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9" i="2" l="1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<sst xmlns="http://schemas.openxmlformats.org/spreadsheetml/2006/main" count="112" uniqueCount="70">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</sst>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0" fontId="20" fillId="0" borderId="0" xfId="62" applyFont="1" applyAlignment="1">
      <alignment horizontal="right" vertical="center" wrapText="1"/>
    </xf>
    <xf numFmtId="0" fontId="21" fillId="33" borderId="13" xfId="62" applyFont="1" applyFill="1" applyBorder="1" applyAlignment="1">
      <alignment vertical="center" wrapText="1"/>
    </xf>
    <xf numFmtId="0" fontId="21" fillId="33" borderId="15" xfId="62" applyFont="1" applyFill="1" applyBorder="1" applyAlignment="1">
      <alignment vertical="center" wrapText="1"/>
    </xf>
    <xf numFmtId="49" fontId="22" fillId="33" borderId="13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5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49" fontId="21" fillId="33" borderId="13" xfId="62" applyNumberFormat="1" applyFont="1" applyFill="1" applyBorder="1" applyAlignment="1">
      <alignment horizontal="left" vertical="top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84290980.292500004</v>
      </c>
      <c r="F3" s="25">
        <f>RA!I7</f>
        <v>7792552.7789000003</v>
      </c>
      <c r="G3" s="16">
        <f>E3-F3</f>
        <v>76498427.513600007</v>
      </c>
      <c r="H3" s="27">
        <f>RA!J7</f>
        <v>9.2448240035397493</v>
      </c>
      <c r="I3" s="20">
        <f>SUM(I4:I38)</f>
        <v>84290994.574500889</v>
      </c>
      <c r="J3" s="21">
        <f>SUM(J4:J38)</f>
        <v>76498428.05546841</v>
      </c>
      <c r="K3" s="22">
        <f>E3-I3</f>
        <v>-14.282000884413719</v>
      </c>
      <c r="L3" s="22">
        <f>G3-J3</f>
        <v>-0.54186840355396271</v>
      </c>
    </row>
    <row r="4" spans="1:13" x14ac:dyDescent="0.15">
      <c r="A4" s="40">
        <f>RA!A8</f>
        <v>42052</v>
      </c>
      <c r="B4" s="12">
        <v>12</v>
      </c>
      <c r="C4" s="37" t="s">
        <v>6</v>
      </c>
      <c r="D4" s="37"/>
      <c r="E4" s="15">
        <f>VLOOKUP(C4,RA!B8:D36,3,0)</f>
        <v>4124042.1217999998</v>
      </c>
      <c r="F4" s="25">
        <f>VLOOKUP(C4,RA!B8:I39,8,0)</f>
        <v>499019.34749999997</v>
      </c>
      <c r="G4" s="16">
        <f t="shared" ref="G4:G38" si="0">E4-F4</f>
        <v>3625022.7742999997</v>
      </c>
      <c r="H4" s="27">
        <f>RA!J8</f>
        <v>12.100248561045101</v>
      </c>
      <c r="I4" s="20">
        <f>VLOOKUP(B4,RMS!B:D,3,FALSE)</f>
        <v>4124047.1072</v>
      </c>
      <c r="J4" s="21">
        <f>VLOOKUP(B4,RMS!B:E,4,FALSE)</f>
        <v>3625022.8275427399</v>
      </c>
      <c r="K4" s="22">
        <f t="shared" ref="K4:K38" si="1">E4-I4</f>
        <v>-4.9854000001214445</v>
      </c>
      <c r="L4" s="22">
        <f t="shared" ref="L4:L38" si="2">G4-J4</f>
        <v>-5.3242740221321583E-2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VLOOKUP(C5,RA!B8:D37,3,0)</f>
        <v>504203.53470000002</v>
      </c>
      <c r="F5" s="25">
        <f>VLOOKUP(C5,RA!B9:I40,8,0)</f>
        <v>-20342.383399999999</v>
      </c>
      <c r="G5" s="16">
        <f t="shared" si="0"/>
        <v>524545.91810000001</v>
      </c>
      <c r="H5" s="27">
        <f>RA!J9</f>
        <v>-4.0345578719720203</v>
      </c>
      <c r="I5" s="20">
        <f>VLOOKUP(B5,RMS!B:D,3,FALSE)</f>
        <v>504203.278058097</v>
      </c>
      <c r="J5" s="21">
        <f>VLOOKUP(B5,RMS!B:E,4,FALSE)</f>
        <v>524545.92777542502</v>
      </c>
      <c r="K5" s="22">
        <f t="shared" si="1"/>
        <v>0.25664190301904455</v>
      </c>
      <c r="L5" s="22">
        <f t="shared" si="2"/>
        <v>-9.675425011664629E-3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VLOOKUP(C6,RA!B10:D38,3,0)</f>
        <v>1030007.7481</v>
      </c>
      <c r="F6" s="25">
        <f>VLOOKUP(C6,RA!B10:I41,8,0)</f>
        <v>152126.0344</v>
      </c>
      <c r="G6" s="16">
        <f t="shared" si="0"/>
        <v>877881.71369999996</v>
      </c>
      <c r="H6" s="27">
        <f>RA!J10</f>
        <v>14.769406801125401</v>
      </c>
      <c r="I6" s="20">
        <f>VLOOKUP(B6,RMS!B:D,3,FALSE)</f>
        <v>1030007.58545299</v>
      </c>
      <c r="J6" s="21">
        <f>VLOOKUP(B6,RMS!B:E,4,FALSE)</f>
        <v>877881.71414786298</v>
      </c>
      <c r="K6" s="22">
        <f>E6-I6</f>
        <v>0.16264700994361192</v>
      </c>
      <c r="L6" s="22">
        <f t="shared" si="2"/>
        <v>-4.478630144149065E-4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VLOOKUP(C7,RA!B10:D39,3,0)</f>
        <v>186124.19399999999</v>
      </c>
      <c r="F7" s="25">
        <f>VLOOKUP(C7,RA!B11:I42,8,0)</f>
        <v>41805.171999999999</v>
      </c>
      <c r="G7" s="16">
        <f t="shared" si="0"/>
        <v>144319.022</v>
      </c>
      <c r="H7" s="27">
        <f>RA!J11</f>
        <v>22.460901563393701</v>
      </c>
      <c r="I7" s="20">
        <f>VLOOKUP(B7,RMS!B:D,3,FALSE)</f>
        <v>186124.37352393201</v>
      </c>
      <c r="J7" s="21">
        <f>VLOOKUP(B7,RMS!B:E,4,FALSE)</f>
        <v>144319.023066667</v>
      </c>
      <c r="K7" s="22">
        <f t="shared" si="1"/>
        <v>-0.1795239320199471</v>
      </c>
      <c r="L7" s="22">
        <f t="shared" si="2"/>
        <v>-1.0666669986676425E-3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VLOOKUP(C8,RA!B12:D39,3,0)</f>
        <v>367709.49080000003</v>
      </c>
      <c r="F8" s="25">
        <f>VLOOKUP(C8,RA!B12:I43,8,0)</f>
        <v>41080.796699999999</v>
      </c>
      <c r="G8" s="16">
        <f t="shared" si="0"/>
        <v>326628.69410000002</v>
      </c>
      <c r="H8" s="27">
        <f>RA!J12</f>
        <v>11.1720795159851</v>
      </c>
      <c r="I8" s="20">
        <f>VLOOKUP(B8,RMS!B:D,3,FALSE)</f>
        <v>367709.48750598298</v>
      </c>
      <c r="J8" s="21">
        <f>VLOOKUP(B8,RMS!B:E,4,FALSE)</f>
        <v>326628.69469999999</v>
      </c>
      <c r="K8" s="22">
        <f t="shared" si="1"/>
        <v>3.2940170494839549E-3</v>
      </c>
      <c r="L8" s="22">
        <f t="shared" si="2"/>
        <v>-5.9999997029080987E-4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VLOOKUP(C9,RA!B12:D40,3,0)</f>
        <v>1008248.6016000001</v>
      </c>
      <c r="F9" s="25">
        <f>VLOOKUP(C9,RA!B13:I44,8,0)</f>
        <v>109162.7472</v>
      </c>
      <c r="G9" s="16">
        <f t="shared" si="0"/>
        <v>899085.85440000007</v>
      </c>
      <c r="H9" s="27">
        <f>RA!J13</f>
        <v>10.826967379549901</v>
      </c>
      <c r="I9" s="20">
        <f>VLOOKUP(B9,RMS!B:D,3,FALSE)</f>
        <v>1008249.53795556</v>
      </c>
      <c r="J9" s="21">
        <f>VLOOKUP(B9,RMS!B:E,4,FALSE)</f>
        <v>899085.85370256403</v>
      </c>
      <c r="K9" s="22">
        <f t="shared" si="1"/>
        <v>-0.93635555997025222</v>
      </c>
      <c r="L9" s="22">
        <f t="shared" si="2"/>
        <v>6.9743604399263859E-4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VLOOKUP(C10,RA!B14:D41,3,0)</f>
        <v>994449.54599999997</v>
      </c>
      <c r="F10" s="25">
        <f>VLOOKUP(C10,RA!B14:I45,8,0)</f>
        <v>97592.561300000001</v>
      </c>
      <c r="G10" s="16">
        <f t="shared" si="0"/>
        <v>896856.98469999991</v>
      </c>
      <c r="H10" s="27">
        <f>RA!J14</f>
        <v>9.8137267689998993</v>
      </c>
      <c r="I10" s="20">
        <f>VLOOKUP(B10,RMS!B:D,3,FALSE)</f>
        <v>994449.57273504301</v>
      </c>
      <c r="J10" s="21">
        <f>VLOOKUP(B10,RMS!B:E,4,FALSE)</f>
        <v>896856.99699658097</v>
      </c>
      <c r="K10" s="22">
        <f t="shared" si="1"/>
        <v>-2.6735043036751449E-2</v>
      </c>
      <c r="L10" s="22">
        <f t="shared" si="2"/>
        <v>-1.2296581058762968E-2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VLOOKUP(C11,RA!B14:D42,3,0)</f>
        <v>404424.17109999998</v>
      </c>
      <c r="F11" s="25">
        <f>VLOOKUP(C11,RA!B15:I46,8,0)</f>
        <v>19955.658200000002</v>
      </c>
      <c r="G11" s="16">
        <f t="shared" si="0"/>
        <v>384468.51289999997</v>
      </c>
      <c r="H11" s="27">
        <f>RA!J15</f>
        <v>4.9343386538253302</v>
      </c>
      <c r="I11" s="20">
        <f>VLOOKUP(B11,RMS!B:D,3,FALSE)</f>
        <v>404424.40323333303</v>
      </c>
      <c r="J11" s="21">
        <f>VLOOKUP(B11,RMS!B:E,4,FALSE)</f>
        <v>384468.51437093999</v>
      </c>
      <c r="K11" s="22">
        <f t="shared" si="1"/>
        <v>-0.23213333304738626</v>
      </c>
      <c r="L11" s="22">
        <f t="shared" si="2"/>
        <v>-1.4709400129504502E-3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VLOOKUP(C12,RA!B16:D43,3,0)</f>
        <v>5854860.5460999999</v>
      </c>
      <c r="F12" s="25">
        <f>VLOOKUP(C12,RA!B16:I47,8,0)</f>
        <v>125833.3878</v>
      </c>
      <c r="G12" s="16">
        <f t="shared" si="0"/>
        <v>5729027.1583000002</v>
      </c>
      <c r="H12" s="27">
        <f>RA!J16</f>
        <v>2.14921238190411</v>
      </c>
      <c r="I12" s="20">
        <f>VLOOKUP(B12,RMS!B:D,3,FALSE)</f>
        <v>5854860.1651564101</v>
      </c>
      <c r="J12" s="21">
        <f>VLOOKUP(B12,RMS!B:E,4,FALSE)</f>
        <v>5729027.1587666702</v>
      </c>
      <c r="K12" s="22">
        <f t="shared" si="1"/>
        <v>0.3809435898438096</v>
      </c>
      <c r="L12" s="22">
        <f t="shared" si="2"/>
        <v>-4.6666990965604782E-4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VLOOKUP(C13,RA!B16:D44,3,0)</f>
        <v>10805340.306399999</v>
      </c>
      <c r="F13" s="25">
        <f>VLOOKUP(C13,RA!B17:I48,8,0)</f>
        <v>757251.26690000005</v>
      </c>
      <c r="G13" s="16">
        <f t="shared" si="0"/>
        <v>10048089.0395</v>
      </c>
      <c r="H13" s="27">
        <f>RA!J17</f>
        <v>7.0081204795695404</v>
      </c>
      <c r="I13" s="20">
        <f>VLOOKUP(B13,RMS!B:D,3,FALSE)</f>
        <v>10805340.805751299</v>
      </c>
      <c r="J13" s="21">
        <f>VLOOKUP(B13,RMS!B:E,4,FALSE)</f>
        <v>10048089.0385556</v>
      </c>
      <c r="K13" s="22">
        <f t="shared" si="1"/>
        <v>-0.49935130029916763</v>
      </c>
      <c r="L13" s="22">
        <f t="shared" si="2"/>
        <v>9.4440020620822906E-4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VLOOKUP(C14,RA!B18:D45,3,0)</f>
        <v>15983458.458699999</v>
      </c>
      <c r="F14" s="25">
        <f>VLOOKUP(C14,RA!B18:I49,8,0)</f>
        <v>1242890.8913</v>
      </c>
      <c r="G14" s="16">
        <f t="shared" si="0"/>
        <v>14740567.567399999</v>
      </c>
      <c r="H14" s="27">
        <f>RA!J18</f>
        <v>7.7761073707016104</v>
      </c>
      <c r="I14" s="20">
        <f>VLOOKUP(B14,RMS!B:D,3,FALSE)</f>
        <v>15983458.442028699</v>
      </c>
      <c r="J14" s="21">
        <f>VLOOKUP(B14,RMS!B:E,4,FALSE)</f>
        <v>14740567.505096501</v>
      </c>
      <c r="K14" s="22">
        <f t="shared" si="1"/>
        <v>1.6671299934387207E-2</v>
      </c>
      <c r="L14" s="22">
        <f t="shared" si="2"/>
        <v>6.2303498387336731E-2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VLOOKUP(C15,RA!B18:D46,3,0)</f>
        <v>3124535.8500999999</v>
      </c>
      <c r="F15" s="25">
        <f>VLOOKUP(C15,RA!B19:I50,8,0)</f>
        <v>237526.66039999999</v>
      </c>
      <c r="G15" s="16">
        <f t="shared" si="0"/>
        <v>2887009.1897</v>
      </c>
      <c r="H15" s="27">
        <f>RA!J19</f>
        <v>7.6019822397748502</v>
      </c>
      <c r="I15" s="20">
        <f>VLOOKUP(B15,RMS!B:D,3,FALSE)</f>
        <v>3124535.7880205102</v>
      </c>
      <c r="J15" s="21">
        <f>VLOOKUP(B15,RMS!B:E,4,FALSE)</f>
        <v>2887009.18728462</v>
      </c>
      <c r="K15" s="22">
        <f t="shared" si="1"/>
        <v>6.2079489696770906E-2</v>
      </c>
      <c r="L15" s="22">
        <f t="shared" si="2"/>
        <v>2.4153799749910831E-3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VLOOKUP(C16,RA!B20:D47,3,0)</f>
        <v>3998119.1623999998</v>
      </c>
      <c r="F16" s="25">
        <f>VLOOKUP(C16,RA!B20:I51,8,0)</f>
        <v>237192.7065</v>
      </c>
      <c r="G16" s="16">
        <f t="shared" si="0"/>
        <v>3760926.4558999999</v>
      </c>
      <c r="H16" s="27">
        <f>RA!J20</f>
        <v>5.9326072301861403</v>
      </c>
      <c r="I16" s="20">
        <f>VLOOKUP(B16,RMS!B:D,3,FALSE)</f>
        <v>3998119.7171999998</v>
      </c>
      <c r="J16" s="21">
        <f>VLOOKUP(B16,RMS!B:E,4,FALSE)</f>
        <v>3760926.4558999999</v>
      </c>
      <c r="K16" s="22">
        <f t="shared" si="1"/>
        <v>-0.55480000004172325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VLOOKUP(C17,RA!B20:D48,3,0)</f>
        <v>2245840.0806</v>
      </c>
      <c r="F17" s="25">
        <f>VLOOKUP(C17,RA!B21:I52,8,0)</f>
        <v>299352.4081</v>
      </c>
      <c r="G17" s="16">
        <f t="shared" si="0"/>
        <v>1946487.6724999999</v>
      </c>
      <c r="H17" s="27">
        <f>RA!J21</f>
        <v>13.329195194522701</v>
      </c>
      <c r="I17" s="20">
        <f>VLOOKUP(B17,RMS!B:D,3,FALSE)</f>
        <v>2245839.6375590698</v>
      </c>
      <c r="J17" s="21">
        <f>VLOOKUP(B17,RMS!B:E,4,FALSE)</f>
        <v>1946487.67152229</v>
      </c>
      <c r="K17" s="22">
        <f t="shared" si="1"/>
        <v>0.44304093020036817</v>
      </c>
      <c r="L17" s="22">
        <f t="shared" si="2"/>
        <v>9.7770988941192627E-4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VLOOKUP(C18,RA!B22:D49,3,0)</f>
        <v>5097442.2460000003</v>
      </c>
      <c r="F18" s="25">
        <f>VLOOKUP(C18,RA!B22:I53,8,0)</f>
        <v>641829.10549999995</v>
      </c>
      <c r="G18" s="16">
        <f t="shared" si="0"/>
        <v>4455613.1405000007</v>
      </c>
      <c r="H18" s="27">
        <f>RA!J22</f>
        <v>12.5911991647114</v>
      </c>
      <c r="I18" s="20">
        <f>VLOOKUP(B18,RMS!B:D,3,FALSE)</f>
        <v>5097447.3113000002</v>
      </c>
      <c r="J18" s="21">
        <f>VLOOKUP(B18,RMS!B:E,4,FALSE)</f>
        <v>4455613.1447999999</v>
      </c>
      <c r="K18" s="22">
        <f t="shared" si="1"/>
        <v>-5.0652999999001622</v>
      </c>
      <c r="L18" s="22">
        <f t="shared" si="2"/>
        <v>-4.2999992147088051E-3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VLOOKUP(C19,RA!B22:D50,3,0)</f>
        <v>5566029.8411999997</v>
      </c>
      <c r="F19" s="25">
        <f>VLOOKUP(C19,RA!B23:I54,8,0)</f>
        <v>592296.66500000004</v>
      </c>
      <c r="G19" s="16">
        <f t="shared" si="0"/>
        <v>4973733.1761999996</v>
      </c>
      <c r="H19" s="27">
        <f>RA!J23</f>
        <v>10.6412772101183</v>
      </c>
      <c r="I19" s="20">
        <f>VLOOKUP(B19,RMS!B:D,3,FALSE)</f>
        <v>5566033.4638777804</v>
      </c>
      <c r="J19" s="21">
        <f>VLOOKUP(B19,RMS!B:E,4,FALSE)</f>
        <v>4973733.26744786</v>
      </c>
      <c r="K19" s="22">
        <f t="shared" si="1"/>
        <v>-3.622677780687809</v>
      </c>
      <c r="L19" s="22">
        <f t="shared" si="2"/>
        <v>-9.1247860342264175E-2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VLOOKUP(C20,RA!B24:D51,3,0)</f>
        <v>1506415.2280999999</v>
      </c>
      <c r="F20" s="25">
        <f>VLOOKUP(C20,RA!B24:I55,8,0)</f>
        <v>246290.04879999999</v>
      </c>
      <c r="G20" s="16">
        <f t="shared" si="0"/>
        <v>1260125.1793</v>
      </c>
      <c r="H20" s="27">
        <f>RA!J24</f>
        <v>16.349413110397101</v>
      </c>
      <c r="I20" s="20">
        <f>VLOOKUP(B20,RMS!B:D,3,FALSE)</f>
        <v>1506415.19778316</v>
      </c>
      <c r="J20" s="21">
        <f>VLOOKUP(B20,RMS!B:E,4,FALSE)</f>
        <v>1260125.18123045</v>
      </c>
      <c r="K20" s="22">
        <f t="shared" si="1"/>
        <v>3.0316839925944805E-2</v>
      </c>
      <c r="L20" s="22">
        <f t="shared" si="2"/>
        <v>-1.9304500892758369E-3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VLOOKUP(C21,RA!B24:D52,3,0)</f>
        <v>1770790.9155999999</v>
      </c>
      <c r="F21" s="25">
        <f>VLOOKUP(C21,RA!B25:I56,8,0)</f>
        <v>160842.3051</v>
      </c>
      <c r="G21" s="16">
        <f t="shared" si="0"/>
        <v>1609948.6105</v>
      </c>
      <c r="H21" s="27">
        <f>RA!J25</f>
        <v>9.0830771540016393</v>
      </c>
      <c r="I21" s="20">
        <f>VLOOKUP(B21,RMS!B:D,3,FALSE)</f>
        <v>1770790.91775618</v>
      </c>
      <c r="J21" s="21">
        <f>VLOOKUP(B21,RMS!B:E,4,FALSE)</f>
        <v>1609948.6282601401</v>
      </c>
      <c r="K21" s="22">
        <f t="shared" si="1"/>
        <v>-2.1561800967901945E-3</v>
      </c>
      <c r="L21" s="22">
        <f t="shared" si="2"/>
        <v>-1.7760140122845769E-2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VLOOKUP(C22,RA!B26:D53,3,0)</f>
        <v>2996292.1962000001</v>
      </c>
      <c r="F22" s="25">
        <f>VLOOKUP(C22,RA!B26:I57,8,0)</f>
        <v>464055.93199999997</v>
      </c>
      <c r="G22" s="16">
        <f t="shared" si="0"/>
        <v>2532236.2642000001</v>
      </c>
      <c r="H22" s="27">
        <f>RA!J26</f>
        <v>15.487672817375101</v>
      </c>
      <c r="I22" s="20">
        <f>VLOOKUP(B22,RMS!B:D,3,FALSE)</f>
        <v>2996292.0698121102</v>
      </c>
      <c r="J22" s="21">
        <f>VLOOKUP(B22,RMS!B:E,4,FALSE)</f>
        <v>2532236.5283171101</v>
      </c>
      <c r="K22" s="22">
        <f t="shared" si="1"/>
        <v>0.12638788996264338</v>
      </c>
      <c r="L22" s="22">
        <f t="shared" si="2"/>
        <v>-0.26411711005493999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VLOOKUP(C23,RA!B26:D54,3,0)</f>
        <v>681380.35530000005</v>
      </c>
      <c r="F23" s="25">
        <f>VLOOKUP(C23,RA!B27:I58,8,0)</f>
        <v>157785.57800000001</v>
      </c>
      <c r="G23" s="16">
        <f t="shared" si="0"/>
        <v>523594.77730000007</v>
      </c>
      <c r="H23" s="27">
        <f>RA!J27</f>
        <v>23.156754780599702</v>
      </c>
      <c r="I23" s="20">
        <f>VLOOKUP(B23,RMS!B:D,3,FALSE)</f>
        <v>681380.20520832005</v>
      </c>
      <c r="J23" s="21">
        <f>VLOOKUP(B23,RMS!B:E,4,FALSE)</f>
        <v>523594.79895655398</v>
      </c>
      <c r="K23" s="22">
        <f t="shared" si="1"/>
        <v>0.15009167999960482</v>
      </c>
      <c r="L23" s="22">
        <f t="shared" si="2"/>
        <v>-2.1656553901266307E-2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VLOOKUP(C24,RA!B28:D55,3,0)</f>
        <v>2457297.0710999998</v>
      </c>
      <c r="F24" s="25">
        <f>VLOOKUP(C24,RA!B28:I59,8,0)</f>
        <v>200107.22769999999</v>
      </c>
      <c r="G24" s="16">
        <f t="shared" si="0"/>
        <v>2257189.8433999997</v>
      </c>
      <c r="H24" s="27">
        <f>RA!J28</f>
        <v>8.14338771056374</v>
      </c>
      <c r="I24" s="20">
        <f>VLOOKUP(B24,RMS!B:D,3,FALSE)</f>
        <v>2457297.0657230099</v>
      </c>
      <c r="J24" s="21">
        <f>VLOOKUP(B24,RMS!B:E,4,FALSE)</f>
        <v>2257189.8584707999</v>
      </c>
      <c r="K24" s="22">
        <f t="shared" si="1"/>
        <v>5.3769899532198906E-3</v>
      </c>
      <c r="L24" s="22">
        <f t="shared" si="2"/>
        <v>-1.5070800203830004E-2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VLOOKUP(C25,RA!B28:D56,3,0)</f>
        <v>1829829.5</v>
      </c>
      <c r="F25" s="25">
        <f>VLOOKUP(C25,RA!B29:I60,8,0)</f>
        <v>395377.34779999999</v>
      </c>
      <c r="G25" s="16">
        <f t="shared" si="0"/>
        <v>1434452.1521999999</v>
      </c>
      <c r="H25" s="27">
        <f>RA!J29</f>
        <v>21.607332694111701</v>
      </c>
      <c r="I25" s="20">
        <f>VLOOKUP(B25,RMS!B:D,3,FALSE)</f>
        <v>1829829.4976371699</v>
      </c>
      <c r="J25" s="21">
        <f>VLOOKUP(B25,RMS!B:E,4,FALSE)</f>
        <v>1434452.2124679801</v>
      </c>
      <c r="K25" s="22">
        <f t="shared" si="1"/>
        <v>2.3628300987184048E-3</v>
      </c>
      <c r="L25" s="22">
        <f t="shared" si="2"/>
        <v>-6.0267980210483074E-2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VLOOKUP(C26,RA!B30:D57,3,0)</f>
        <v>4935959.3125999998</v>
      </c>
      <c r="F26" s="25">
        <f>VLOOKUP(C26,RA!B30:I61,8,0)</f>
        <v>613245.15969999996</v>
      </c>
      <c r="G26" s="16">
        <f t="shared" si="0"/>
        <v>4322714.1529000001</v>
      </c>
      <c r="H26" s="27">
        <f>RA!J30</f>
        <v>12.424031902665201</v>
      </c>
      <c r="I26" s="20">
        <f>VLOOKUP(B26,RMS!B:D,3,FALSE)</f>
        <v>4935959.3169422103</v>
      </c>
      <c r="J26" s="21">
        <f>VLOOKUP(B26,RMS!B:E,4,FALSE)</f>
        <v>4322714.1743729701</v>
      </c>
      <c r="K26" s="22">
        <f t="shared" si="1"/>
        <v>-4.342210479080677E-3</v>
      </c>
      <c r="L26" s="22">
        <f t="shared" si="2"/>
        <v>-2.1472970023751259E-2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VLOOKUP(C27,RA!B30:D58,3,0)</f>
        <v>3169511.5764000001</v>
      </c>
      <c r="F27" s="25">
        <f>VLOOKUP(C27,RA!B31:I62,8,0)</f>
        <v>118211.0474</v>
      </c>
      <c r="G27" s="16">
        <f t="shared" si="0"/>
        <v>3051300.5290000001</v>
      </c>
      <c r="H27" s="27">
        <f>RA!J31</f>
        <v>3.72962977261836</v>
      </c>
      <c r="I27" s="20">
        <f>VLOOKUP(B27,RMS!B:D,3,FALSE)</f>
        <v>3169511.5621362799</v>
      </c>
      <c r="J27" s="21">
        <f>VLOOKUP(B27,RMS!B:E,4,FALSE)</f>
        <v>3051300.53632478</v>
      </c>
      <c r="K27" s="22">
        <f t="shared" si="1"/>
        <v>1.4263720251619816E-2</v>
      </c>
      <c r="L27" s="22">
        <f t="shared" si="2"/>
        <v>-7.3247798718512058E-3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VLOOKUP(C28,RA!B32:D59,3,0)</f>
        <v>379795.29989999998</v>
      </c>
      <c r="F28" s="25">
        <f>VLOOKUP(C28,RA!B32:I63,8,0)</f>
        <v>86424.399399999995</v>
      </c>
      <c r="G28" s="16">
        <f t="shared" si="0"/>
        <v>293370.90049999999</v>
      </c>
      <c r="H28" s="27">
        <f>RA!J32</f>
        <v>22.755521045878002</v>
      </c>
      <c r="I28" s="20">
        <f>VLOOKUP(B28,RMS!B:D,3,FALSE)</f>
        <v>379795.15724025399</v>
      </c>
      <c r="J28" s="21">
        <f>VLOOKUP(B28,RMS!B:E,4,FALSE)</f>
        <v>293370.947505049</v>
      </c>
      <c r="K28" s="22">
        <f t="shared" si="1"/>
        <v>0.14265974599402398</v>
      </c>
      <c r="L28" s="22">
        <f t="shared" si="2"/>
        <v>-4.7005049011204392E-2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VLOOKUP(C29,RA!B32:D60,3,0)</f>
        <v>29.567299999999999</v>
      </c>
      <c r="F29" s="25">
        <f>VLOOKUP(C29,RA!B33:I64,8,0)</f>
        <v>0.1239</v>
      </c>
      <c r="G29" s="16">
        <f t="shared" si="0"/>
        <v>29.4434</v>
      </c>
      <c r="H29" s="27">
        <f>RA!J33</f>
        <v>0.41904401145860498</v>
      </c>
      <c r="I29" s="20">
        <f>VLOOKUP(B29,RMS!B:D,3,FALSE)</f>
        <v>29.567299999999999</v>
      </c>
      <c r="J29" s="21">
        <f>VLOOKUP(B29,RMS!B:E,4,FALSE)</f>
        <v>29.4434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VLOOKUP(C30,RA!B34:D62,3,0)</f>
        <v>848271.23800000001</v>
      </c>
      <c r="F30" s="25">
        <f>VLOOKUP(C30,RA!B34:I66,8,0)</f>
        <v>119742.83199999999</v>
      </c>
      <c r="G30" s="16">
        <f t="shared" si="0"/>
        <v>728528.40599999996</v>
      </c>
      <c r="H30" s="27" t="e">
        <f>RA!#REF!</f>
        <v>#REF!</v>
      </c>
      <c r="I30" s="20">
        <f>VLOOKUP(B30,RMS!B:D,3,FALSE)</f>
        <v>848271.23360000004</v>
      </c>
      <c r="J30" s="21">
        <f>VLOOKUP(B30,RMS!B:E,4,FALSE)</f>
        <v>728528.38639999996</v>
      </c>
      <c r="K30" s="22">
        <f t="shared" si="1"/>
        <v>4.3999999761581421E-3</v>
      </c>
      <c r="L30" s="22">
        <f t="shared" si="2"/>
        <v>1.9599999999627471E-2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 t="e">
        <f>RA!#REF!</f>
        <v>#REF!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14.1161018593913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VLOOKUP(C34,RA!B8:D66,3,0)</f>
        <v>543074.35869999998</v>
      </c>
      <c r="F34" s="25">
        <f>VLOOKUP(C34,RA!B8:I70,8,0)</f>
        <v>30624.7029</v>
      </c>
      <c r="G34" s="16">
        <f t="shared" si="0"/>
        <v>512449.65580000001</v>
      </c>
      <c r="H34" s="27">
        <f>RA!J36</f>
        <v>0</v>
      </c>
      <c r="I34" s="20">
        <f>VLOOKUP(B34,RMS!B:D,3,FALSE)</f>
        <v>543074.358974359</v>
      </c>
      <c r="J34" s="21">
        <f>VLOOKUP(B34,RMS!B:E,4,FALSE)</f>
        <v>512449.65384615399</v>
      </c>
      <c r="K34" s="22">
        <f t="shared" si="1"/>
        <v>-2.7435901574790478E-4</v>
      </c>
      <c r="L34" s="22">
        <f t="shared" si="2"/>
        <v>1.9538460182957351E-3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VLOOKUP(C35,RA!B8:D67,3,0)</f>
        <v>1806047.4161</v>
      </c>
      <c r="F35" s="25">
        <f>VLOOKUP(C35,RA!B8:I71,8,0)</f>
        <v>116785.2833</v>
      </c>
      <c r="G35" s="16">
        <f t="shared" si="0"/>
        <v>1689262.1328</v>
      </c>
      <c r="H35" s="27">
        <f>RA!J37</f>
        <v>0</v>
      </c>
      <c r="I35" s="20">
        <f>VLOOKUP(B35,RMS!B:D,3,FALSE)</f>
        <v>1806047.3900649601</v>
      </c>
      <c r="J35" s="21">
        <f>VLOOKUP(B35,RMS!B:E,4,FALSE)</f>
        <v>1689262.13343761</v>
      </c>
      <c r="K35" s="22">
        <f t="shared" si="1"/>
        <v>2.6035039918497205E-2</v>
      </c>
      <c r="L35" s="22">
        <f t="shared" si="2"/>
        <v>-6.3760997727513313E-4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5.6391362268159302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6.4663464679231701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VLOOKUP(C38,RA!B8:D70,3,0)</f>
        <v>71450.357600000003</v>
      </c>
      <c r="F38" s="25">
        <f>VLOOKUP(C38,RA!B8:I74,8,0)</f>
        <v>8487.7654999999995</v>
      </c>
      <c r="G38" s="16">
        <f t="shared" si="0"/>
        <v>62962.592100000002</v>
      </c>
      <c r="H38" s="27">
        <f>RA!J40</f>
        <v>0</v>
      </c>
      <c r="I38" s="20">
        <f>VLOOKUP(B38,RMS!B:D,3,FALSE)</f>
        <v>71450.357764163098</v>
      </c>
      <c r="J38" s="21">
        <f>VLOOKUP(B38,RMS!B:E,4,FALSE)</f>
        <v>62962.5908025112</v>
      </c>
      <c r="K38" s="22">
        <f t="shared" si="1"/>
        <v>-1.6416309517808259E-4</v>
      </c>
      <c r="L38" s="22">
        <f t="shared" si="2"/>
        <v>1.2974888013559394E-3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46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47</v>
      </c>
      <c r="W3" s="43"/>
    </row>
    <row r="4" spans="1:23" ht="14.25" thickTop="1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4.2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3.5" thickBot="1" x14ac:dyDescent="0.25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3.5" thickBot="1" x14ac:dyDescent="0.25">
      <c r="A7" s="46" t="s">
        <v>5</v>
      </c>
      <c r="B7" s="47"/>
      <c r="C7" s="48"/>
      <c r="D7" s="64">
        <v>84290980.292500004</v>
      </c>
      <c r="E7" s="64">
        <v>109879126</v>
      </c>
      <c r="F7" s="65">
        <v>76.712459737348098</v>
      </c>
      <c r="G7" s="64">
        <v>15456929.817</v>
      </c>
      <c r="H7" s="65">
        <v>445.328090962761</v>
      </c>
      <c r="I7" s="64">
        <v>7792552.7789000003</v>
      </c>
      <c r="J7" s="65">
        <v>9.2448240035397493</v>
      </c>
      <c r="K7" s="64">
        <v>1734359.1680000001</v>
      </c>
      <c r="L7" s="65">
        <v>11.2205928896209</v>
      </c>
      <c r="M7" s="65">
        <v>3.4930444181790099</v>
      </c>
      <c r="N7" s="64">
        <v>701685478.26830006</v>
      </c>
      <c r="O7" s="64">
        <v>1367694921.2832999</v>
      </c>
      <c r="P7" s="64">
        <v>2233227</v>
      </c>
      <c r="Q7" s="64">
        <v>2032874</v>
      </c>
      <c r="R7" s="65">
        <v>9.8556526375958509</v>
      </c>
      <c r="S7" s="64">
        <v>37.744027048078898</v>
      </c>
      <c r="T7" s="64">
        <v>38.689312733696198</v>
      </c>
      <c r="U7" s="66">
        <v>-2.5044643074605402</v>
      </c>
      <c r="V7" s="54"/>
      <c r="W7" s="54"/>
    </row>
    <row r="8" spans="1:23" ht="13.5" thickBot="1" x14ac:dyDescent="0.25">
      <c r="A8" s="49">
        <v>42052</v>
      </c>
      <c r="B8" s="52" t="s">
        <v>6</v>
      </c>
      <c r="C8" s="53"/>
      <c r="D8" s="67">
        <v>4124042.1217999998</v>
      </c>
      <c r="E8" s="67">
        <v>6955972</v>
      </c>
      <c r="F8" s="68">
        <v>59.287790718536499</v>
      </c>
      <c r="G8" s="67">
        <v>870304.96259999997</v>
      </c>
      <c r="H8" s="68">
        <v>373.861726523953</v>
      </c>
      <c r="I8" s="67">
        <v>499019.34749999997</v>
      </c>
      <c r="J8" s="68">
        <v>12.100248561045101</v>
      </c>
      <c r="K8" s="67">
        <v>25307.827499999999</v>
      </c>
      <c r="L8" s="68">
        <v>2.9079263692113102</v>
      </c>
      <c r="M8" s="68">
        <v>18.717984386451199</v>
      </c>
      <c r="N8" s="67">
        <v>31301665.794300001</v>
      </c>
      <c r="O8" s="67">
        <v>58314921.443599999</v>
      </c>
      <c r="P8" s="67">
        <v>95400</v>
      </c>
      <c r="Q8" s="67">
        <v>87485</v>
      </c>
      <c r="R8" s="68">
        <v>9.0472652454706601</v>
      </c>
      <c r="S8" s="67">
        <v>43.228953058700199</v>
      </c>
      <c r="T8" s="67">
        <v>40.946891679716501</v>
      </c>
      <c r="U8" s="69">
        <v>5.2790114437536797</v>
      </c>
      <c r="V8" s="54"/>
      <c r="W8" s="54"/>
    </row>
    <row r="9" spans="1:23" ht="12" customHeight="1" thickBot="1" x14ac:dyDescent="0.25">
      <c r="A9" s="50"/>
      <c r="B9" s="52" t="s">
        <v>7</v>
      </c>
      <c r="C9" s="53"/>
      <c r="D9" s="67">
        <v>504203.53470000002</v>
      </c>
      <c r="E9" s="67">
        <v>678661</v>
      </c>
      <c r="F9" s="68">
        <v>74.293872006789798</v>
      </c>
      <c r="G9" s="67">
        <v>199454.1876</v>
      </c>
      <c r="H9" s="68">
        <v>152.79165143986199</v>
      </c>
      <c r="I9" s="67">
        <v>-20342.383399999999</v>
      </c>
      <c r="J9" s="68">
        <v>-4.0345578719720203</v>
      </c>
      <c r="K9" s="67">
        <v>41094.645499999999</v>
      </c>
      <c r="L9" s="68">
        <v>20.603551118422299</v>
      </c>
      <c r="M9" s="68">
        <v>-1.4950129914127099</v>
      </c>
      <c r="N9" s="67">
        <v>3709204.5561000002</v>
      </c>
      <c r="O9" s="67">
        <v>7320216.9974999996</v>
      </c>
      <c r="P9" s="67">
        <v>24087</v>
      </c>
      <c r="Q9" s="67">
        <v>20521</v>
      </c>
      <c r="R9" s="68">
        <v>17.377320793333698</v>
      </c>
      <c r="S9" s="67">
        <v>20.932599937725701</v>
      </c>
      <c r="T9" s="67">
        <v>23.068205014375501</v>
      </c>
      <c r="U9" s="69">
        <v>-10.2022925150396</v>
      </c>
      <c r="V9" s="54"/>
      <c r="W9" s="54"/>
    </row>
    <row r="10" spans="1:23" ht="13.5" thickBot="1" x14ac:dyDescent="0.25">
      <c r="A10" s="50"/>
      <c r="B10" s="52" t="s">
        <v>8</v>
      </c>
      <c r="C10" s="53"/>
      <c r="D10" s="67">
        <v>1030007.7481</v>
      </c>
      <c r="E10" s="67">
        <v>1037141</v>
      </c>
      <c r="F10" s="68">
        <v>99.312219659622002</v>
      </c>
      <c r="G10" s="67">
        <v>145714.3002</v>
      </c>
      <c r="H10" s="68">
        <v>606.86799215057397</v>
      </c>
      <c r="I10" s="67">
        <v>152126.0344</v>
      </c>
      <c r="J10" s="68">
        <v>14.769406801125401</v>
      </c>
      <c r="K10" s="67">
        <v>37601.6175</v>
      </c>
      <c r="L10" s="68">
        <v>25.805029052323601</v>
      </c>
      <c r="M10" s="68">
        <v>3.0457311284547801</v>
      </c>
      <c r="N10" s="67">
        <v>7778773.9787999997</v>
      </c>
      <c r="O10" s="67">
        <v>13157348.286900001</v>
      </c>
      <c r="P10" s="67">
        <v>243434</v>
      </c>
      <c r="Q10" s="67">
        <v>218211</v>
      </c>
      <c r="R10" s="68">
        <v>11.5589956509983</v>
      </c>
      <c r="S10" s="67">
        <v>4.2311581295135401</v>
      </c>
      <c r="T10" s="67">
        <v>3.8322570186654201</v>
      </c>
      <c r="U10" s="69">
        <v>9.4277051019595302</v>
      </c>
      <c r="V10" s="54"/>
      <c r="W10" s="54"/>
    </row>
    <row r="11" spans="1:23" ht="13.5" thickBot="1" x14ac:dyDescent="0.25">
      <c r="A11" s="50"/>
      <c r="B11" s="52" t="s">
        <v>9</v>
      </c>
      <c r="C11" s="53"/>
      <c r="D11" s="67">
        <v>186124.19399999999</v>
      </c>
      <c r="E11" s="67">
        <v>875429</v>
      </c>
      <c r="F11" s="68">
        <v>21.260912535454001</v>
      </c>
      <c r="G11" s="67">
        <v>149447.07329999999</v>
      </c>
      <c r="H11" s="68">
        <v>24.5418795364258</v>
      </c>
      <c r="I11" s="67">
        <v>41805.171999999999</v>
      </c>
      <c r="J11" s="68">
        <v>22.460901563393701</v>
      </c>
      <c r="K11" s="67">
        <v>21143.152900000001</v>
      </c>
      <c r="L11" s="68">
        <v>14.147585786144701</v>
      </c>
      <c r="M11" s="68">
        <v>0.977243989944376</v>
      </c>
      <c r="N11" s="67">
        <v>2049296.4794999999</v>
      </c>
      <c r="O11" s="67">
        <v>4435183.6487999996</v>
      </c>
      <c r="P11" s="67">
        <v>7979</v>
      </c>
      <c r="Q11" s="67">
        <v>7286</v>
      </c>
      <c r="R11" s="68">
        <v>9.5113917101290308</v>
      </c>
      <c r="S11" s="67">
        <v>23.326756987091098</v>
      </c>
      <c r="T11" s="67">
        <v>22.167106986000501</v>
      </c>
      <c r="U11" s="69">
        <v>4.9713297126227598</v>
      </c>
      <c r="V11" s="54"/>
      <c r="W11" s="54"/>
    </row>
    <row r="12" spans="1:23" ht="13.5" thickBot="1" x14ac:dyDescent="0.25">
      <c r="A12" s="50"/>
      <c r="B12" s="52" t="s">
        <v>10</v>
      </c>
      <c r="C12" s="53"/>
      <c r="D12" s="67">
        <v>367709.49080000003</v>
      </c>
      <c r="E12" s="67">
        <v>694823</v>
      </c>
      <c r="F12" s="68">
        <v>52.921318206219397</v>
      </c>
      <c r="G12" s="67">
        <v>308831.68089999998</v>
      </c>
      <c r="H12" s="68">
        <v>19.064692368483001</v>
      </c>
      <c r="I12" s="67">
        <v>41080.796699999999</v>
      </c>
      <c r="J12" s="68">
        <v>11.1720795159851</v>
      </c>
      <c r="K12" s="67">
        <v>38945.071600000003</v>
      </c>
      <c r="L12" s="68">
        <v>12.610452232914</v>
      </c>
      <c r="M12" s="68">
        <v>5.4839419013932002E-2</v>
      </c>
      <c r="N12" s="67">
        <v>7203847.7045999998</v>
      </c>
      <c r="O12" s="67">
        <v>18647618.144299999</v>
      </c>
      <c r="P12" s="67">
        <v>2668</v>
      </c>
      <c r="Q12" s="67">
        <v>3068</v>
      </c>
      <c r="R12" s="68">
        <v>-13.037809647979101</v>
      </c>
      <c r="S12" s="67">
        <v>137.82214797601199</v>
      </c>
      <c r="T12" s="67">
        <v>196.20496724250299</v>
      </c>
      <c r="U12" s="69">
        <v>-42.360984880784798</v>
      </c>
      <c r="V12" s="54"/>
      <c r="W12" s="54"/>
    </row>
    <row r="13" spans="1:23" ht="13.5" thickBot="1" x14ac:dyDescent="0.25">
      <c r="A13" s="50"/>
      <c r="B13" s="52" t="s">
        <v>11</v>
      </c>
      <c r="C13" s="53"/>
      <c r="D13" s="67">
        <v>1008248.6016000001</v>
      </c>
      <c r="E13" s="67">
        <v>1241821</v>
      </c>
      <c r="F13" s="68">
        <v>81.191137982044097</v>
      </c>
      <c r="G13" s="67">
        <v>458372.69579999999</v>
      </c>
      <c r="H13" s="68">
        <v>119.962622302426</v>
      </c>
      <c r="I13" s="67">
        <v>109162.7472</v>
      </c>
      <c r="J13" s="68">
        <v>10.826967379549901</v>
      </c>
      <c r="K13" s="67">
        <v>78014.073799999998</v>
      </c>
      <c r="L13" s="68">
        <v>17.0197907761154</v>
      </c>
      <c r="M13" s="68">
        <v>0.39926992506318798</v>
      </c>
      <c r="N13" s="67">
        <v>9847211.3561000004</v>
      </c>
      <c r="O13" s="67">
        <v>21642201.748</v>
      </c>
      <c r="P13" s="67">
        <v>29750</v>
      </c>
      <c r="Q13" s="67">
        <v>28181</v>
      </c>
      <c r="R13" s="68">
        <v>5.5675809942869403</v>
      </c>
      <c r="S13" s="67">
        <v>33.890709297478999</v>
      </c>
      <c r="T13" s="67">
        <v>36.263310539015698</v>
      </c>
      <c r="U13" s="69">
        <v>-7.0007423589483704</v>
      </c>
      <c r="V13" s="54"/>
      <c r="W13" s="54"/>
    </row>
    <row r="14" spans="1:23" ht="13.5" thickBot="1" x14ac:dyDescent="0.25">
      <c r="A14" s="50"/>
      <c r="B14" s="52" t="s">
        <v>12</v>
      </c>
      <c r="C14" s="53"/>
      <c r="D14" s="67">
        <v>994449.54599999997</v>
      </c>
      <c r="E14" s="67">
        <v>464230</v>
      </c>
      <c r="F14" s="68">
        <v>214.21483876526699</v>
      </c>
      <c r="G14" s="67">
        <v>143740.9412</v>
      </c>
      <c r="H14" s="68">
        <v>591.83458637322497</v>
      </c>
      <c r="I14" s="67">
        <v>97592.561300000001</v>
      </c>
      <c r="J14" s="68">
        <v>9.8137267689998993</v>
      </c>
      <c r="K14" s="67">
        <v>11360.8493</v>
      </c>
      <c r="L14" s="68">
        <v>7.9036975861961301</v>
      </c>
      <c r="M14" s="68">
        <v>7.5902522534120802</v>
      </c>
      <c r="N14" s="67">
        <v>6301979.3373999996</v>
      </c>
      <c r="O14" s="67">
        <v>12861148.358200001</v>
      </c>
      <c r="P14" s="67">
        <v>6024</v>
      </c>
      <c r="Q14" s="67">
        <v>5565</v>
      </c>
      <c r="R14" s="68">
        <v>8.2479784366576805</v>
      </c>
      <c r="S14" s="67">
        <v>165.08126593625499</v>
      </c>
      <c r="T14" s="67">
        <v>86.968500431266904</v>
      </c>
      <c r="U14" s="69">
        <v>47.3177650183219</v>
      </c>
      <c r="V14" s="54"/>
      <c r="W14" s="54"/>
    </row>
    <row r="15" spans="1:23" ht="13.5" thickBot="1" x14ac:dyDescent="0.25">
      <c r="A15" s="50"/>
      <c r="B15" s="52" t="s">
        <v>13</v>
      </c>
      <c r="C15" s="53"/>
      <c r="D15" s="67">
        <v>404424.17109999998</v>
      </c>
      <c r="E15" s="67">
        <v>702650</v>
      </c>
      <c r="F15" s="68">
        <v>57.556987276738099</v>
      </c>
      <c r="G15" s="67">
        <v>151492.26149999999</v>
      </c>
      <c r="H15" s="68">
        <v>166.960283710597</v>
      </c>
      <c r="I15" s="67">
        <v>19955.658200000002</v>
      </c>
      <c r="J15" s="68">
        <v>4.9343386538253302</v>
      </c>
      <c r="K15" s="67">
        <v>663.24779999999998</v>
      </c>
      <c r="L15" s="68">
        <v>0.43780968970484302</v>
      </c>
      <c r="M15" s="68">
        <v>29.087786495484799</v>
      </c>
      <c r="N15" s="67">
        <v>4549424.6853999998</v>
      </c>
      <c r="O15" s="67">
        <v>9808950.216</v>
      </c>
      <c r="P15" s="67">
        <v>11208</v>
      </c>
      <c r="Q15" s="67">
        <v>11646</v>
      </c>
      <c r="R15" s="68">
        <v>-3.7609479649665101</v>
      </c>
      <c r="S15" s="67">
        <v>36.083527043183402</v>
      </c>
      <c r="T15" s="67">
        <v>35.153791284561201</v>
      </c>
      <c r="U15" s="69">
        <v>2.5766210645360399</v>
      </c>
      <c r="V15" s="54"/>
      <c r="W15" s="54"/>
    </row>
    <row r="16" spans="1:23" ht="13.5" thickBot="1" x14ac:dyDescent="0.25">
      <c r="A16" s="50"/>
      <c r="B16" s="52" t="s">
        <v>14</v>
      </c>
      <c r="C16" s="53"/>
      <c r="D16" s="67">
        <v>5854860.5460999999</v>
      </c>
      <c r="E16" s="67">
        <v>6961241</v>
      </c>
      <c r="F16" s="68">
        <v>84.106562983525507</v>
      </c>
      <c r="G16" s="67">
        <v>599748.24809999997</v>
      </c>
      <c r="H16" s="68">
        <v>876.21969962366302</v>
      </c>
      <c r="I16" s="67">
        <v>125833.3878</v>
      </c>
      <c r="J16" s="68">
        <v>2.14921238190411</v>
      </c>
      <c r="K16" s="67">
        <v>39371.699000000001</v>
      </c>
      <c r="L16" s="68">
        <v>6.5647042946318503</v>
      </c>
      <c r="M16" s="68">
        <v>2.1960365185155002</v>
      </c>
      <c r="N16" s="67">
        <v>37603682.969800003</v>
      </c>
      <c r="O16" s="67">
        <v>63784317.706900001</v>
      </c>
      <c r="P16" s="67">
        <v>179962</v>
      </c>
      <c r="Q16" s="67">
        <v>150972</v>
      </c>
      <c r="R16" s="68">
        <v>19.2022361762446</v>
      </c>
      <c r="S16" s="67">
        <v>32.5338712956069</v>
      </c>
      <c r="T16" s="67">
        <v>35.452438322337898</v>
      </c>
      <c r="U16" s="69">
        <v>-8.9708568654882797</v>
      </c>
      <c r="V16" s="54"/>
      <c r="W16" s="54"/>
    </row>
    <row r="17" spans="1:21" ht="12" thickBot="1" x14ac:dyDescent="0.2">
      <c r="A17" s="50"/>
      <c r="B17" s="52" t="s">
        <v>15</v>
      </c>
      <c r="C17" s="53"/>
      <c r="D17" s="67">
        <v>10805340.306399999</v>
      </c>
      <c r="E17" s="67">
        <v>11441812</v>
      </c>
      <c r="F17" s="68">
        <v>94.437317327010803</v>
      </c>
      <c r="G17" s="67">
        <v>603628.93359999999</v>
      </c>
      <c r="H17" s="68">
        <v>1690.0633493424</v>
      </c>
      <c r="I17" s="67">
        <v>757251.26690000005</v>
      </c>
      <c r="J17" s="68">
        <v>7.0081204795695404</v>
      </c>
      <c r="K17" s="67">
        <v>-36290.869599999998</v>
      </c>
      <c r="L17" s="68">
        <v>-6.0121156525025796</v>
      </c>
      <c r="M17" s="68">
        <v>-21.866164830065099</v>
      </c>
      <c r="N17" s="67">
        <v>56346823.269699998</v>
      </c>
      <c r="O17" s="67">
        <v>84151545.842399999</v>
      </c>
      <c r="P17" s="67">
        <v>64149</v>
      </c>
      <c r="Q17" s="67">
        <v>51808</v>
      </c>
      <c r="R17" s="68">
        <v>23.820645460160598</v>
      </c>
      <c r="S17" s="67">
        <v>168.44128990943</v>
      </c>
      <c r="T17" s="67">
        <v>184.08317137700701</v>
      </c>
      <c r="U17" s="69">
        <v>-9.2862512962162498</v>
      </c>
    </row>
    <row r="18" spans="1:21" ht="12" thickBot="1" x14ac:dyDescent="0.2">
      <c r="A18" s="50"/>
      <c r="B18" s="52" t="s">
        <v>16</v>
      </c>
      <c r="C18" s="53"/>
      <c r="D18" s="67">
        <v>15983458.458699999</v>
      </c>
      <c r="E18" s="67">
        <v>21524671</v>
      </c>
      <c r="F18" s="68">
        <v>74.256458826710997</v>
      </c>
      <c r="G18" s="67">
        <v>1669252.477</v>
      </c>
      <c r="H18" s="68">
        <v>857.52192546843798</v>
      </c>
      <c r="I18" s="67">
        <v>1242890.8913</v>
      </c>
      <c r="J18" s="68">
        <v>7.7761073707016104</v>
      </c>
      <c r="K18" s="67">
        <v>252717.7101</v>
      </c>
      <c r="L18" s="68">
        <v>15.1395737662278</v>
      </c>
      <c r="M18" s="68">
        <v>3.91809968841594</v>
      </c>
      <c r="N18" s="67">
        <v>135332537.6573</v>
      </c>
      <c r="O18" s="67">
        <v>209213919.37630001</v>
      </c>
      <c r="P18" s="67">
        <v>247262</v>
      </c>
      <c r="Q18" s="67">
        <v>237740</v>
      </c>
      <c r="R18" s="68">
        <v>4.0052157819466601</v>
      </c>
      <c r="S18" s="67">
        <v>64.641790726840298</v>
      </c>
      <c r="T18" s="67">
        <v>67.892709671910495</v>
      </c>
      <c r="U18" s="69">
        <v>-5.0291288476331104</v>
      </c>
    </row>
    <row r="19" spans="1:21" ht="12" thickBot="1" x14ac:dyDescent="0.2">
      <c r="A19" s="50"/>
      <c r="B19" s="52" t="s">
        <v>17</v>
      </c>
      <c r="C19" s="53"/>
      <c r="D19" s="67">
        <v>3124535.8500999999</v>
      </c>
      <c r="E19" s="67">
        <v>4456199</v>
      </c>
      <c r="F19" s="68">
        <v>70.1166139595651</v>
      </c>
      <c r="G19" s="67">
        <v>630439.80279999995</v>
      </c>
      <c r="H19" s="68">
        <v>395.61208480537903</v>
      </c>
      <c r="I19" s="67">
        <v>237526.66039999999</v>
      </c>
      <c r="J19" s="68">
        <v>7.6019822397748502</v>
      </c>
      <c r="K19" s="67">
        <v>77215.837599999999</v>
      </c>
      <c r="L19" s="68">
        <v>12.247931881372001</v>
      </c>
      <c r="M19" s="68">
        <v>2.0761391416933899</v>
      </c>
      <c r="N19" s="67">
        <v>22878682.6807</v>
      </c>
      <c r="O19" s="67">
        <v>47615472.029700004</v>
      </c>
      <c r="P19" s="67">
        <v>40874</v>
      </c>
      <c r="Q19" s="67">
        <v>37252</v>
      </c>
      <c r="R19" s="68">
        <v>9.7229678943412399</v>
      </c>
      <c r="S19" s="67">
        <v>76.443114207075396</v>
      </c>
      <c r="T19" s="67">
        <v>75.272623255127201</v>
      </c>
      <c r="U19" s="69">
        <v>1.53119213429406</v>
      </c>
    </row>
    <row r="20" spans="1:21" ht="12" thickBot="1" x14ac:dyDescent="0.2">
      <c r="A20" s="50"/>
      <c r="B20" s="52" t="s">
        <v>18</v>
      </c>
      <c r="C20" s="53"/>
      <c r="D20" s="67">
        <v>3998119.1623999998</v>
      </c>
      <c r="E20" s="67">
        <v>6471214</v>
      </c>
      <c r="F20" s="68">
        <v>61.783139336761202</v>
      </c>
      <c r="G20" s="67">
        <v>645217.46869999997</v>
      </c>
      <c r="H20" s="68">
        <v>519.65451283510799</v>
      </c>
      <c r="I20" s="67">
        <v>237192.7065</v>
      </c>
      <c r="J20" s="68">
        <v>5.9326072301861403</v>
      </c>
      <c r="K20" s="67">
        <v>68535.926300000006</v>
      </c>
      <c r="L20" s="68">
        <v>10.6221436375689</v>
      </c>
      <c r="M20" s="68">
        <v>2.46085212975373</v>
      </c>
      <c r="N20" s="67">
        <v>40185368.6527</v>
      </c>
      <c r="O20" s="67">
        <v>83418320.609400004</v>
      </c>
      <c r="P20" s="67">
        <v>108254</v>
      </c>
      <c r="Q20" s="67">
        <v>99269</v>
      </c>
      <c r="R20" s="68">
        <v>9.05116400890509</v>
      </c>
      <c r="S20" s="67">
        <v>36.932761490568502</v>
      </c>
      <c r="T20" s="67">
        <v>39.520461418972701</v>
      </c>
      <c r="U20" s="69">
        <v>-7.0065162310298001</v>
      </c>
    </row>
    <row r="21" spans="1:21" ht="12" thickBot="1" x14ac:dyDescent="0.2">
      <c r="A21" s="50"/>
      <c r="B21" s="52" t="s">
        <v>19</v>
      </c>
      <c r="C21" s="53"/>
      <c r="D21" s="67">
        <v>2245840.0806</v>
      </c>
      <c r="E21" s="67">
        <v>2774855</v>
      </c>
      <c r="F21" s="68">
        <v>80.935403132776301</v>
      </c>
      <c r="G21" s="67">
        <v>410591.6398</v>
      </c>
      <c r="H21" s="68">
        <v>446.97657304809098</v>
      </c>
      <c r="I21" s="67">
        <v>299352.4081</v>
      </c>
      <c r="J21" s="68">
        <v>13.329195194522701</v>
      </c>
      <c r="K21" s="67">
        <v>44359.724000000002</v>
      </c>
      <c r="L21" s="68">
        <v>10.8038546575395</v>
      </c>
      <c r="M21" s="68">
        <v>5.7482928455551301</v>
      </c>
      <c r="N21" s="67">
        <v>16370714.862299999</v>
      </c>
      <c r="O21" s="67">
        <v>29908110.352600001</v>
      </c>
      <c r="P21" s="67">
        <v>67241</v>
      </c>
      <c r="Q21" s="67">
        <v>63379</v>
      </c>
      <c r="R21" s="68">
        <v>6.09350100190915</v>
      </c>
      <c r="S21" s="67">
        <v>33.399861403012999</v>
      </c>
      <c r="T21" s="67">
        <v>32.296727867274697</v>
      </c>
      <c r="U21" s="69">
        <v>3.3028087225501999</v>
      </c>
    </row>
    <row r="22" spans="1:21" ht="12" thickBot="1" x14ac:dyDescent="0.2">
      <c r="A22" s="50"/>
      <c r="B22" s="52" t="s">
        <v>20</v>
      </c>
      <c r="C22" s="53"/>
      <c r="D22" s="67">
        <v>5097442.2460000003</v>
      </c>
      <c r="E22" s="67">
        <v>6479828</v>
      </c>
      <c r="F22" s="68">
        <v>78.666320248006599</v>
      </c>
      <c r="G22" s="67">
        <v>1004036.3878</v>
      </c>
      <c r="H22" s="68">
        <v>407.69497081368598</v>
      </c>
      <c r="I22" s="67">
        <v>641829.10549999995</v>
      </c>
      <c r="J22" s="68">
        <v>12.5911991647114</v>
      </c>
      <c r="K22" s="67">
        <v>132774.23560000001</v>
      </c>
      <c r="L22" s="68">
        <v>13.2240461813271</v>
      </c>
      <c r="M22" s="68">
        <v>3.8339883306396501</v>
      </c>
      <c r="N22" s="67">
        <v>40899892.500799999</v>
      </c>
      <c r="O22" s="67">
        <v>78605462.202600002</v>
      </c>
      <c r="P22" s="67">
        <v>185719</v>
      </c>
      <c r="Q22" s="67">
        <v>161741</v>
      </c>
      <c r="R22" s="68">
        <v>14.8249361633723</v>
      </c>
      <c r="S22" s="67">
        <v>27.4470692067048</v>
      </c>
      <c r="T22" s="67">
        <v>27.1107690703038</v>
      </c>
      <c r="U22" s="69">
        <v>1.2252679288572099</v>
      </c>
    </row>
    <row r="23" spans="1:21" ht="12" thickBot="1" x14ac:dyDescent="0.2">
      <c r="A23" s="50"/>
      <c r="B23" s="52" t="s">
        <v>21</v>
      </c>
      <c r="C23" s="53"/>
      <c r="D23" s="67">
        <v>5566029.8411999997</v>
      </c>
      <c r="E23" s="67">
        <v>8916159</v>
      </c>
      <c r="F23" s="68">
        <v>62.426318790411898</v>
      </c>
      <c r="G23" s="67">
        <v>2767065.6269</v>
      </c>
      <c r="H23" s="68">
        <v>101.152794754483</v>
      </c>
      <c r="I23" s="67">
        <v>592296.66500000004</v>
      </c>
      <c r="J23" s="68">
        <v>10.6412772101183</v>
      </c>
      <c r="K23" s="67">
        <v>277218.42369999998</v>
      </c>
      <c r="L23" s="68">
        <v>10.0184983328557</v>
      </c>
      <c r="M23" s="68">
        <v>1.1365703516190899</v>
      </c>
      <c r="N23" s="67">
        <v>72482980.680700004</v>
      </c>
      <c r="O23" s="67">
        <v>166096739.1573</v>
      </c>
      <c r="P23" s="67">
        <v>161593</v>
      </c>
      <c r="Q23" s="67">
        <v>160920</v>
      </c>
      <c r="R23" s="68">
        <v>0.41822023365647398</v>
      </c>
      <c r="S23" s="67">
        <v>34.444746005086898</v>
      </c>
      <c r="T23" s="67">
        <v>38.458069754536403</v>
      </c>
      <c r="U23" s="69">
        <v>-11.6514830704714</v>
      </c>
    </row>
    <row r="24" spans="1:21" ht="12" thickBot="1" x14ac:dyDescent="0.2">
      <c r="A24" s="50"/>
      <c r="B24" s="52" t="s">
        <v>22</v>
      </c>
      <c r="C24" s="53"/>
      <c r="D24" s="67">
        <v>1506415.2280999999</v>
      </c>
      <c r="E24" s="67">
        <v>2118977</v>
      </c>
      <c r="F24" s="68">
        <v>71.091627143664098</v>
      </c>
      <c r="G24" s="67">
        <v>243481.0024</v>
      </c>
      <c r="H24" s="68">
        <v>518.69928793261795</v>
      </c>
      <c r="I24" s="67">
        <v>246290.04879999999</v>
      </c>
      <c r="J24" s="68">
        <v>16.349413110397101</v>
      </c>
      <c r="K24" s="67">
        <v>44554.455699999999</v>
      </c>
      <c r="L24" s="68">
        <v>18.298945404703201</v>
      </c>
      <c r="M24" s="68">
        <v>4.5278432859409801</v>
      </c>
      <c r="N24" s="67">
        <v>11313797.345899999</v>
      </c>
      <c r="O24" s="67">
        <v>20887894.597600002</v>
      </c>
      <c r="P24" s="67">
        <v>62108</v>
      </c>
      <c r="Q24" s="67">
        <v>54395</v>
      </c>
      <c r="R24" s="68">
        <v>14.179612096700099</v>
      </c>
      <c r="S24" s="67">
        <v>24.254769564307299</v>
      </c>
      <c r="T24" s="67">
        <v>25.3500579795937</v>
      </c>
      <c r="U24" s="69">
        <v>-4.5157650843987902</v>
      </c>
    </row>
    <row r="25" spans="1:21" ht="12" thickBot="1" x14ac:dyDescent="0.2">
      <c r="A25" s="50"/>
      <c r="B25" s="52" t="s">
        <v>23</v>
      </c>
      <c r="C25" s="53"/>
      <c r="D25" s="67">
        <v>1770790.9155999999</v>
      </c>
      <c r="E25" s="67">
        <v>2598269</v>
      </c>
      <c r="F25" s="68">
        <v>68.152716889590707</v>
      </c>
      <c r="G25" s="67">
        <v>207480.1489</v>
      </c>
      <c r="H25" s="68">
        <v>753.47486252936699</v>
      </c>
      <c r="I25" s="67">
        <v>160842.3051</v>
      </c>
      <c r="J25" s="68">
        <v>9.0830771540016393</v>
      </c>
      <c r="K25" s="67">
        <v>12999.172500000001</v>
      </c>
      <c r="L25" s="68">
        <v>6.26526083045432</v>
      </c>
      <c r="M25" s="68">
        <v>11.373272614083699</v>
      </c>
      <c r="N25" s="67">
        <v>12185803.937000001</v>
      </c>
      <c r="O25" s="67">
        <v>27899614.388700001</v>
      </c>
      <c r="P25" s="67">
        <v>64199</v>
      </c>
      <c r="Q25" s="67">
        <v>48258</v>
      </c>
      <c r="R25" s="68">
        <v>33.0328650171992</v>
      </c>
      <c r="S25" s="67">
        <v>27.582842654869999</v>
      </c>
      <c r="T25" s="67">
        <v>27.6780041754735</v>
      </c>
      <c r="U25" s="69">
        <v>-0.34500258655058502</v>
      </c>
    </row>
    <row r="26" spans="1:21" ht="12" thickBot="1" x14ac:dyDescent="0.2">
      <c r="A26" s="50"/>
      <c r="B26" s="52" t="s">
        <v>24</v>
      </c>
      <c r="C26" s="53"/>
      <c r="D26" s="67">
        <v>2996292.1962000001</v>
      </c>
      <c r="E26" s="67">
        <v>3360680</v>
      </c>
      <c r="F26" s="68">
        <v>89.157319238963495</v>
      </c>
      <c r="G26" s="67">
        <v>397850.0404</v>
      </c>
      <c r="H26" s="68">
        <v>653.12099835091499</v>
      </c>
      <c r="I26" s="67">
        <v>464055.93199999997</v>
      </c>
      <c r="J26" s="68">
        <v>15.487672817375101</v>
      </c>
      <c r="K26" s="67">
        <v>78330.871400000004</v>
      </c>
      <c r="L26" s="68">
        <v>19.688541773489799</v>
      </c>
      <c r="M26" s="68">
        <v>4.9243044754382801</v>
      </c>
      <c r="N26" s="67">
        <v>29977224.169</v>
      </c>
      <c r="O26" s="67">
        <v>52647170.6087</v>
      </c>
      <c r="P26" s="67">
        <v>120162</v>
      </c>
      <c r="Q26" s="67">
        <v>120028</v>
      </c>
      <c r="R26" s="68">
        <v>0.11164061718931299</v>
      </c>
      <c r="S26" s="67">
        <v>24.935438792629999</v>
      </c>
      <c r="T26" s="67">
        <v>25.846485849135199</v>
      </c>
      <c r="U26" s="69">
        <v>-3.6536235198496798</v>
      </c>
    </row>
    <row r="27" spans="1:21" ht="12" thickBot="1" x14ac:dyDescent="0.2">
      <c r="A27" s="50"/>
      <c r="B27" s="52" t="s">
        <v>25</v>
      </c>
      <c r="C27" s="53"/>
      <c r="D27" s="67">
        <v>681380.35530000005</v>
      </c>
      <c r="E27" s="67">
        <v>946799</v>
      </c>
      <c r="F27" s="68">
        <v>71.966737955997004</v>
      </c>
      <c r="G27" s="67">
        <v>227849.98790000001</v>
      </c>
      <c r="H27" s="68">
        <v>199.04779086450901</v>
      </c>
      <c r="I27" s="67">
        <v>157785.57800000001</v>
      </c>
      <c r="J27" s="68">
        <v>23.156754780599702</v>
      </c>
      <c r="K27" s="67">
        <v>67201.734500000006</v>
      </c>
      <c r="L27" s="68">
        <v>29.493850370312</v>
      </c>
      <c r="M27" s="68">
        <v>1.3479390699357601</v>
      </c>
      <c r="N27" s="67">
        <v>7452062.7593</v>
      </c>
      <c r="O27" s="67">
        <v>16502391.220000001</v>
      </c>
      <c r="P27" s="67">
        <v>51564</v>
      </c>
      <c r="Q27" s="67">
        <v>49046</v>
      </c>
      <c r="R27" s="68">
        <v>5.1339558781551897</v>
      </c>
      <c r="S27" s="67">
        <v>13.2142648999302</v>
      </c>
      <c r="T27" s="67">
        <v>12.652608475716701</v>
      </c>
      <c r="U27" s="69">
        <v>4.2503796349388896</v>
      </c>
    </row>
    <row r="28" spans="1:21" ht="12" thickBot="1" x14ac:dyDescent="0.2">
      <c r="A28" s="50"/>
      <c r="B28" s="52" t="s">
        <v>26</v>
      </c>
      <c r="C28" s="53"/>
      <c r="D28" s="67">
        <v>2457297.0710999998</v>
      </c>
      <c r="E28" s="67">
        <v>3455887</v>
      </c>
      <c r="F28" s="68">
        <v>71.104670699591694</v>
      </c>
      <c r="G28" s="67">
        <v>641981.22120000003</v>
      </c>
      <c r="H28" s="68">
        <v>282.76774926637103</v>
      </c>
      <c r="I28" s="67">
        <v>200107.22769999999</v>
      </c>
      <c r="J28" s="68">
        <v>8.14338771056374</v>
      </c>
      <c r="K28" s="67">
        <v>49130.595699999998</v>
      </c>
      <c r="L28" s="68">
        <v>7.65296461603105</v>
      </c>
      <c r="M28" s="68">
        <v>3.0729656306609798</v>
      </c>
      <c r="N28" s="67">
        <v>24568180.482000001</v>
      </c>
      <c r="O28" s="67">
        <v>67444540.077600002</v>
      </c>
      <c r="P28" s="67">
        <v>60747</v>
      </c>
      <c r="Q28" s="67">
        <v>49946</v>
      </c>
      <c r="R28" s="68">
        <v>21.625355383814501</v>
      </c>
      <c r="S28" s="67">
        <v>40.451332100350598</v>
      </c>
      <c r="T28" s="67">
        <v>41.678691622952798</v>
      </c>
      <c r="U28" s="69">
        <v>-3.0341634227455199</v>
      </c>
    </row>
    <row r="29" spans="1:21" ht="12" thickBot="1" x14ac:dyDescent="0.2">
      <c r="A29" s="50"/>
      <c r="B29" s="52" t="s">
        <v>27</v>
      </c>
      <c r="C29" s="53"/>
      <c r="D29" s="67">
        <v>1829829.5</v>
      </c>
      <c r="E29" s="67">
        <v>2863847</v>
      </c>
      <c r="F29" s="68">
        <v>63.894108169884802</v>
      </c>
      <c r="G29" s="67">
        <v>635907.86060000001</v>
      </c>
      <c r="H29" s="68">
        <v>187.75072826957901</v>
      </c>
      <c r="I29" s="67">
        <v>395377.34779999999</v>
      </c>
      <c r="J29" s="68">
        <v>21.607332694111701</v>
      </c>
      <c r="K29" s="67">
        <v>109764.0174</v>
      </c>
      <c r="L29" s="68">
        <v>17.260993958532602</v>
      </c>
      <c r="M29" s="68">
        <v>2.6020670267486001</v>
      </c>
      <c r="N29" s="67">
        <v>15331498.3377</v>
      </c>
      <c r="O29" s="67">
        <v>37179580.158399999</v>
      </c>
      <c r="P29" s="67">
        <v>142836</v>
      </c>
      <c r="Q29" s="67">
        <v>121116</v>
      </c>
      <c r="R29" s="68">
        <v>17.9332210442881</v>
      </c>
      <c r="S29" s="67">
        <v>12.810702483967599</v>
      </c>
      <c r="T29" s="67">
        <v>11.6840989002279</v>
      </c>
      <c r="U29" s="69">
        <v>8.7942373585654092</v>
      </c>
    </row>
    <row r="30" spans="1:21" ht="12" thickBot="1" x14ac:dyDescent="0.2">
      <c r="A30" s="50"/>
      <c r="B30" s="52" t="s">
        <v>28</v>
      </c>
      <c r="C30" s="53"/>
      <c r="D30" s="67">
        <v>4935959.3125999998</v>
      </c>
      <c r="E30" s="67">
        <v>6777393</v>
      </c>
      <c r="F30" s="68">
        <v>72.829763783803003</v>
      </c>
      <c r="G30" s="67">
        <v>730463.05130000005</v>
      </c>
      <c r="H30" s="68">
        <v>575.730182904598</v>
      </c>
      <c r="I30" s="67">
        <v>613245.15969999996</v>
      </c>
      <c r="J30" s="68">
        <v>12.424031902665201</v>
      </c>
      <c r="K30" s="67">
        <v>111267.1632</v>
      </c>
      <c r="L30" s="68">
        <v>15.2324149732117</v>
      </c>
      <c r="M30" s="68">
        <v>4.5114657556039903</v>
      </c>
      <c r="N30" s="67">
        <v>36705953.821900003</v>
      </c>
      <c r="O30" s="67">
        <v>68171143.475999996</v>
      </c>
      <c r="P30" s="67">
        <v>140885</v>
      </c>
      <c r="Q30" s="67">
        <v>134055</v>
      </c>
      <c r="R30" s="68">
        <v>5.0949237253366197</v>
      </c>
      <c r="S30" s="67">
        <v>35.035378589629801</v>
      </c>
      <c r="T30" s="67">
        <v>35.664338666219102</v>
      </c>
      <c r="U30" s="69">
        <v>-1.79521415754137</v>
      </c>
    </row>
    <row r="31" spans="1:21" ht="12" thickBot="1" x14ac:dyDescent="0.2">
      <c r="A31" s="50"/>
      <c r="B31" s="52" t="s">
        <v>29</v>
      </c>
      <c r="C31" s="53"/>
      <c r="D31" s="67">
        <v>3169511.5764000001</v>
      </c>
      <c r="E31" s="67">
        <v>2354192</v>
      </c>
      <c r="F31" s="68">
        <v>134.632671268953</v>
      </c>
      <c r="G31" s="67">
        <v>486403.43320000003</v>
      </c>
      <c r="H31" s="68">
        <v>551.62195824731305</v>
      </c>
      <c r="I31" s="67">
        <v>118211.0474</v>
      </c>
      <c r="J31" s="68">
        <v>3.72962977261836</v>
      </c>
      <c r="K31" s="67">
        <v>47044.183100000002</v>
      </c>
      <c r="L31" s="68">
        <v>9.6718443762826691</v>
      </c>
      <c r="M31" s="68">
        <v>1.5127665018377201</v>
      </c>
      <c r="N31" s="67">
        <v>30858777.367699999</v>
      </c>
      <c r="O31" s="67">
        <v>90376106.858999997</v>
      </c>
      <c r="P31" s="67">
        <v>38580</v>
      </c>
      <c r="Q31" s="67">
        <v>38888</v>
      </c>
      <c r="R31" s="68">
        <v>-0.79201810327093103</v>
      </c>
      <c r="S31" s="67">
        <v>82.1542658475894</v>
      </c>
      <c r="T31" s="67">
        <v>61.861643059555703</v>
      </c>
      <c r="U31" s="69">
        <v>24.700631888890801</v>
      </c>
    </row>
    <row r="32" spans="1:21" ht="12" thickBot="1" x14ac:dyDescent="0.2">
      <c r="A32" s="50"/>
      <c r="B32" s="52" t="s">
        <v>30</v>
      </c>
      <c r="C32" s="53"/>
      <c r="D32" s="67">
        <v>379795.29989999998</v>
      </c>
      <c r="E32" s="67">
        <v>747287</v>
      </c>
      <c r="F32" s="68">
        <v>50.823217839999899</v>
      </c>
      <c r="G32" s="67">
        <v>137099.7708</v>
      </c>
      <c r="H32" s="68">
        <v>177.02110491055601</v>
      </c>
      <c r="I32" s="67">
        <v>86424.399399999995</v>
      </c>
      <c r="J32" s="68">
        <v>22.755521045878002</v>
      </c>
      <c r="K32" s="67">
        <v>36841.716699999997</v>
      </c>
      <c r="L32" s="68">
        <v>26.872194231268502</v>
      </c>
      <c r="M32" s="68">
        <v>1.3458298673688001</v>
      </c>
      <c r="N32" s="67">
        <v>3127170.1831</v>
      </c>
      <c r="O32" s="67">
        <v>7076677.7024999997</v>
      </c>
      <c r="P32" s="67">
        <v>38410</v>
      </c>
      <c r="Q32" s="67">
        <v>34698</v>
      </c>
      <c r="R32" s="68">
        <v>10.698022940803501</v>
      </c>
      <c r="S32" s="67">
        <v>9.8879276204113502</v>
      </c>
      <c r="T32" s="67">
        <v>9.1002679693354107</v>
      </c>
      <c r="U32" s="69">
        <v>7.9658719330630898</v>
      </c>
    </row>
    <row r="33" spans="1:21" ht="12" thickBot="1" x14ac:dyDescent="0.2">
      <c r="A33" s="50"/>
      <c r="B33" s="52" t="s">
        <v>31</v>
      </c>
      <c r="C33" s="53"/>
      <c r="D33" s="67">
        <v>29.567299999999999</v>
      </c>
      <c r="E33" s="70"/>
      <c r="F33" s="70"/>
      <c r="G33" s="67">
        <v>-19.230699999999999</v>
      </c>
      <c r="H33" s="68">
        <v>-253.75051350184901</v>
      </c>
      <c r="I33" s="67">
        <v>0.1239</v>
      </c>
      <c r="J33" s="68">
        <v>0.41904401145860498</v>
      </c>
      <c r="K33" s="67">
        <v>-3.7439</v>
      </c>
      <c r="L33" s="68">
        <v>19.468350086060301</v>
      </c>
      <c r="M33" s="68">
        <v>-1.0330938326344199</v>
      </c>
      <c r="N33" s="67">
        <v>51.484000000000002</v>
      </c>
      <c r="O33" s="67">
        <v>75.930599999999998</v>
      </c>
      <c r="P33" s="67">
        <v>2</v>
      </c>
      <c r="Q33" s="70"/>
      <c r="R33" s="70"/>
      <c r="S33" s="67">
        <v>14.78365</v>
      </c>
      <c r="T33" s="70"/>
      <c r="U33" s="71"/>
    </row>
    <row r="34" spans="1:21" ht="12" thickBot="1" x14ac:dyDescent="0.2">
      <c r="A34" s="50"/>
      <c r="B34" s="52" t="s">
        <v>32</v>
      </c>
      <c r="C34" s="53"/>
      <c r="D34" s="67">
        <v>848271.23800000001</v>
      </c>
      <c r="E34" s="67">
        <v>1082458</v>
      </c>
      <c r="F34" s="68">
        <v>78.365279576667206</v>
      </c>
      <c r="G34" s="67">
        <v>85785.105299999996</v>
      </c>
      <c r="H34" s="68">
        <v>888.832775845529</v>
      </c>
      <c r="I34" s="67">
        <v>119742.83199999999</v>
      </c>
      <c r="J34" s="68">
        <v>14.1161018593913</v>
      </c>
      <c r="K34" s="67">
        <v>7514.0039999999999</v>
      </c>
      <c r="L34" s="68">
        <v>8.7591009811350098</v>
      </c>
      <c r="M34" s="68">
        <v>14.9359553175644</v>
      </c>
      <c r="N34" s="67">
        <v>8268716.1897999998</v>
      </c>
      <c r="O34" s="67">
        <v>16804437.721500002</v>
      </c>
      <c r="P34" s="67">
        <v>29053</v>
      </c>
      <c r="Q34" s="67">
        <v>28912</v>
      </c>
      <c r="R34" s="68">
        <v>0.487686773658003</v>
      </c>
      <c r="S34" s="67">
        <v>29.197371631156901</v>
      </c>
      <c r="T34" s="67">
        <v>31.6062183176536</v>
      </c>
      <c r="U34" s="69">
        <v>-8.2502175775514406</v>
      </c>
    </row>
    <row r="35" spans="1:21" ht="12" thickBot="1" x14ac:dyDescent="0.2">
      <c r="A35" s="50"/>
      <c r="B35" s="52" t="s">
        <v>36</v>
      </c>
      <c r="C35" s="53"/>
      <c r="D35" s="70"/>
      <c r="E35" s="67">
        <v>276718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0"/>
      <c r="B36" s="52" t="s">
        <v>37</v>
      </c>
      <c r="C36" s="53"/>
      <c r="D36" s="70"/>
      <c r="E36" s="67">
        <v>56108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customHeight="1" thickBot="1" x14ac:dyDescent="0.2">
      <c r="A37" s="50"/>
      <c r="B37" s="52" t="s">
        <v>38</v>
      </c>
      <c r="C37" s="53"/>
      <c r="D37" s="70"/>
      <c r="E37" s="67">
        <v>158549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0"/>
      <c r="B38" s="52" t="s">
        <v>33</v>
      </c>
      <c r="C38" s="53"/>
      <c r="D38" s="67">
        <v>543074.35869999998</v>
      </c>
      <c r="E38" s="67">
        <v>208666</v>
      </c>
      <c r="F38" s="68">
        <v>260.26010883421401</v>
      </c>
      <c r="G38" s="67">
        <v>280299.99939999997</v>
      </c>
      <c r="H38" s="68">
        <v>93.747541870312304</v>
      </c>
      <c r="I38" s="67">
        <v>30624.7029</v>
      </c>
      <c r="J38" s="68">
        <v>5.6391362268159302</v>
      </c>
      <c r="K38" s="67">
        <v>16309.022999999999</v>
      </c>
      <c r="L38" s="68">
        <v>5.81841706561202</v>
      </c>
      <c r="M38" s="68">
        <v>0.87777667000653603</v>
      </c>
      <c r="N38" s="67">
        <v>6994920.5356999999</v>
      </c>
      <c r="O38" s="67">
        <v>14267284.6537</v>
      </c>
      <c r="P38" s="67">
        <v>753</v>
      </c>
      <c r="Q38" s="67">
        <v>749</v>
      </c>
      <c r="R38" s="68">
        <v>0.53404539385848404</v>
      </c>
      <c r="S38" s="67">
        <v>721.21428778220502</v>
      </c>
      <c r="T38" s="67">
        <v>794.29438651535395</v>
      </c>
      <c r="U38" s="69">
        <v>-10.132924426369399</v>
      </c>
    </row>
    <row r="39" spans="1:21" ht="12" thickBot="1" x14ac:dyDescent="0.2">
      <c r="A39" s="50"/>
      <c r="B39" s="52" t="s">
        <v>34</v>
      </c>
      <c r="C39" s="53"/>
      <c r="D39" s="67">
        <v>1806047.4161</v>
      </c>
      <c r="E39" s="67">
        <v>995035</v>
      </c>
      <c r="F39" s="68">
        <v>181.50591849532901</v>
      </c>
      <c r="G39" s="67">
        <v>616144.60849999997</v>
      </c>
      <c r="H39" s="68">
        <v>193.12070432569601</v>
      </c>
      <c r="I39" s="67">
        <v>116785.2833</v>
      </c>
      <c r="J39" s="68">
        <v>6.4663464679231701</v>
      </c>
      <c r="K39" s="67">
        <v>42290.465900000003</v>
      </c>
      <c r="L39" s="68">
        <v>6.8637240862913398</v>
      </c>
      <c r="M39" s="68">
        <v>1.7615038239623599</v>
      </c>
      <c r="N39" s="67">
        <v>18933066.957400002</v>
      </c>
      <c r="O39" s="67">
        <v>37742017.261100002</v>
      </c>
      <c r="P39" s="67">
        <v>8258</v>
      </c>
      <c r="Q39" s="67">
        <v>7679</v>
      </c>
      <c r="R39" s="68">
        <v>7.5400442765985103</v>
      </c>
      <c r="S39" s="67">
        <v>218.70276290869501</v>
      </c>
      <c r="T39" s="67">
        <v>220.06007340799599</v>
      </c>
      <c r="U39" s="69">
        <v>-0.62061881672153096</v>
      </c>
    </row>
    <row r="40" spans="1:21" ht="12" thickBot="1" x14ac:dyDescent="0.2">
      <c r="A40" s="50"/>
      <c r="B40" s="52" t="s">
        <v>39</v>
      </c>
      <c r="C40" s="53"/>
      <c r="D40" s="70"/>
      <c r="E40" s="67">
        <v>110883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0"/>
      <c r="B41" s="52" t="s">
        <v>40</v>
      </c>
      <c r="C41" s="53"/>
      <c r="D41" s="70"/>
      <c r="E41" s="67">
        <v>13935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1"/>
      <c r="B42" s="52" t="s">
        <v>35</v>
      </c>
      <c r="C42" s="53"/>
      <c r="D42" s="72">
        <v>71450.357600000003</v>
      </c>
      <c r="E42" s="72">
        <v>76737</v>
      </c>
      <c r="F42" s="73">
        <v>93.110699662483597</v>
      </c>
      <c r="G42" s="72">
        <v>8864.1299999999992</v>
      </c>
      <c r="H42" s="73">
        <v>706.06170712748997</v>
      </c>
      <c r="I42" s="72">
        <v>8487.7654999999995</v>
      </c>
      <c r="J42" s="73">
        <v>11.879248453194601</v>
      </c>
      <c r="K42" s="72">
        <v>1082.3362</v>
      </c>
      <c r="L42" s="73">
        <v>12.210292493454</v>
      </c>
      <c r="M42" s="73">
        <v>6.8420785519323903</v>
      </c>
      <c r="N42" s="72">
        <v>1126167.5316000001</v>
      </c>
      <c r="O42" s="72">
        <v>1714510.5074</v>
      </c>
      <c r="P42" s="72">
        <v>66</v>
      </c>
      <c r="Q42" s="72">
        <v>60</v>
      </c>
      <c r="R42" s="73">
        <v>10</v>
      </c>
      <c r="S42" s="72">
        <v>1082.58117575758</v>
      </c>
      <c r="T42" s="72">
        <v>1112.0974466666701</v>
      </c>
      <c r="U42" s="74">
        <v>-2.7264718406391899</v>
      </c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7:C37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0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343754</v>
      </c>
      <c r="D2" s="32">
        <v>4124047.1072</v>
      </c>
      <c r="E2" s="32">
        <v>3625022.8275427399</v>
      </c>
      <c r="F2" s="32">
        <v>499024.279657265</v>
      </c>
      <c r="G2" s="32">
        <v>3625022.8275427399</v>
      </c>
      <c r="H2" s="32">
        <v>0.121003535286015</v>
      </c>
    </row>
    <row r="3" spans="1:8" ht="14.25" x14ac:dyDescent="0.2">
      <c r="A3" s="32">
        <v>2</v>
      </c>
      <c r="B3" s="33">
        <v>13</v>
      </c>
      <c r="C3" s="32">
        <v>67002</v>
      </c>
      <c r="D3" s="32">
        <v>504203.278058097</v>
      </c>
      <c r="E3" s="32">
        <v>524545.92777542502</v>
      </c>
      <c r="F3" s="32">
        <v>-20342.649717328499</v>
      </c>
      <c r="G3" s="32">
        <v>524545.92777542502</v>
      </c>
      <c r="H3" s="32">
        <v>-4.0346127450176003E-2</v>
      </c>
    </row>
    <row r="4" spans="1:8" ht="14.25" x14ac:dyDescent="0.2">
      <c r="A4" s="32">
        <v>3</v>
      </c>
      <c r="B4" s="33">
        <v>14</v>
      </c>
      <c r="C4" s="32">
        <v>368738</v>
      </c>
      <c r="D4" s="32">
        <v>1030007.58545299</v>
      </c>
      <c r="E4" s="32">
        <v>877881.71414786298</v>
      </c>
      <c r="F4" s="32">
        <v>152125.87130512801</v>
      </c>
      <c r="G4" s="32">
        <v>877881.71414786298</v>
      </c>
      <c r="H4" s="32">
        <v>0.14769393299004099</v>
      </c>
    </row>
    <row r="5" spans="1:8" ht="14.25" x14ac:dyDescent="0.2">
      <c r="A5" s="32">
        <v>4</v>
      </c>
      <c r="B5" s="33">
        <v>15</v>
      </c>
      <c r="C5" s="32">
        <v>11402</v>
      </c>
      <c r="D5" s="32">
        <v>186124.37352393201</v>
      </c>
      <c r="E5" s="32">
        <v>144319.023066667</v>
      </c>
      <c r="F5" s="32">
        <v>41805.350457264998</v>
      </c>
      <c r="G5" s="32">
        <v>144319.023066667</v>
      </c>
      <c r="H5" s="32">
        <v>0.22460975779665801</v>
      </c>
    </row>
    <row r="6" spans="1:8" ht="14.25" x14ac:dyDescent="0.2">
      <c r="A6" s="32">
        <v>5</v>
      </c>
      <c r="B6" s="33">
        <v>16</v>
      </c>
      <c r="C6" s="32">
        <v>12193</v>
      </c>
      <c r="D6" s="32">
        <v>367709.48750598298</v>
      </c>
      <c r="E6" s="32">
        <v>326628.69469999999</v>
      </c>
      <c r="F6" s="32">
        <v>41080.792805982899</v>
      </c>
      <c r="G6" s="32">
        <v>326628.69469999999</v>
      </c>
      <c r="H6" s="32">
        <v>0.111720785570741</v>
      </c>
    </row>
    <row r="7" spans="1:8" ht="14.25" x14ac:dyDescent="0.2">
      <c r="A7" s="32">
        <v>6</v>
      </c>
      <c r="B7" s="33">
        <v>17</v>
      </c>
      <c r="C7" s="32">
        <v>60657</v>
      </c>
      <c r="D7" s="32">
        <v>1008249.53795556</v>
      </c>
      <c r="E7" s="32">
        <v>899085.85370256403</v>
      </c>
      <c r="F7" s="32">
        <v>109163.68425299101</v>
      </c>
      <c r="G7" s="32">
        <v>899085.85370256403</v>
      </c>
      <c r="H7" s="32">
        <v>0.10827050263206101</v>
      </c>
    </row>
    <row r="8" spans="1:8" ht="14.25" x14ac:dyDescent="0.2">
      <c r="A8" s="32">
        <v>7</v>
      </c>
      <c r="B8" s="33">
        <v>18</v>
      </c>
      <c r="C8" s="32">
        <v>355325</v>
      </c>
      <c r="D8" s="32">
        <v>994449.57273504301</v>
      </c>
      <c r="E8" s="32">
        <v>896856.99699658097</v>
      </c>
      <c r="F8" s="32">
        <v>97592.575738461499</v>
      </c>
      <c r="G8" s="32">
        <v>896856.99699658097</v>
      </c>
      <c r="H8" s="32">
        <v>9.8137279570699495E-2</v>
      </c>
    </row>
    <row r="9" spans="1:8" ht="14.25" x14ac:dyDescent="0.2">
      <c r="A9" s="32">
        <v>8</v>
      </c>
      <c r="B9" s="33">
        <v>19</v>
      </c>
      <c r="C9" s="32">
        <v>71649</v>
      </c>
      <c r="D9" s="32">
        <v>404424.40323333303</v>
      </c>
      <c r="E9" s="32">
        <v>384468.51437093999</v>
      </c>
      <c r="F9" s="32">
        <v>19955.8888623932</v>
      </c>
      <c r="G9" s="32">
        <v>384468.51437093999</v>
      </c>
      <c r="H9" s="32">
        <v>4.9343928563281E-2</v>
      </c>
    </row>
    <row r="10" spans="1:8" ht="14.25" x14ac:dyDescent="0.2">
      <c r="A10" s="32">
        <v>9</v>
      </c>
      <c r="B10" s="33">
        <v>21</v>
      </c>
      <c r="C10" s="32">
        <v>1030808</v>
      </c>
      <c r="D10" s="32">
        <v>5854860.1651564101</v>
      </c>
      <c r="E10" s="32">
        <v>5729027.1587666702</v>
      </c>
      <c r="F10" s="32">
        <v>125833.006389744</v>
      </c>
      <c r="G10" s="32">
        <v>5729027.1587666702</v>
      </c>
      <c r="H10" s="35">
        <v>2.1492060073202798E-2</v>
      </c>
    </row>
    <row r="11" spans="1:8" ht="14.25" x14ac:dyDescent="0.2">
      <c r="A11" s="32">
        <v>10</v>
      </c>
      <c r="B11" s="33">
        <v>22</v>
      </c>
      <c r="C11" s="32">
        <v>388512</v>
      </c>
      <c r="D11" s="32">
        <v>10805340.805751299</v>
      </c>
      <c r="E11" s="32">
        <v>10048089.0385556</v>
      </c>
      <c r="F11" s="32">
        <v>757251.76719572605</v>
      </c>
      <c r="G11" s="32">
        <v>10048089.0385556</v>
      </c>
      <c r="H11" s="32">
        <v>7.0081247857788007E-2</v>
      </c>
    </row>
    <row r="12" spans="1:8" ht="14.25" x14ac:dyDescent="0.2">
      <c r="A12" s="32">
        <v>11</v>
      </c>
      <c r="B12" s="33">
        <v>23</v>
      </c>
      <c r="C12" s="32">
        <v>915956.17</v>
      </c>
      <c r="D12" s="32">
        <v>15983458.442028699</v>
      </c>
      <c r="E12" s="32">
        <v>14740567.505096501</v>
      </c>
      <c r="F12" s="32">
        <v>1242890.9369321601</v>
      </c>
      <c r="G12" s="32">
        <v>14740567.505096501</v>
      </c>
      <c r="H12" s="32">
        <v>7.7761076643085403E-2</v>
      </c>
    </row>
    <row r="13" spans="1:8" ht="14.25" x14ac:dyDescent="0.2">
      <c r="A13" s="32">
        <v>12</v>
      </c>
      <c r="B13" s="33">
        <v>24</v>
      </c>
      <c r="C13" s="32">
        <v>125586.436</v>
      </c>
      <c r="D13" s="32">
        <v>3124535.7880205102</v>
      </c>
      <c r="E13" s="32">
        <v>2887009.18728462</v>
      </c>
      <c r="F13" s="32">
        <v>237526.60073589699</v>
      </c>
      <c r="G13" s="32">
        <v>2887009.18728462</v>
      </c>
      <c r="H13" s="32">
        <v>7.6019804812790304E-2</v>
      </c>
    </row>
    <row r="14" spans="1:8" ht="14.25" x14ac:dyDescent="0.2">
      <c r="A14" s="32">
        <v>13</v>
      </c>
      <c r="B14" s="33">
        <v>25</v>
      </c>
      <c r="C14" s="32">
        <v>278309</v>
      </c>
      <c r="D14" s="32">
        <v>3998119.7171999998</v>
      </c>
      <c r="E14" s="32">
        <v>3760926.4558999999</v>
      </c>
      <c r="F14" s="32">
        <v>237193.26130000001</v>
      </c>
      <c r="G14" s="32">
        <v>3760926.4558999999</v>
      </c>
      <c r="H14" s="32">
        <v>5.9326202834694801E-2</v>
      </c>
    </row>
    <row r="15" spans="1:8" ht="14.25" x14ac:dyDescent="0.2">
      <c r="A15" s="32">
        <v>14</v>
      </c>
      <c r="B15" s="33">
        <v>26</v>
      </c>
      <c r="C15" s="32">
        <v>165561</v>
      </c>
      <c r="D15" s="32">
        <v>2245839.6375590698</v>
      </c>
      <c r="E15" s="32">
        <v>1946487.67152229</v>
      </c>
      <c r="F15" s="32">
        <v>299351.96603677497</v>
      </c>
      <c r="G15" s="32">
        <v>1946487.67152229</v>
      </c>
      <c r="H15" s="32">
        <v>0.133291781403472</v>
      </c>
    </row>
    <row r="16" spans="1:8" ht="14.25" x14ac:dyDescent="0.2">
      <c r="A16" s="32">
        <v>15</v>
      </c>
      <c r="B16" s="33">
        <v>27</v>
      </c>
      <c r="C16" s="32">
        <v>533310.09499999997</v>
      </c>
      <c r="D16" s="32">
        <v>5097447.3113000002</v>
      </c>
      <c r="E16" s="32">
        <v>4455613.1447999999</v>
      </c>
      <c r="F16" s="32">
        <v>641834.16650000005</v>
      </c>
      <c r="G16" s="32">
        <v>4455613.1447999999</v>
      </c>
      <c r="H16" s="32">
        <v>0.125912859379083</v>
      </c>
    </row>
    <row r="17" spans="1:8" ht="14.25" x14ac:dyDescent="0.2">
      <c r="A17" s="32">
        <v>16</v>
      </c>
      <c r="B17" s="33">
        <v>29</v>
      </c>
      <c r="C17" s="32">
        <v>409298</v>
      </c>
      <c r="D17" s="32">
        <v>5566033.4638777804</v>
      </c>
      <c r="E17" s="32">
        <v>4973733.26744786</v>
      </c>
      <c r="F17" s="32">
        <v>592300.19642991503</v>
      </c>
      <c r="G17" s="32">
        <v>4973733.26744786</v>
      </c>
      <c r="H17" s="32">
        <v>0.106413337302731</v>
      </c>
    </row>
    <row r="18" spans="1:8" ht="14.25" x14ac:dyDescent="0.2">
      <c r="A18" s="32">
        <v>17</v>
      </c>
      <c r="B18" s="33">
        <v>31</v>
      </c>
      <c r="C18" s="32">
        <v>91648.982000000004</v>
      </c>
      <c r="D18" s="32">
        <v>1506415.19778316</v>
      </c>
      <c r="E18" s="32">
        <v>1260125.18123045</v>
      </c>
      <c r="F18" s="32">
        <v>246290.016552702</v>
      </c>
      <c r="G18" s="32">
        <v>1260125.18123045</v>
      </c>
      <c r="H18" s="32">
        <v>0.16349411298767</v>
      </c>
    </row>
    <row r="19" spans="1:8" ht="14.25" x14ac:dyDescent="0.2">
      <c r="A19" s="32">
        <v>18</v>
      </c>
      <c r="B19" s="33">
        <v>32</v>
      </c>
      <c r="C19" s="32">
        <v>71075.178</v>
      </c>
      <c r="D19" s="32">
        <v>1770790.91775618</v>
      </c>
      <c r="E19" s="32">
        <v>1609948.6282601401</v>
      </c>
      <c r="F19" s="32">
        <v>160842.289496037</v>
      </c>
      <c r="G19" s="32">
        <v>1609948.6282601401</v>
      </c>
      <c r="H19" s="32">
        <v>9.0830762617557195E-2</v>
      </c>
    </row>
    <row r="20" spans="1:8" ht="14.25" x14ac:dyDescent="0.2">
      <c r="A20" s="32">
        <v>19</v>
      </c>
      <c r="B20" s="33">
        <v>33</v>
      </c>
      <c r="C20" s="32">
        <v>209444.48000000001</v>
      </c>
      <c r="D20" s="32">
        <v>2996292.0698121102</v>
      </c>
      <c r="E20" s="32">
        <v>2532236.5283171101</v>
      </c>
      <c r="F20" s="32">
        <v>464055.54149499501</v>
      </c>
      <c r="G20" s="32">
        <v>2532236.5283171101</v>
      </c>
      <c r="H20" s="32">
        <v>0.15487660437725401</v>
      </c>
    </row>
    <row r="21" spans="1:8" ht="14.25" x14ac:dyDescent="0.2">
      <c r="A21" s="32">
        <v>20</v>
      </c>
      <c r="B21" s="33">
        <v>34</v>
      </c>
      <c r="C21" s="32">
        <v>85730.41</v>
      </c>
      <c r="D21" s="32">
        <v>681380.20520832005</v>
      </c>
      <c r="E21" s="32">
        <v>523594.79895655398</v>
      </c>
      <c r="F21" s="32">
        <v>157785.40625176599</v>
      </c>
      <c r="G21" s="32">
        <v>523594.79895655398</v>
      </c>
      <c r="H21" s="32">
        <v>0.231567346755438</v>
      </c>
    </row>
    <row r="22" spans="1:8" ht="14.25" x14ac:dyDescent="0.2">
      <c r="A22" s="32">
        <v>21</v>
      </c>
      <c r="B22" s="33">
        <v>35</v>
      </c>
      <c r="C22" s="32">
        <v>85696.400999999998</v>
      </c>
      <c r="D22" s="32">
        <v>2457297.0657230099</v>
      </c>
      <c r="E22" s="32">
        <v>2257189.8584707999</v>
      </c>
      <c r="F22" s="32">
        <v>200107.20725221201</v>
      </c>
      <c r="G22" s="32">
        <v>2257189.8584707999</v>
      </c>
      <c r="H22" s="32">
        <v>8.1433868962576997E-2</v>
      </c>
    </row>
    <row r="23" spans="1:8" ht="14.25" x14ac:dyDescent="0.2">
      <c r="A23" s="32">
        <v>22</v>
      </c>
      <c r="B23" s="33">
        <v>36</v>
      </c>
      <c r="C23" s="32">
        <v>311563.609</v>
      </c>
      <c r="D23" s="32">
        <v>1829829.4976371699</v>
      </c>
      <c r="E23" s="32">
        <v>1434452.2124679801</v>
      </c>
      <c r="F23" s="32">
        <v>395377.28516918502</v>
      </c>
      <c r="G23" s="32">
        <v>1434452.2124679801</v>
      </c>
      <c r="H23" s="32">
        <v>0.21607329299245101</v>
      </c>
    </row>
    <row r="24" spans="1:8" ht="14.25" x14ac:dyDescent="0.2">
      <c r="A24" s="32">
        <v>23</v>
      </c>
      <c r="B24" s="33">
        <v>37</v>
      </c>
      <c r="C24" s="32">
        <v>388099.22</v>
      </c>
      <c r="D24" s="32">
        <v>4935959.3169422103</v>
      </c>
      <c r="E24" s="32">
        <v>4322714.1743729701</v>
      </c>
      <c r="F24" s="32">
        <v>613245.14256923902</v>
      </c>
      <c r="G24" s="32">
        <v>4322714.1743729701</v>
      </c>
      <c r="H24" s="32">
        <v>0.124240315446753</v>
      </c>
    </row>
    <row r="25" spans="1:8" ht="14.25" x14ac:dyDescent="0.2">
      <c r="A25" s="32">
        <v>24</v>
      </c>
      <c r="B25" s="33">
        <v>38</v>
      </c>
      <c r="C25" s="32">
        <v>276880.565</v>
      </c>
      <c r="D25" s="32">
        <v>3169511.5621362799</v>
      </c>
      <c r="E25" s="32">
        <v>3051300.53632478</v>
      </c>
      <c r="F25" s="32">
        <v>118211.02581150401</v>
      </c>
      <c r="G25" s="32">
        <v>3051300.53632478</v>
      </c>
      <c r="H25" s="32">
        <v>3.7296291082727299E-2</v>
      </c>
    </row>
    <row r="26" spans="1:8" ht="14.25" x14ac:dyDescent="0.2">
      <c r="A26" s="32">
        <v>25</v>
      </c>
      <c r="B26" s="33">
        <v>39</v>
      </c>
      <c r="C26" s="32">
        <v>144121.00599999999</v>
      </c>
      <c r="D26" s="32">
        <v>379795.15724025399</v>
      </c>
      <c r="E26" s="32">
        <v>293370.947505049</v>
      </c>
      <c r="F26" s="32">
        <v>86424.209735205397</v>
      </c>
      <c r="G26" s="32">
        <v>293370.947505049</v>
      </c>
      <c r="H26" s="32">
        <v>0.22755479654664101</v>
      </c>
    </row>
    <row r="27" spans="1:8" ht="14.25" x14ac:dyDescent="0.2">
      <c r="A27" s="32">
        <v>26</v>
      </c>
      <c r="B27" s="33">
        <v>40</v>
      </c>
      <c r="C27" s="32">
        <v>1.3320000000000001</v>
      </c>
      <c r="D27" s="32">
        <v>29.567299999999999</v>
      </c>
      <c r="E27" s="32">
        <v>29.4434</v>
      </c>
      <c r="F27" s="32">
        <v>0.1239</v>
      </c>
      <c r="G27" s="32">
        <v>29.4434</v>
      </c>
      <c r="H27" s="32">
        <v>4.19044011458605E-3</v>
      </c>
    </row>
    <row r="28" spans="1:8" ht="14.25" x14ac:dyDescent="0.2">
      <c r="A28" s="32">
        <v>27</v>
      </c>
      <c r="B28" s="33">
        <v>42</v>
      </c>
      <c r="C28" s="32">
        <v>29859.793000000001</v>
      </c>
      <c r="D28" s="32">
        <v>848271.23360000004</v>
      </c>
      <c r="E28" s="32">
        <v>728528.38639999996</v>
      </c>
      <c r="F28" s="32">
        <v>119742.8472</v>
      </c>
      <c r="G28" s="32">
        <v>728528.38639999996</v>
      </c>
      <c r="H28" s="32">
        <v>0.14116103724491499</v>
      </c>
    </row>
    <row r="29" spans="1:8" ht="14.25" x14ac:dyDescent="0.2">
      <c r="A29" s="32">
        <v>28</v>
      </c>
      <c r="B29" s="33">
        <v>75</v>
      </c>
      <c r="C29" s="32">
        <v>775</v>
      </c>
      <c r="D29" s="32">
        <v>543074.358974359</v>
      </c>
      <c r="E29" s="32">
        <v>512449.65384615399</v>
      </c>
      <c r="F29" s="32">
        <v>30624.7051282051</v>
      </c>
      <c r="G29" s="32">
        <v>512449.65384615399</v>
      </c>
      <c r="H29" s="32">
        <v>5.6391366342617301E-2</v>
      </c>
    </row>
    <row r="30" spans="1:8" ht="14.25" x14ac:dyDescent="0.2">
      <c r="A30" s="32">
        <v>29</v>
      </c>
      <c r="B30" s="33">
        <v>76</v>
      </c>
      <c r="C30" s="32">
        <v>8672</v>
      </c>
      <c r="D30" s="32">
        <v>1806047.3900649601</v>
      </c>
      <c r="E30" s="32">
        <v>1689262.13343761</v>
      </c>
      <c r="F30" s="32">
        <v>116785.25662735</v>
      </c>
      <c r="G30" s="32">
        <v>1689262.13343761</v>
      </c>
      <c r="H30" s="32">
        <v>6.4663450842865206E-2</v>
      </c>
    </row>
    <row r="31" spans="1:8" ht="14.25" x14ac:dyDescent="0.2">
      <c r="A31" s="32">
        <v>30</v>
      </c>
      <c r="B31" s="33">
        <v>99</v>
      </c>
      <c r="C31" s="32">
        <v>67</v>
      </c>
      <c r="D31" s="32">
        <v>71450.357764163098</v>
      </c>
      <c r="E31" s="32">
        <v>62962.5908025112</v>
      </c>
      <c r="F31" s="32">
        <v>8487.7669616519197</v>
      </c>
      <c r="G31" s="32">
        <v>62962.5908025112</v>
      </c>
      <c r="H31" s="32">
        <v>0.118792504715898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2015-02-18T00:21:52Z</dcterms:modified>
</cp:coreProperties>
</file>