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<sst xmlns="http://schemas.openxmlformats.org/spreadsheetml/2006/main" count="112" uniqueCount="70">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</sst>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0" fontId="20" fillId="0" borderId="0" xfId="62" applyFont="1" applyAlignment="1">
      <alignment horizontal="right" vertical="center" wrapText="1"/>
    </xf>
    <xf numFmtId="0" fontId="21" fillId="33" borderId="13" xfId="62" applyFont="1" applyFill="1" applyBorder="1" applyAlignment="1">
      <alignment vertical="center" wrapText="1"/>
    </xf>
    <xf numFmtId="0" fontId="21" fillId="33" borderId="15" xfId="62" applyFont="1" applyFill="1" applyBorder="1" applyAlignment="1">
      <alignment vertical="center" wrapText="1"/>
    </xf>
    <xf numFmtId="49" fontId="22" fillId="33" borderId="13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5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  <xf numFmtId="49" fontId="21" fillId="33" borderId="13" xfId="62" applyNumberFormat="1" applyFont="1" applyFill="1" applyBorder="1" applyAlignment="1">
      <alignment horizontal="left" vertical="top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1" sqref="F1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25132741.669199999</v>
      </c>
      <c r="F3" s="25">
        <f>RA!I7</f>
        <v>3073947.7588999998</v>
      </c>
      <c r="G3" s="16">
        <f>E3-F3</f>
        <v>22058793.910300002</v>
      </c>
      <c r="H3" s="27">
        <f>RA!J7</f>
        <v>12.230849301519299</v>
      </c>
      <c r="I3" s="20">
        <f>SUM(I4:I38)</f>
        <v>25132746.255323634</v>
      </c>
      <c r="J3" s="21">
        <f>SUM(J4:J38)</f>
        <v>22058793.953934815</v>
      </c>
      <c r="K3" s="22">
        <f>E3-I3</f>
        <v>-4.5861236341297626</v>
      </c>
      <c r="L3" s="22">
        <f>G3-J3</f>
        <v>-4.3634813278913498E-2</v>
      </c>
    </row>
    <row r="4" spans="1:13" x14ac:dyDescent="0.15">
      <c r="A4" s="40">
        <f>RA!A8</f>
        <v>42056</v>
      </c>
      <c r="B4" s="12">
        <v>12</v>
      </c>
      <c r="C4" s="37" t="s">
        <v>6</v>
      </c>
      <c r="D4" s="37"/>
      <c r="E4" s="15">
        <f>VLOOKUP(C4,RA!B8:D36,3,0)</f>
        <v>900798.16720000003</v>
      </c>
      <c r="F4" s="25">
        <f>VLOOKUP(C4,RA!B8:I39,8,0)</f>
        <v>213228.73730000001</v>
      </c>
      <c r="G4" s="16">
        <f t="shared" ref="G4:G38" si="0">E4-F4</f>
        <v>687569.42989999999</v>
      </c>
      <c r="H4" s="27">
        <f>RA!J8</f>
        <v>23.671089158939001</v>
      </c>
      <c r="I4" s="20">
        <f>VLOOKUP(B4,RMS!B:D,3,FALSE)</f>
        <v>900799.43245812005</v>
      </c>
      <c r="J4" s="21">
        <f>VLOOKUP(B4,RMS!B:E,4,FALSE)</f>
        <v>687569.44639316201</v>
      </c>
      <c r="K4" s="22">
        <f t="shared" ref="K4:K38" si="1">E4-I4</f>
        <v>-1.2652581200236455</v>
      </c>
      <c r="L4" s="22">
        <f t="shared" ref="L4:L38" si="2">G4-J4</f>
        <v>-1.6493162023834884E-2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185761.18520000001</v>
      </c>
      <c r="F5" s="25">
        <f>VLOOKUP(C5,RA!B9:I40,8,0)</f>
        <v>43548.193299999999</v>
      </c>
      <c r="G5" s="16">
        <f t="shared" si="0"/>
        <v>142212.99190000002</v>
      </c>
      <c r="H5" s="27">
        <f>RA!J9</f>
        <v>23.443106940297501</v>
      </c>
      <c r="I5" s="20">
        <f>VLOOKUP(B5,RMS!B:D,3,FALSE)</f>
        <v>185761.24417825401</v>
      </c>
      <c r="J5" s="21">
        <f>VLOOKUP(B5,RMS!B:E,4,FALSE)</f>
        <v>142212.99611771401</v>
      </c>
      <c r="K5" s="22">
        <f t="shared" si="1"/>
        <v>-5.8978254004614428E-2</v>
      </c>
      <c r="L5" s="22">
        <f t="shared" si="2"/>
        <v>-4.2177139839623123E-3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522742.67560000002</v>
      </c>
      <c r="F6" s="25">
        <f>VLOOKUP(C6,RA!B10:I41,8,0)</f>
        <v>84624.461200000005</v>
      </c>
      <c r="G6" s="16">
        <f t="shared" si="0"/>
        <v>438118.2144</v>
      </c>
      <c r="H6" s="27">
        <f>RA!J10</f>
        <v>16.188550342263301</v>
      </c>
      <c r="I6" s="20">
        <f>VLOOKUP(B6,RMS!B:D,3,FALSE)</f>
        <v>522744.16503504303</v>
      </c>
      <c r="J6" s="21">
        <f>VLOOKUP(B6,RMS!B:E,4,FALSE)</f>
        <v>438118.21472906001</v>
      </c>
      <c r="K6" s="22">
        <f>E6-I6</f>
        <v>-1.4894350430113263</v>
      </c>
      <c r="L6" s="22">
        <f t="shared" si="2"/>
        <v>-3.2906001433730125E-4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79363.233099999998</v>
      </c>
      <c r="F7" s="25">
        <f>VLOOKUP(C7,RA!B11:I42,8,0)</f>
        <v>18595.5229</v>
      </c>
      <c r="G7" s="16">
        <f t="shared" si="0"/>
        <v>60767.710200000001</v>
      </c>
      <c r="H7" s="27">
        <f>RA!J11</f>
        <v>23.430903925712201</v>
      </c>
      <c r="I7" s="20">
        <f>VLOOKUP(B7,RMS!B:D,3,FALSE)</f>
        <v>79363.293782905996</v>
      </c>
      <c r="J7" s="21">
        <f>VLOOKUP(B7,RMS!B:E,4,FALSE)</f>
        <v>60767.7103948718</v>
      </c>
      <c r="K7" s="22">
        <f t="shared" si="1"/>
        <v>-6.0682905997964554E-2</v>
      </c>
      <c r="L7" s="22">
        <f t="shared" si="2"/>
        <v>-1.9487179815769196E-4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125092.4137</v>
      </c>
      <c r="F8" s="25">
        <f>VLOOKUP(C8,RA!B12:I43,8,0)</f>
        <v>18057.224099999999</v>
      </c>
      <c r="G8" s="16">
        <f t="shared" si="0"/>
        <v>107035.18960000001</v>
      </c>
      <c r="H8" s="27">
        <f>RA!J12</f>
        <v>14.4351072666208</v>
      </c>
      <c r="I8" s="20">
        <f>VLOOKUP(B8,RMS!B:D,3,FALSE)</f>
        <v>125092.417151282</v>
      </c>
      <c r="J8" s="21">
        <f>VLOOKUP(B8,RMS!B:E,4,FALSE)</f>
        <v>107035.189217949</v>
      </c>
      <c r="K8" s="22">
        <f t="shared" si="1"/>
        <v>-3.4512819984229282E-3</v>
      </c>
      <c r="L8" s="22">
        <f t="shared" si="2"/>
        <v>3.8205101736821234E-4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383659.76040000003</v>
      </c>
      <c r="F9" s="25">
        <f>VLOOKUP(C9,RA!B13:I44,8,0)</f>
        <v>66866.193499999994</v>
      </c>
      <c r="G9" s="16">
        <f t="shared" si="0"/>
        <v>316793.56690000003</v>
      </c>
      <c r="H9" s="27">
        <f>RA!J13</f>
        <v>17.4285135950369</v>
      </c>
      <c r="I9" s="20">
        <f>VLOOKUP(B9,RMS!B:D,3,FALSE)</f>
        <v>383660.06101111101</v>
      </c>
      <c r="J9" s="21">
        <f>VLOOKUP(B9,RMS!B:E,4,FALSE)</f>
        <v>316793.567020513</v>
      </c>
      <c r="K9" s="22">
        <f t="shared" si="1"/>
        <v>-0.30061111098621041</v>
      </c>
      <c r="L9" s="22">
        <f t="shared" si="2"/>
        <v>-1.2051296653226018E-4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170014.72630000001</v>
      </c>
      <c r="F10" s="25">
        <f>VLOOKUP(C10,RA!B14:I45,8,0)</f>
        <v>28691.847300000001</v>
      </c>
      <c r="G10" s="16">
        <f t="shared" si="0"/>
        <v>141322.87900000002</v>
      </c>
      <c r="H10" s="27">
        <f>RA!J14</f>
        <v>16.876095338571901</v>
      </c>
      <c r="I10" s="20">
        <f>VLOOKUP(B10,RMS!B:D,3,FALSE)</f>
        <v>170014.73017350401</v>
      </c>
      <c r="J10" s="21">
        <f>VLOOKUP(B10,RMS!B:E,4,FALSE)</f>
        <v>141322.88039572601</v>
      </c>
      <c r="K10" s="22">
        <f t="shared" si="1"/>
        <v>-3.8735039997845888E-3</v>
      </c>
      <c r="L10" s="22">
        <f t="shared" si="2"/>
        <v>-1.3957259943708777E-3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123916.5205</v>
      </c>
      <c r="F11" s="25">
        <f>VLOOKUP(C11,RA!B15:I46,8,0)</f>
        <v>5320.3788999999997</v>
      </c>
      <c r="G11" s="16">
        <f t="shared" si="0"/>
        <v>118596.1416</v>
      </c>
      <c r="H11" s="27">
        <f>RA!J15</f>
        <v>4.29351863539455</v>
      </c>
      <c r="I11" s="20">
        <f>VLOOKUP(B11,RMS!B:D,3,FALSE)</f>
        <v>123916.58134615399</v>
      </c>
      <c r="J11" s="21">
        <f>VLOOKUP(B11,RMS!B:E,4,FALSE)</f>
        <v>118596.14245555599</v>
      </c>
      <c r="K11" s="22">
        <f t="shared" si="1"/>
        <v>-6.08461539959535E-2</v>
      </c>
      <c r="L11" s="22">
        <f t="shared" si="2"/>
        <v>-8.5555599071085453E-4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2319546.2026</v>
      </c>
      <c r="F12" s="25">
        <f>VLOOKUP(C12,RA!B16:I47,8,0)</f>
        <v>73891.820800000001</v>
      </c>
      <c r="G12" s="16">
        <f t="shared" si="0"/>
        <v>2245654.3818000001</v>
      </c>
      <c r="H12" s="27">
        <f>RA!J16</f>
        <v>3.1856153896470798</v>
      </c>
      <c r="I12" s="20">
        <f>VLOOKUP(B12,RMS!B:D,3,FALSE)</f>
        <v>2319545.6944316202</v>
      </c>
      <c r="J12" s="21">
        <f>VLOOKUP(B12,RMS!B:E,4,FALSE)</f>
        <v>2245654.38227265</v>
      </c>
      <c r="K12" s="22">
        <f t="shared" si="1"/>
        <v>0.50816837977617979</v>
      </c>
      <c r="L12" s="22">
        <f t="shared" si="2"/>
        <v>-4.7264993190765381E-4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3240852.8324000002</v>
      </c>
      <c r="F13" s="25">
        <f>VLOOKUP(C13,RA!B17:I48,8,0)</f>
        <v>342005.77899999998</v>
      </c>
      <c r="G13" s="16">
        <f t="shared" si="0"/>
        <v>2898847.0534000001</v>
      </c>
      <c r="H13" s="27">
        <f>RA!J17</f>
        <v>10.5529561719323</v>
      </c>
      <c r="I13" s="20">
        <f>VLOOKUP(B13,RMS!B:D,3,FALSE)</f>
        <v>3240852.9291196601</v>
      </c>
      <c r="J13" s="21">
        <f>VLOOKUP(B13,RMS!B:E,4,FALSE)</f>
        <v>2898847.0525965798</v>
      </c>
      <c r="K13" s="22">
        <f t="shared" si="1"/>
        <v>-9.6719659864902496E-2</v>
      </c>
      <c r="L13" s="22">
        <f t="shared" si="2"/>
        <v>8.0342032015323639E-4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3588533.3248000001</v>
      </c>
      <c r="F14" s="25">
        <f>VLOOKUP(C14,RA!B18:I49,8,0)</f>
        <v>427348.49080000003</v>
      </c>
      <c r="G14" s="16">
        <f t="shared" si="0"/>
        <v>3161184.8339999998</v>
      </c>
      <c r="H14" s="27">
        <f>RA!J18</f>
        <v>11.9087229271813</v>
      </c>
      <c r="I14" s="20">
        <f>VLOOKUP(B14,RMS!B:D,3,FALSE)</f>
        <v>3588533.13424137</v>
      </c>
      <c r="J14" s="21">
        <f>VLOOKUP(B14,RMS!B:E,4,FALSE)</f>
        <v>3161184.8191484199</v>
      </c>
      <c r="K14" s="22">
        <f t="shared" si="1"/>
        <v>0.19055863004177809</v>
      </c>
      <c r="L14" s="22">
        <f t="shared" si="2"/>
        <v>1.4851579908281565E-2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1762865.8395</v>
      </c>
      <c r="F15" s="25">
        <f>VLOOKUP(C15,RA!B19:I50,8,0)</f>
        <v>161560.06229999999</v>
      </c>
      <c r="G15" s="16">
        <f t="shared" si="0"/>
        <v>1601305.7771999999</v>
      </c>
      <c r="H15" s="27">
        <f>RA!J19</f>
        <v>9.1646260696629707</v>
      </c>
      <c r="I15" s="20">
        <f>VLOOKUP(B15,RMS!B:D,3,FALSE)</f>
        <v>1762865.75913846</v>
      </c>
      <c r="J15" s="21">
        <f>VLOOKUP(B15,RMS!B:E,4,FALSE)</f>
        <v>1601305.7796906</v>
      </c>
      <c r="K15" s="22">
        <f t="shared" si="1"/>
        <v>8.0361539963632822E-2</v>
      </c>
      <c r="L15" s="22">
        <f t="shared" si="2"/>
        <v>-2.4906001053750515E-3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1229571.6070999999</v>
      </c>
      <c r="F16" s="25">
        <f>VLOOKUP(C16,RA!B20:I51,8,0)</f>
        <v>102176.3557</v>
      </c>
      <c r="G16" s="16">
        <f t="shared" si="0"/>
        <v>1127395.2514</v>
      </c>
      <c r="H16" s="27">
        <f>RA!J20</f>
        <v>8.3099150232484202</v>
      </c>
      <c r="I16" s="20">
        <f>VLOOKUP(B16,RMS!B:D,3,FALSE)</f>
        <v>1229571.7058000001</v>
      </c>
      <c r="J16" s="21">
        <f>VLOOKUP(B16,RMS!B:E,4,FALSE)</f>
        <v>1127395.2514</v>
      </c>
      <c r="K16" s="22">
        <f t="shared" si="1"/>
        <v>-9.8700000206008554E-2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1049191.6470999999</v>
      </c>
      <c r="F17" s="25">
        <f>VLOOKUP(C17,RA!B21:I52,8,0)</f>
        <v>151595.6722</v>
      </c>
      <c r="G17" s="16">
        <f t="shared" si="0"/>
        <v>897595.97489999991</v>
      </c>
      <c r="H17" s="27">
        <f>RA!J21</f>
        <v>14.4488066235578</v>
      </c>
      <c r="I17" s="20">
        <f>VLOOKUP(B17,RMS!B:D,3,FALSE)</f>
        <v>1049191.24648893</v>
      </c>
      <c r="J17" s="21">
        <f>VLOOKUP(B17,RMS!B:E,4,FALSE)</f>
        <v>897595.97419169499</v>
      </c>
      <c r="K17" s="22">
        <f t="shared" si="1"/>
        <v>0.40061106998473406</v>
      </c>
      <c r="L17" s="22">
        <f t="shared" si="2"/>
        <v>7.083049276843667E-4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1958630.5123999999</v>
      </c>
      <c r="F18" s="25">
        <f>VLOOKUP(C18,RA!B22:I53,8,0)</f>
        <v>268739.47700000001</v>
      </c>
      <c r="G18" s="16">
        <f t="shared" si="0"/>
        <v>1689891.0353999999</v>
      </c>
      <c r="H18" s="27">
        <f>RA!J22</f>
        <v>13.7207847676539</v>
      </c>
      <c r="I18" s="20">
        <f>VLOOKUP(B18,RMS!B:D,3,FALSE)</f>
        <v>1958631.9822</v>
      </c>
      <c r="J18" s="21">
        <f>VLOOKUP(B18,RMS!B:E,4,FALSE)</f>
        <v>1689891.0305000001</v>
      </c>
      <c r="K18" s="22">
        <f t="shared" si="1"/>
        <v>-1.4698000000789762</v>
      </c>
      <c r="L18" s="22">
        <f t="shared" si="2"/>
        <v>4.899999825283885E-3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1765016.8489999999</v>
      </c>
      <c r="F19" s="25">
        <f>VLOOKUP(C19,RA!B23:I54,8,0)</f>
        <v>230261.0166</v>
      </c>
      <c r="G19" s="16">
        <f t="shared" si="0"/>
        <v>1534755.8324</v>
      </c>
      <c r="H19" s="27">
        <f>RA!J23</f>
        <v>13.045825411267799</v>
      </c>
      <c r="I19" s="20">
        <f>VLOOKUP(B19,RMS!B:D,3,FALSE)</f>
        <v>1765017.9029256401</v>
      </c>
      <c r="J19" s="21">
        <f>VLOOKUP(B19,RMS!B:E,4,FALSE)</f>
        <v>1534755.8731666701</v>
      </c>
      <c r="K19" s="22">
        <f t="shared" si="1"/>
        <v>-1.0539256401825696</v>
      </c>
      <c r="L19" s="22">
        <f t="shared" si="2"/>
        <v>-4.0766670135781169E-2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516534.23749999999</v>
      </c>
      <c r="F20" s="25">
        <f>VLOOKUP(C20,RA!B24:I55,8,0)</f>
        <v>103059.0384</v>
      </c>
      <c r="G20" s="16">
        <f t="shared" si="0"/>
        <v>413475.19909999997</v>
      </c>
      <c r="H20" s="27">
        <f>RA!J24</f>
        <v>19.952024651608902</v>
      </c>
      <c r="I20" s="20">
        <f>VLOOKUP(B20,RMS!B:D,3,FALSE)</f>
        <v>516534.244143711</v>
      </c>
      <c r="J20" s="21">
        <f>VLOOKUP(B20,RMS!B:E,4,FALSE)</f>
        <v>413475.198301578</v>
      </c>
      <c r="K20" s="22">
        <f t="shared" si="1"/>
        <v>-6.6437110072001815E-3</v>
      </c>
      <c r="L20" s="22">
        <f t="shared" si="2"/>
        <v>7.9842197010293603E-4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480978.34960000002</v>
      </c>
      <c r="F21" s="25">
        <f>VLOOKUP(C21,RA!B25:I56,8,0)</f>
        <v>45577.851499999997</v>
      </c>
      <c r="G21" s="16">
        <f t="shared" si="0"/>
        <v>435400.49810000003</v>
      </c>
      <c r="H21" s="27">
        <f>RA!J25</f>
        <v>9.4760713320889192</v>
      </c>
      <c r="I21" s="20">
        <f>VLOOKUP(B21,RMS!B:D,3,FALSE)</f>
        <v>480978.34749251202</v>
      </c>
      <c r="J21" s="21">
        <f>VLOOKUP(B21,RMS!B:E,4,FALSE)</f>
        <v>435400.50071520201</v>
      </c>
      <c r="K21" s="22">
        <f t="shared" si="1"/>
        <v>2.1074879914522171E-3</v>
      </c>
      <c r="L21" s="22">
        <f t="shared" si="2"/>
        <v>-2.6152019854635E-3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575226.41399999999</v>
      </c>
      <c r="F22" s="25">
        <f>VLOOKUP(C22,RA!B26:I57,8,0)</f>
        <v>126642.10950000001</v>
      </c>
      <c r="G22" s="16">
        <f t="shared" si="0"/>
        <v>448584.30449999997</v>
      </c>
      <c r="H22" s="27">
        <f>RA!J26</f>
        <v>22.016045580966701</v>
      </c>
      <c r="I22" s="20">
        <f>VLOOKUP(B22,RMS!B:D,3,FALSE)</f>
        <v>575226.34058603004</v>
      </c>
      <c r="J22" s="21">
        <f>VLOOKUP(B22,RMS!B:E,4,FALSE)</f>
        <v>448584.29211877898</v>
      </c>
      <c r="K22" s="22">
        <f t="shared" si="1"/>
        <v>7.3413969948887825E-2</v>
      </c>
      <c r="L22" s="22">
        <f t="shared" si="2"/>
        <v>1.2381220993120223E-2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264680.63170000003</v>
      </c>
      <c r="F23" s="25">
        <f>VLOOKUP(C23,RA!B27:I58,8,0)</f>
        <v>73729.9617</v>
      </c>
      <c r="G23" s="16">
        <f t="shared" si="0"/>
        <v>190950.67000000004</v>
      </c>
      <c r="H23" s="27">
        <f>RA!J27</f>
        <v>27.856198327185702</v>
      </c>
      <c r="I23" s="20">
        <f>VLOOKUP(B23,RMS!B:D,3,FALSE)</f>
        <v>264680.55009564298</v>
      </c>
      <c r="J23" s="21">
        <f>VLOOKUP(B23,RMS!B:E,4,FALSE)</f>
        <v>190950.669268361</v>
      </c>
      <c r="K23" s="22">
        <f t="shared" si="1"/>
        <v>8.1604357052128762E-2</v>
      </c>
      <c r="L23" s="22">
        <f t="shared" si="2"/>
        <v>7.3163904016837478E-4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676865.65480000002</v>
      </c>
      <c r="F24" s="25">
        <f>VLOOKUP(C24,RA!B28:I59,8,0)</f>
        <v>63433.962699999996</v>
      </c>
      <c r="G24" s="16">
        <f t="shared" si="0"/>
        <v>613431.69209999999</v>
      </c>
      <c r="H24" s="27">
        <f>RA!J28</f>
        <v>9.3717212936064005</v>
      </c>
      <c r="I24" s="20">
        <f>VLOOKUP(B24,RMS!B:D,3,FALSE)</f>
        <v>676865.65346194699</v>
      </c>
      <c r="J24" s="21">
        <f>VLOOKUP(B24,RMS!B:E,4,FALSE)</f>
        <v>613431.68353097304</v>
      </c>
      <c r="K24" s="22">
        <f t="shared" si="1"/>
        <v>1.3380530290305614E-3</v>
      </c>
      <c r="L24" s="22">
        <f t="shared" si="2"/>
        <v>8.5690269479528069E-3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626924.03029999998</v>
      </c>
      <c r="F25" s="25">
        <f>VLOOKUP(C25,RA!B29:I60,8,0)</f>
        <v>121117.8848</v>
      </c>
      <c r="G25" s="16">
        <f t="shared" si="0"/>
        <v>505806.14549999998</v>
      </c>
      <c r="H25" s="27">
        <f>RA!J29</f>
        <v>19.319387827906699</v>
      </c>
      <c r="I25" s="20">
        <f>VLOOKUP(B25,RMS!B:D,3,FALSE)</f>
        <v>626924.02758407104</v>
      </c>
      <c r="J25" s="21">
        <f>VLOOKUP(B25,RMS!B:E,4,FALSE)</f>
        <v>505806.14774934697</v>
      </c>
      <c r="K25" s="22">
        <f t="shared" si="1"/>
        <v>2.7159289456903934E-3</v>
      </c>
      <c r="L25" s="22">
        <f t="shared" si="2"/>
        <v>-2.2493469878099859E-3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1045743.1651</v>
      </c>
      <c r="F26" s="25">
        <f>VLOOKUP(C26,RA!B30:I61,8,0)</f>
        <v>146675.2611</v>
      </c>
      <c r="G26" s="16">
        <f t="shared" si="0"/>
        <v>899067.90399999998</v>
      </c>
      <c r="H26" s="27">
        <f>RA!J30</f>
        <v>14.025935429945999</v>
      </c>
      <c r="I26" s="20">
        <f>VLOOKUP(B26,RMS!B:D,3,FALSE)</f>
        <v>1045743.18335256</v>
      </c>
      <c r="J26" s="21">
        <f>VLOOKUP(B26,RMS!B:E,4,FALSE)</f>
        <v>899067.88779258297</v>
      </c>
      <c r="K26" s="22">
        <f t="shared" si="1"/>
        <v>-1.8252560053952038E-2</v>
      </c>
      <c r="L26" s="22">
        <f t="shared" si="2"/>
        <v>1.6207417007535696E-2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282710.19650000002</v>
      </c>
      <c r="F27" s="25">
        <f>VLOOKUP(C27,RA!B31:I62,8,0)</f>
        <v>22066.392199999998</v>
      </c>
      <c r="G27" s="16">
        <f t="shared" si="0"/>
        <v>260643.80430000002</v>
      </c>
      <c r="H27" s="27">
        <f>RA!J31</f>
        <v>7.8053046806184101</v>
      </c>
      <c r="I27" s="20">
        <f>VLOOKUP(B27,RMS!B:D,3,FALSE)</f>
        <v>282710.19519557501</v>
      </c>
      <c r="J27" s="21">
        <f>VLOOKUP(B27,RMS!B:E,4,FALSE)</f>
        <v>260643.82621946899</v>
      </c>
      <c r="K27" s="22">
        <f t="shared" si="1"/>
        <v>1.3044250081293285E-3</v>
      </c>
      <c r="L27" s="22">
        <f t="shared" si="2"/>
        <v>-2.1919468970736489E-2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143508.09849999999</v>
      </c>
      <c r="F28" s="25">
        <f>VLOOKUP(C28,RA!B32:I63,8,0)</f>
        <v>37945.193500000001</v>
      </c>
      <c r="G28" s="16">
        <f t="shared" si="0"/>
        <v>105562.905</v>
      </c>
      <c r="H28" s="27">
        <f>RA!J32</f>
        <v>26.441151333351399</v>
      </c>
      <c r="I28" s="20">
        <f>VLOOKUP(B28,RMS!B:D,3,FALSE)</f>
        <v>143508.05003832499</v>
      </c>
      <c r="J28" s="21">
        <f>VLOOKUP(B28,RMS!B:E,4,FALSE)</f>
        <v>105562.91908206799</v>
      </c>
      <c r="K28" s="22">
        <f t="shared" si="1"/>
        <v>4.8461675003636628E-2</v>
      </c>
      <c r="L28" s="22">
        <f t="shared" si="2"/>
        <v>-1.4082067995332181E-2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246555.58050000001</v>
      </c>
      <c r="F30" s="25">
        <f>VLOOKUP(C30,RA!B34:I66,8,0)</f>
        <v>36542.189200000001</v>
      </c>
      <c r="G30" s="16">
        <f t="shared" si="0"/>
        <v>210013.39130000002</v>
      </c>
      <c r="H30" s="27" t="e">
        <f>RA!#REF!</f>
        <v>#REF!</v>
      </c>
      <c r="I30" s="20">
        <f>VLOOKUP(B30,RMS!B:D,3,FALSE)</f>
        <v>246555.5796</v>
      </c>
      <c r="J30" s="21">
        <f>VLOOKUP(B30,RMS!B:E,4,FALSE)</f>
        <v>210013.3861</v>
      </c>
      <c r="K30" s="22">
        <f t="shared" si="1"/>
        <v>9.0000001364387572E-4</v>
      </c>
      <c r="L30" s="22">
        <f t="shared" si="2"/>
        <v>5.2000000141561031E-3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 t="e">
        <f>RA!#REF!</f>
        <v>#REF!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14.821075688449101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326364.9571</v>
      </c>
      <c r="F34" s="25">
        <f>VLOOKUP(C34,RA!B8:I70,8,0)</f>
        <v>16106.7929</v>
      </c>
      <c r="G34" s="16">
        <f t="shared" si="0"/>
        <v>310258.1642</v>
      </c>
      <c r="H34" s="27">
        <f>RA!J36</f>
        <v>0</v>
      </c>
      <c r="I34" s="20">
        <f>VLOOKUP(B34,RMS!B:D,3,FALSE)</f>
        <v>326364.95726495702</v>
      </c>
      <c r="J34" s="21">
        <f>VLOOKUP(B34,RMS!B:E,4,FALSE)</f>
        <v>310258.16666666698</v>
      </c>
      <c r="K34" s="22">
        <f t="shared" si="1"/>
        <v>-1.6495701856911182E-4</v>
      </c>
      <c r="L34" s="22">
        <f t="shared" si="2"/>
        <v>-2.4666669778525829E-3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519355.94579999999</v>
      </c>
      <c r="F35" s="25">
        <f>VLOOKUP(C35,RA!B8:I71,8,0)</f>
        <v>40730.491900000001</v>
      </c>
      <c r="G35" s="16">
        <f t="shared" si="0"/>
        <v>478625.45389999996</v>
      </c>
      <c r="H35" s="27">
        <f>RA!J37</f>
        <v>0</v>
      </c>
      <c r="I35" s="20">
        <f>VLOOKUP(B35,RMS!B:D,3,FALSE)</f>
        <v>519355.93605128198</v>
      </c>
      <c r="J35" s="21">
        <f>VLOOKUP(B35,RMS!B:E,4,FALSE)</f>
        <v>478625.45183589699</v>
      </c>
      <c r="K35" s="22">
        <f t="shared" si="1"/>
        <v>9.7487180028110743E-3</v>
      </c>
      <c r="L35" s="22">
        <f t="shared" si="2"/>
        <v>2.0641029695980251E-3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4.9352090503591599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7.8425003563326898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21736.910899999999</v>
      </c>
      <c r="F38" s="25">
        <f>VLOOKUP(C38,RA!B8:I74,8,0)</f>
        <v>3809.3966</v>
      </c>
      <c r="G38" s="16">
        <f t="shared" si="0"/>
        <v>17927.514299999999</v>
      </c>
      <c r="H38" s="27">
        <f>RA!J40</f>
        <v>0</v>
      </c>
      <c r="I38" s="20">
        <f>VLOOKUP(B38,RMS!B:D,3,FALSE)</f>
        <v>21736.910974964099</v>
      </c>
      <c r="J38" s="21">
        <f>VLOOKUP(B38,RMS!B:E,4,FALSE)</f>
        <v>17927.514862718399</v>
      </c>
      <c r="K38" s="22">
        <f t="shared" si="1"/>
        <v>-7.496410034946166E-5</v>
      </c>
      <c r="L38" s="22">
        <f t="shared" si="2"/>
        <v>-5.6271840003319085E-4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5" t="s">
        <v>46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5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6" t="s">
        <v>47</v>
      </c>
      <c r="W3" s="43"/>
    </row>
    <row r="4" spans="1:23" ht="14.25" thickTop="1" thickBot="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4"/>
      <c r="W4" s="43"/>
    </row>
    <row r="5" spans="1:23" ht="14.2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3.5" thickBot="1" x14ac:dyDescent="0.25">
      <c r="A6" s="62" t="s">
        <v>3</v>
      </c>
      <c r="B6" s="44" t="s">
        <v>4</v>
      </c>
      <c r="C6" s="45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3.5" thickBot="1" x14ac:dyDescent="0.25">
      <c r="A7" s="46" t="s">
        <v>5</v>
      </c>
      <c r="B7" s="47"/>
      <c r="C7" s="48"/>
      <c r="D7" s="64">
        <v>25132741.669199999</v>
      </c>
      <c r="E7" s="64">
        <v>28179303</v>
      </c>
      <c r="F7" s="65">
        <v>89.188656189260598</v>
      </c>
      <c r="G7" s="64">
        <v>17519791.251699999</v>
      </c>
      <c r="H7" s="65">
        <v>43.453431083325697</v>
      </c>
      <c r="I7" s="64">
        <v>3073947.7588999998</v>
      </c>
      <c r="J7" s="65">
        <v>12.230849301519299</v>
      </c>
      <c r="K7" s="64">
        <v>1710919.1998999999</v>
      </c>
      <c r="L7" s="65">
        <v>9.76563690354463</v>
      </c>
      <c r="M7" s="65">
        <v>0.79666448250722</v>
      </c>
      <c r="N7" s="64">
        <v>808852374.42739999</v>
      </c>
      <c r="O7" s="64">
        <v>1474861817.4424</v>
      </c>
      <c r="P7" s="64">
        <v>899164</v>
      </c>
      <c r="Q7" s="64">
        <v>819787</v>
      </c>
      <c r="R7" s="65">
        <v>9.6826370752402902</v>
      </c>
      <c r="S7" s="64">
        <v>27.951232110271299</v>
      </c>
      <c r="T7" s="64">
        <v>30.607224097479001</v>
      </c>
      <c r="U7" s="66">
        <v>-9.5022358110348595</v>
      </c>
      <c r="V7" s="54"/>
      <c r="W7" s="54"/>
    </row>
    <row r="8" spans="1:23" ht="13.5" thickBot="1" x14ac:dyDescent="0.25">
      <c r="A8" s="49">
        <v>42056</v>
      </c>
      <c r="B8" s="52" t="s">
        <v>6</v>
      </c>
      <c r="C8" s="53"/>
      <c r="D8" s="67">
        <v>900798.16720000003</v>
      </c>
      <c r="E8" s="67">
        <v>1180664</v>
      </c>
      <c r="F8" s="68">
        <v>76.295895123422099</v>
      </c>
      <c r="G8" s="67">
        <v>867718.77350000001</v>
      </c>
      <c r="H8" s="68">
        <v>3.8122251944108698</v>
      </c>
      <c r="I8" s="67">
        <v>213228.73730000001</v>
      </c>
      <c r="J8" s="68">
        <v>23.671089158939001</v>
      </c>
      <c r="K8" s="67">
        <v>-104424.64810000001</v>
      </c>
      <c r="L8" s="68">
        <v>-12.034388478054501</v>
      </c>
      <c r="M8" s="68">
        <v>-3.0419387680943499</v>
      </c>
      <c r="N8" s="67">
        <v>35097540.3565</v>
      </c>
      <c r="O8" s="67">
        <v>62110796.005800001</v>
      </c>
      <c r="P8" s="67">
        <v>31068</v>
      </c>
      <c r="Q8" s="67">
        <v>25840</v>
      </c>
      <c r="R8" s="68">
        <v>20.232198142414902</v>
      </c>
      <c r="S8" s="67">
        <v>28.994404763744001</v>
      </c>
      <c r="T8" s="67">
        <v>28.965660282507699</v>
      </c>
      <c r="U8" s="69">
        <v>9.9138028424892999E-2</v>
      </c>
      <c r="V8" s="54"/>
      <c r="W8" s="54"/>
    </row>
    <row r="9" spans="1:23" ht="12" customHeight="1" thickBot="1" x14ac:dyDescent="0.25">
      <c r="A9" s="50"/>
      <c r="B9" s="52" t="s">
        <v>7</v>
      </c>
      <c r="C9" s="53"/>
      <c r="D9" s="67">
        <v>185761.18520000001</v>
      </c>
      <c r="E9" s="67">
        <v>253767</v>
      </c>
      <c r="F9" s="68">
        <v>73.201474265763494</v>
      </c>
      <c r="G9" s="67">
        <v>121353.05</v>
      </c>
      <c r="H9" s="68">
        <v>53.075003224063998</v>
      </c>
      <c r="I9" s="67">
        <v>43548.193299999999</v>
      </c>
      <c r="J9" s="68">
        <v>23.443106940297501</v>
      </c>
      <c r="K9" s="67">
        <v>29645.984199999999</v>
      </c>
      <c r="L9" s="68">
        <v>24.429533662318299</v>
      </c>
      <c r="M9" s="68">
        <v>0.46894071744125099</v>
      </c>
      <c r="N9" s="67">
        <v>4376081.7685000002</v>
      </c>
      <c r="O9" s="67">
        <v>7987094.2099000001</v>
      </c>
      <c r="P9" s="67">
        <v>8359</v>
      </c>
      <c r="Q9" s="67">
        <v>6957</v>
      </c>
      <c r="R9" s="68">
        <v>20.1523645249389</v>
      </c>
      <c r="S9" s="67">
        <v>22.222895705227899</v>
      </c>
      <c r="T9" s="67">
        <v>21.068457021704798</v>
      </c>
      <c r="U9" s="69">
        <v>5.1948166379215701</v>
      </c>
      <c r="V9" s="54"/>
      <c r="W9" s="54"/>
    </row>
    <row r="10" spans="1:23" ht="13.5" thickBot="1" x14ac:dyDescent="0.25">
      <c r="A10" s="50"/>
      <c r="B10" s="52" t="s">
        <v>8</v>
      </c>
      <c r="C10" s="53"/>
      <c r="D10" s="67">
        <v>522742.67560000002</v>
      </c>
      <c r="E10" s="67">
        <v>552250</v>
      </c>
      <c r="F10" s="68">
        <v>94.656890104119498</v>
      </c>
      <c r="G10" s="67">
        <v>162937.76730000001</v>
      </c>
      <c r="H10" s="68">
        <v>220.82351701648699</v>
      </c>
      <c r="I10" s="67">
        <v>84624.461200000005</v>
      </c>
      <c r="J10" s="68">
        <v>16.188550342263301</v>
      </c>
      <c r="K10" s="67">
        <v>27334.7762</v>
      </c>
      <c r="L10" s="68">
        <v>16.776206433264399</v>
      </c>
      <c r="M10" s="68">
        <v>2.09585344986289</v>
      </c>
      <c r="N10" s="67">
        <v>9735997.8411999997</v>
      </c>
      <c r="O10" s="67">
        <v>15114572.1493</v>
      </c>
      <c r="P10" s="67">
        <v>99458</v>
      </c>
      <c r="Q10" s="67">
        <v>88991</v>
      </c>
      <c r="R10" s="68">
        <v>11.7618635592363</v>
      </c>
      <c r="S10" s="67">
        <v>5.2559138088439301</v>
      </c>
      <c r="T10" s="67">
        <v>5.1884089053949296</v>
      </c>
      <c r="U10" s="69">
        <v>1.28436092950036</v>
      </c>
      <c r="V10" s="54"/>
      <c r="W10" s="54"/>
    </row>
    <row r="11" spans="1:23" ht="13.5" thickBot="1" x14ac:dyDescent="0.25">
      <c r="A11" s="50"/>
      <c r="B11" s="52" t="s">
        <v>9</v>
      </c>
      <c r="C11" s="53"/>
      <c r="D11" s="67">
        <v>79363.233099999998</v>
      </c>
      <c r="E11" s="67">
        <v>104188</v>
      </c>
      <c r="F11" s="68">
        <v>76.173103524398201</v>
      </c>
      <c r="G11" s="67">
        <v>102679.3257</v>
      </c>
      <c r="H11" s="68">
        <v>-22.7076798966552</v>
      </c>
      <c r="I11" s="67">
        <v>18595.5229</v>
      </c>
      <c r="J11" s="68">
        <v>23.430903925712201</v>
      </c>
      <c r="K11" s="67">
        <v>16632.888999999999</v>
      </c>
      <c r="L11" s="68">
        <v>16.198868551782901</v>
      </c>
      <c r="M11" s="68">
        <v>0.11799717415296899</v>
      </c>
      <c r="N11" s="67">
        <v>2360429.0383000001</v>
      </c>
      <c r="O11" s="67">
        <v>4746316.2076000003</v>
      </c>
      <c r="P11" s="67">
        <v>3733</v>
      </c>
      <c r="Q11" s="67">
        <v>3243</v>
      </c>
      <c r="R11" s="68">
        <v>15.1094665433241</v>
      </c>
      <c r="S11" s="67">
        <v>21.259907072059999</v>
      </c>
      <c r="T11" s="67">
        <v>21.146714862781401</v>
      </c>
      <c r="U11" s="69">
        <v>0.53242099739651105</v>
      </c>
      <c r="V11" s="54"/>
      <c r="W11" s="54"/>
    </row>
    <row r="12" spans="1:23" ht="13.5" thickBot="1" x14ac:dyDescent="0.25">
      <c r="A12" s="50"/>
      <c r="B12" s="52" t="s">
        <v>10</v>
      </c>
      <c r="C12" s="53"/>
      <c r="D12" s="67">
        <v>125092.4137</v>
      </c>
      <c r="E12" s="67">
        <v>155278</v>
      </c>
      <c r="F12" s="68">
        <v>80.560294246448294</v>
      </c>
      <c r="G12" s="67">
        <v>230065.30900000001</v>
      </c>
      <c r="H12" s="68">
        <v>-45.627433252007599</v>
      </c>
      <c r="I12" s="67">
        <v>18057.224099999999</v>
      </c>
      <c r="J12" s="68">
        <v>14.4351072666208</v>
      </c>
      <c r="K12" s="67">
        <v>27011.337899999999</v>
      </c>
      <c r="L12" s="68">
        <v>11.7407261518076</v>
      </c>
      <c r="M12" s="68">
        <v>-0.33149464247752097</v>
      </c>
      <c r="N12" s="67">
        <v>7581999.4534999998</v>
      </c>
      <c r="O12" s="67">
        <v>19025769.893199999</v>
      </c>
      <c r="P12" s="67">
        <v>1018</v>
      </c>
      <c r="Q12" s="67">
        <v>840</v>
      </c>
      <c r="R12" s="68">
        <v>21.1904761904762</v>
      </c>
      <c r="S12" s="67">
        <v>122.880563555992</v>
      </c>
      <c r="T12" s="67">
        <v>95.618111666666707</v>
      </c>
      <c r="U12" s="69">
        <v>22.1861383935654</v>
      </c>
      <c r="V12" s="54"/>
      <c r="W12" s="54"/>
    </row>
    <row r="13" spans="1:23" ht="13.5" thickBot="1" x14ac:dyDescent="0.25">
      <c r="A13" s="50"/>
      <c r="B13" s="52" t="s">
        <v>11</v>
      </c>
      <c r="C13" s="53"/>
      <c r="D13" s="67">
        <v>383659.76040000003</v>
      </c>
      <c r="E13" s="67">
        <v>430122</v>
      </c>
      <c r="F13" s="68">
        <v>89.197892783907804</v>
      </c>
      <c r="G13" s="67">
        <v>394483.35710000002</v>
      </c>
      <c r="H13" s="68">
        <v>-2.7437397561125199</v>
      </c>
      <c r="I13" s="67">
        <v>66866.193499999994</v>
      </c>
      <c r="J13" s="68">
        <v>17.4285135950369</v>
      </c>
      <c r="K13" s="67">
        <v>63301.429400000001</v>
      </c>
      <c r="L13" s="68">
        <v>16.0466666744456</v>
      </c>
      <c r="M13" s="68">
        <v>5.6314116976322E-2</v>
      </c>
      <c r="N13" s="67">
        <v>11307826.333900001</v>
      </c>
      <c r="O13" s="67">
        <v>23102816.7258</v>
      </c>
      <c r="P13" s="67">
        <v>12209</v>
      </c>
      <c r="Q13" s="67">
        <v>10336</v>
      </c>
      <c r="R13" s="68">
        <v>18.121130030959701</v>
      </c>
      <c r="S13" s="67">
        <v>31.424339454500799</v>
      </c>
      <c r="T13" s="67">
        <v>31.3615982004644</v>
      </c>
      <c r="U13" s="69">
        <v>0.19965814755542799</v>
      </c>
      <c r="V13" s="54"/>
      <c r="W13" s="54"/>
    </row>
    <row r="14" spans="1:23" ht="13.5" thickBot="1" x14ac:dyDescent="0.25">
      <c r="A14" s="50"/>
      <c r="B14" s="52" t="s">
        <v>12</v>
      </c>
      <c r="C14" s="53"/>
      <c r="D14" s="67">
        <v>170014.72630000001</v>
      </c>
      <c r="E14" s="67">
        <v>133997</v>
      </c>
      <c r="F14" s="68">
        <v>126.879502003776</v>
      </c>
      <c r="G14" s="67">
        <v>160174.837</v>
      </c>
      <c r="H14" s="68">
        <v>6.1432179262963498</v>
      </c>
      <c r="I14" s="67">
        <v>28691.847300000001</v>
      </c>
      <c r="J14" s="68">
        <v>16.876095338571901</v>
      </c>
      <c r="K14" s="67">
        <v>12217.226199999999</v>
      </c>
      <c r="L14" s="68">
        <v>7.6274316420874504</v>
      </c>
      <c r="M14" s="68">
        <v>1.3484747544414</v>
      </c>
      <c r="N14" s="67">
        <v>7069473.7039000001</v>
      </c>
      <c r="O14" s="67">
        <v>13628642.7247</v>
      </c>
      <c r="P14" s="67">
        <v>2503</v>
      </c>
      <c r="Q14" s="67">
        <v>2546</v>
      </c>
      <c r="R14" s="68">
        <v>-1.68892380204242</v>
      </c>
      <c r="S14" s="67">
        <v>67.924381262484999</v>
      </c>
      <c r="T14" s="67">
        <v>64.591209622937896</v>
      </c>
      <c r="U14" s="69">
        <v>4.9071799810240098</v>
      </c>
      <c r="V14" s="54"/>
      <c r="W14" s="54"/>
    </row>
    <row r="15" spans="1:23" ht="13.5" thickBot="1" x14ac:dyDescent="0.25">
      <c r="A15" s="50"/>
      <c r="B15" s="52" t="s">
        <v>13</v>
      </c>
      <c r="C15" s="53"/>
      <c r="D15" s="67">
        <v>123916.5205</v>
      </c>
      <c r="E15" s="67">
        <v>100466</v>
      </c>
      <c r="F15" s="68">
        <v>123.341747954532</v>
      </c>
      <c r="G15" s="67">
        <v>130149.12179999999</v>
      </c>
      <c r="H15" s="68">
        <v>-4.7888154862678496</v>
      </c>
      <c r="I15" s="67">
        <v>5320.3788999999997</v>
      </c>
      <c r="J15" s="68">
        <v>4.29351863539455</v>
      </c>
      <c r="K15" s="67">
        <v>2015.3606</v>
      </c>
      <c r="L15" s="68">
        <v>1.5485011132822</v>
      </c>
      <c r="M15" s="68">
        <v>1.63991411760258</v>
      </c>
      <c r="N15" s="67">
        <v>5038639.1924999999</v>
      </c>
      <c r="O15" s="67">
        <v>10298164.723099999</v>
      </c>
      <c r="P15" s="67">
        <v>4484</v>
      </c>
      <c r="Q15" s="67">
        <v>3861</v>
      </c>
      <c r="R15" s="68">
        <v>16.135716135716098</v>
      </c>
      <c r="S15" s="67">
        <v>27.635263269402301</v>
      </c>
      <c r="T15" s="67">
        <v>28.0746330743331</v>
      </c>
      <c r="U15" s="69">
        <v>-1.58988825489942</v>
      </c>
      <c r="V15" s="54"/>
      <c r="W15" s="54"/>
    </row>
    <row r="16" spans="1:23" ht="13.5" thickBot="1" x14ac:dyDescent="0.25">
      <c r="A16" s="50"/>
      <c r="B16" s="52" t="s">
        <v>14</v>
      </c>
      <c r="C16" s="53"/>
      <c r="D16" s="67">
        <v>2319546.2026</v>
      </c>
      <c r="E16" s="67">
        <v>2491366</v>
      </c>
      <c r="F16" s="68">
        <v>93.103389971605907</v>
      </c>
      <c r="G16" s="67">
        <v>745673.15769999998</v>
      </c>
      <c r="H16" s="68">
        <v>211.067413202126</v>
      </c>
      <c r="I16" s="67">
        <v>73891.820800000001</v>
      </c>
      <c r="J16" s="68">
        <v>3.1856153896470798</v>
      </c>
      <c r="K16" s="67">
        <v>30432.2572</v>
      </c>
      <c r="L16" s="68">
        <v>4.0811791179217298</v>
      </c>
      <c r="M16" s="68">
        <v>1.4280755881624201</v>
      </c>
      <c r="N16" s="67">
        <v>47849947.570600003</v>
      </c>
      <c r="O16" s="67">
        <v>74030582.307699993</v>
      </c>
      <c r="P16" s="67">
        <v>78279</v>
      </c>
      <c r="Q16" s="67">
        <v>75919</v>
      </c>
      <c r="R16" s="68">
        <v>3.1085762457355899</v>
      </c>
      <c r="S16" s="67">
        <v>29.631781226127099</v>
      </c>
      <c r="T16" s="67">
        <v>34.128936649587096</v>
      </c>
      <c r="U16" s="69">
        <v>-15.1767974700581</v>
      </c>
      <c r="V16" s="54"/>
      <c r="W16" s="54"/>
    </row>
    <row r="17" spans="1:21" ht="12" thickBot="1" x14ac:dyDescent="0.2">
      <c r="A17" s="50"/>
      <c r="B17" s="52" t="s">
        <v>15</v>
      </c>
      <c r="C17" s="53"/>
      <c r="D17" s="67">
        <v>3240852.8324000002</v>
      </c>
      <c r="E17" s="67">
        <v>3685657</v>
      </c>
      <c r="F17" s="68">
        <v>87.9314822947442</v>
      </c>
      <c r="G17" s="67">
        <v>637118.42740000004</v>
      </c>
      <c r="H17" s="68">
        <v>408.67353588021501</v>
      </c>
      <c r="I17" s="67">
        <v>342005.77899999998</v>
      </c>
      <c r="J17" s="68">
        <v>10.5529561719323</v>
      </c>
      <c r="K17" s="67">
        <v>42234.231899999999</v>
      </c>
      <c r="L17" s="68">
        <v>6.6289452766815398</v>
      </c>
      <c r="M17" s="68">
        <v>7.0978335254156697</v>
      </c>
      <c r="N17" s="67">
        <v>71340429.787499994</v>
      </c>
      <c r="O17" s="67">
        <v>99145152.360200003</v>
      </c>
      <c r="P17" s="67">
        <v>27315</v>
      </c>
      <c r="Q17" s="67">
        <v>30402</v>
      </c>
      <c r="R17" s="68">
        <v>-10.153937240971</v>
      </c>
      <c r="S17" s="67">
        <v>118.64736710232501</v>
      </c>
      <c r="T17" s="67">
        <v>127.81321620617101</v>
      </c>
      <c r="U17" s="69">
        <v>-7.7252865594067899</v>
      </c>
    </row>
    <row r="18" spans="1:21" ht="12" thickBot="1" x14ac:dyDescent="0.2">
      <c r="A18" s="50"/>
      <c r="B18" s="52" t="s">
        <v>16</v>
      </c>
      <c r="C18" s="53"/>
      <c r="D18" s="67">
        <v>3588533.3248000001</v>
      </c>
      <c r="E18" s="67">
        <v>4056907</v>
      </c>
      <c r="F18" s="68">
        <v>88.454907268024598</v>
      </c>
      <c r="G18" s="67">
        <v>1866166.0634999999</v>
      </c>
      <c r="H18" s="68">
        <v>92.294426256455196</v>
      </c>
      <c r="I18" s="67">
        <v>427348.49080000003</v>
      </c>
      <c r="J18" s="68">
        <v>11.9087229271813</v>
      </c>
      <c r="K18" s="67">
        <v>275346.26919999998</v>
      </c>
      <c r="L18" s="68">
        <v>14.7546498988191</v>
      </c>
      <c r="M18" s="68">
        <v>0.55204024387776296</v>
      </c>
      <c r="N18" s="67">
        <v>151795746.9533</v>
      </c>
      <c r="O18" s="67">
        <v>225677128.67230001</v>
      </c>
      <c r="P18" s="67">
        <v>103119</v>
      </c>
      <c r="Q18" s="67">
        <v>95149</v>
      </c>
      <c r="R18" s="68">
        <v>8.3763360623863701</v>
      </c>
      <c r="S18" s="67">
        <v>34.799923629980903</v>
      </c>
      <c r="T18" s="67">
        <v>38.206298356262302</v>
      </c>
      <c r="U18" s="69">
        <v>-9.7884546026610195</v>
      </c>
    </row>
    <row r="19" spans="1:21" ht="12" thickBot="1" x14ac:dyDescent="0.2">
      <c r="A19" s="50"/>
      <c r="B19" s="52" t="s">
        <v>17</v>
      </c>
      <c r="C19" s="53"/>
      <c r="D19" s="67">
        <v>1762865.8395</v>
      </c>
      <c r="E19" s="67">
        <v>2007149</v>
      </c>
      <c r="F19" s="68">
        <v>87.829345977802305</v>
      </c>
      <c r="G19" s="67">
        <v>700609.7476</v>
      </c>
      <c r="H19" s="68">
        <v>151.61879998656201</v>
      </c>
      <c r="I19" s="67">
        <v>161560.06229999999</v>
      </c>
      <c r="J19" s="68">
        <v>9.1646260696629707</v>
      </c>
      <c r="K19" s="67">
        <v>86731.923200000005</v>
      </c>
      <c r="L19" s="68">
        <v>12.3794913640736</v>
      </c>
      <c r="M19" s="68">
        <v>0.86275198726366997</v>
      </c>
      <c r="N19" s="67">
        <v>30406818.349399999</v>
      </c>
      <c r="O19" s="67">
        <v>55143607.698399998</v>
      </c>
      <c r="P19" s="67">
        <v>23441</v>
      </c>
      <c r="Q19" s="67">
        <v>25012</v>
      </c>
      <c r="R19" s="68">
        <v>-6.2809851271389698</v>
      </c>
      <c r="S19" s="67">
        <v>75.204378631457701</v>
      </c>
      <c r="T19" s="67">
        <v>84.023706920678094</v>
      </c>
      <c r="U19" s="69">
        <v>-11.7271473413003</v>
      </c>
    </row>
    <row r="20" spans="1:21" ht="12" thickBot="1" x14ac:dyDescent="0.2">
      <c r="A20" s="50"/>
      <c r="B20" s="52" t="s">
        <v>18</v>
      </c>
      <c r="C20" s="53"/>
      <c r="D20" s="67">
        <v>1229571.6070999999</v>
      </c>
      <c r="E20" s="67">
        <v>1529999</v>
      </c>
      <c r="F20" s="68">
        <v>80.364209852424807</v>
      </c>
      <c r="G20" s="67">
        <v>979736.44909999997</v>
      </c>
      <c r="H20" s="68">
        <v>25.5002412362531</v>
      </c>
      <c r="I20" s="67">
        <v>102176.3557</v>
      </c>
      <c r="J20" s="68">
        <v>8.3099150232484202</v>
      </c>
      <c r="K20" s="67">
        <v>50826.2546</v>
      </c>
      <c r="L20" s="68">
        <v>5.1877476485323903</v>
      </c>
      <c r="M20" s="68">
        <v>1.0103066122838</v>
      </c>
      <c r="N20" s="67">
        <v>45291985.082099997</v>
      </c>
      <c r="O20" s="67">
        <v>88524937.038800001</v>
      </c>
      <c r="P20" s="67">
        <v>37924</v>
      </c>
      <c r="Q20" s="67">
        <v>35210</v>
      </c>
      <c r="R20" s="68">
        <v>7.7080374893496097</v>
      </c>
      <c r="S20" s="67">
        <v>32.421991538339803</v>
      </c>
      <c r="T20" s="67">
        <v>36.216447250781002</v>
      </c>
      <c r="U20" s="69">
        <v>-11.7033394076183</v>
      </c>
    </row>
    <row r="21" spans="1:21" ht="12" thickBot="1" x14ac:dyDescent="0.2">
      <c r="A21" s="50"/>
      <c r="B21" s="52" t="s">
        <v>19</v>
      </c>
      <c r="C21" s="53"/>
      <c r="D21" s="67">
        <v>1049191.6470999999</v>
      </c>
      <c r="E21" s="67">
        <v>1071520</v>
      </c>
      <c r="F21" s="68">
        <v>97.916198213752494</v>
      </c>
      <c r="G21" s="67">
        <v>536260.02399999998</v>
      </c>
      <c r="H21" s="68">
        <v>95.649796767248901</v>
      </c>
      <c r="I21" s="67">
        <v>151595.6722</v>
      </c>
      <c r="J21" s="68">
        <v>14.4488066235578</v>
      </c>
      <c r="K21" s="67">
        <v>-225.35169999999999</v>
      </c>
      <c r="L21" s="68">
        <v>-4.2022841516152001E-2</v>
      </c>
      <c r="M21" s="68">
        <v>-673.70702728224398</v>
      </c>
      <c r="N21" s="67">
        <v>20464955.6184</v>
      </c>
      <c r="O21" s="67">
        <v>34002351.1087</v>
      </c>
      <c r="P21" s="67">
        <v>33720</v>
      </c>
      <c r="Q21" s="67">
        <v>30588</v>
      </c>
      <c r="R21" s="68">
        <v>10.239309533150299</v>
      </c>
      <c r="S21" s="67">
        <v>31.114817529656001</v>
      </c>
      <c r="T21" s="67">
        <v>35.845421603243103</v>
      </c>
      <c r="U21" s="69">
        <v>-15.203701802455701</v>
      </c>
    </row>
    <row r="22" spans="1:21" ht="12" thickBot="1" x14ac:dyDescent="0.2">
      <c r="A22" s="50"/>
      <c r="B22" s="52" t="s">
        <v>20</v>
      </c>
      <c r="C22" s="53"/>
      <c r="D22" s="67">
        <v>1958630.5123999999</v>
      </c>
      <c r="E22" s="67">
        <v>2178722</v>
      </c>
      <c r="F22" s="68">
        <v>89.898138101143701</v>
      </c>
      <c r="G22" s="67">
        <v>1126580.1030999999</v>
      </c>
      <c r="H22" s="68">
        <v>73.856302539913003</v>
      </c>
      <c r="I22" s="67">
        <v>268739.47700000001</v>
      </c>
      <c r="J22" s="68">
        <v>13.7207847676539</v>
      </c>
      <c r="K22" s="67">
        <v>151900.65779999999</v>
      </c>
      <c r="L22" s="68">
        <v>13.4833428516993</v>
      </c>
      <c r="M22" s="68">
        <v>0.76917915229725897</v>
      </c>
      <c r="N22" s="67">
        <v>48476228.987499997</v>
      </c>
      <c r="O22" s="67">
        <v>86181798.689300001</v>
      </c>
      <c r="P22" s="67">
        <v>80916</v>
      </c>
      <c r="Q22" s="67">
        <v>71512</v>
      </c>
      <c r="R22" s="68">
        <v>13.1502405190737</v>
      </c>
      <c r="S22" s="67">
        <v>24.205725844085201</v>
      </c>
      <c r="T22" s="67">
        <v>24.251544775702001</v>
      </c>
      <c r="U22" s="69">
        <v>-0.18928964126870099</v>
      </c>
    </row>
    <row r="23" spans="1:21" ht="12" thickBot="1" x14ac:dyDescent="0.2">
      <c r="A23" s="50"/>
      <c r="B23" s="52" t="s">
        <v>21</v>
      </c>
      <c r="C23" s="53"/>
      <c r="D23" s="67">
        <v>1765016.8489999999</v>
      </c>
      <c r="E23" s="67">
        <v>2233615</v>
      </c>
      <c r="F23" s="68">
        <v>79.020639143272206</v>
      </c>
      <c r="G23" s="67">
        <v>3085946.5984999998</v>
      </c>
      <c r="H23" s="68">
        <v>-42.804685931443899</v>
      </c>
      <c r="I23" s="67">
        <v>230261.0166</v>
      </c>
      <c r="J23" s="68">
        <v>13.045825411267799</v>
      </c>
      <c r="K23" s="67">
        <v>287412.13390000002</v>
      </c>
      <c r="L23" s="68">
        <v>9.3135809297446599</v>
      </c>
      <c r="M23" s="68">
        <v>-0.19884726690030699</v>
      </c>
      <c r="N23" s="67">
        <v>78929805.425699994</v>
      </c>
      <c r="O23" s="67">
        <v>172543563.9023</v>
      </c>
      <c r="P23" s="67">
        <v>61292</v>
      </c>
      <c r="Q23" s="67">
        <v>48861</v>
      </c>
      <c r="R23" s="68">
        <v>25.441558707353501</v>
      </c>
      <c r="S23" s="67">
        <v>28.796855201331301</v>
      </c>
      <c r="T23" s="67">
        <v>27.781757190806601</v>
      </c>
      <c r="U23" s="69">
        <v>3.5250307834927299</v>
      </c>
    </row>
    <row r="24" spans="1:21" ht="12" thickBot="1" x14ac:dyDescent="0.2">
      <c r="A24" s="50"/>
      <c r="B24" s="52" t="s">
        <v>22</v>
      </c>
      <c r="C24" s="53"/>
      <c r="D24" s="67">
        <v>516534.23749999999</v>
      </c>
      <c r="E24" s="67">
        <v>604764</v>
      </c>
      <c r="F24" s="68">
        <v>85.410877218220705</v>
      </c>
      <c r="G24" s="67">
        <v>276118.67180000001</v>
      </c>
      <c r="H24" s="68">
        <v>87.069651658378007</v>
      </c>
      <c r="I24" s="67">
        <v>103059.0384</v>
      </c>
      <c r="J24" s="68">
        <v>19.952024651608902</v>
      </c>
      <c r="K24" s="67">
        <v>45326.955699999999</v>
      </c>
      <c r="L24" s="68">
        <v>16.415751750693499</v>
      </c>
      <c r="M24" s="68">
        <v>1.2736810096425699</v>
      </c>
      <c r="N24" s="67">
        <v>13258548.990900001</v>
      </c>
      <c r="O24" s="67">
        <v>22832646.242600001</v>
      </c>
      <c r="P24" s="67">
        <v>26640</v>
      </c>
      <c r="Q24" s="67">
        <v>23687</v>
      </c>
      <c r="R24" s="68">
        <v>12.4667539156499</v>
      </c>
      <c r="S24" s="67">
        <v>19.3894233295796</v>
      </c>
      <c r="T24" s="67">
        <v>19.010135052982701</v>
      </c>
      <c r="U24" s="69">
        <v>1.95616068693651</v>
      </c>
    </row>
    <row r="25" spans="1:21" ht="12" thickBot="1" x14ac:dyDescent="0.2">
      <c r="A25" s="50"/>
      <c r="B25" s="52" t="s">
        <v>23</v>
      </c>
      <c r="C25" s="53"/>
      <c r="D25" s="67">
        <v>480978.34960000002</v>
      </c>
      <c r="E25" s="67">
        <v>502752</v>
      </c>
      <c r="F25" s="68">
        <v>95.669107154223198</v>
      </c>
      <c r="G25" s="67">
        <v>227139.4356</v>
      </c>
      <c r="H25" s="68">
        <v>111.75466441107901</v>
      </c>
      <c r="I25" s="67">
        <v>45577.851499999997</v>
      </c>
      <c r="J25" s="68">
        <v>9.4760713320889192</v>
      </c>
      <c r="K25" s="67">
        <v>19840.786400000001</v>
      </c>
      <c r="L25" s="68">
        <v>8.7350689886102693</v>
      </c>
      <c r="M25" s="68">
        <v>1.2971796873938399</v>
      </c>
      <c r="N25" s="67">
        <v>14608208.9397</v>
      </c>
      <c r="O25" s="67">
        <v>30322019.391399998</v>
      </c>
      <c r="P25" s="67">
        <v>20454</v>
      </c>
      <c r="Q25" s="67">
        <v>18956</v>
      </c>
      <c r="R25" s="68">
        <v>7.9025110782865697</v>
      </c>
      <c r="S25" s="67">
        <v>23.515124161533201</v>
      </c>
      <c r="T25" s="67">
        <v>23.687156784131702</v>
      </c>
      <c r="U25" s="69">
        <v>-0.73158288009336603</v>
      </c>
    </row>
    <row r="26" spans="1:21" ht="12" thickBot="1" x14ac:dyDescent="0.2">
      <c r="A26" s="50"/>
      <c r="B26" s="52" t="s">
        <v>24</v>
      </c>
      <c r="C26" s="53"/>
      <c r="D26" s="67">
        <v>575226.41399999999</v>
      </c>
      <c r="E26" s="67">
        <v>499450</v>
      </c>
      <c r="F26" s="68">
        <v>115.17197196916599</v>
      </c>
      <c r="G26" s="67">
        <v>529210.19579999999</v>
      </c>
      <c r="H26" s="68">
        <v>8.6952629721046293</v>
      </c>
      <c r="I26" s="67">
        <v>126642.10950000001</v>
      </c>
      <c r="J26" s="68">
        <v>22.016045580966701</v>
      </c>
      <c r="K26" s="67">
        <v>98740.481400000004</v>
      </c>
      <c r="L26" s="68">
        <v>18.658083722430099</v>
      </c>
      <c r="M26" s="68">
        <v>0.28257537034855901</v>
      </c>
      <c r="N26" s="67">
        <v>32529563.401999999</v>
      </c>
      <c r="O26" s="67">
        <v>55199509.841700003</v>
      </c>
      <c r="P26" s="67">
        <v>34075</v>
      </c>
      <c r="Q26" s="67">
        <v>30469</v>
      </c>
      <c r="R26" s="68">
        <v>11.8349798155502</v>
      </c>
      <c r="S26" s="67">
        <v>16.881186030814401</v>
      </c>
      <c r="T26" s="67">
        <v>16.935954767140402</v>
      </c>
      <c r="U26" s="69">
        <v>-0.32443654270511602</v>
      </c>
    </row>
    <row r="27" spans="1:21" ht="12" thickBot="1" x14ac:dyDescent="0.2">
      <c r="A27" s="50"/>
      <c r="B27" s="52" t="s">
        <v>25</v>
      </c>
      <c r="C27" s="53"/>
      <c r="D27" s="67">
        <v>264680.63170000003</v>
      </c>
      <c r="E27" s="67">
        <v>279169</v>
      </c>
      <c r="F27" s="68">
        <v>94.810180105957301</v>
      </c>
      <c r="G27" s="67">
        <v>269619.3885</v>
      </c>
      <c r="H27" s="68">
        <v>-1.8317513541871899</v>
      </c>
      <c r="I27" s="67">
        <v>73729.9617</v>
      </c>
      <c r="J27" s="68">
        <v>27.856198327185702</v>
      </c>
      <c r="K27" s="67">
        <v>77258.400299999994</v>
      </c>
      <c r="L27" s="68">
        <v>28.654615949475801</v>
      </c>
      <c r="M27" s="68">
        <v>-4.5670614280114999E-2</v>
      </c>
      <c r="N27" s="67">
        <v>8426322.6509000007</v>
      </c>
      <c r="O27" s="67">
        <v>17476651.1116</v>
      </c>
      <c r="P27" s="67">
        <v>26196</v>
      </c>
      <c r="Q27" s="67">
        <v>22290</v>
      </c>
      <c r="R27" s="68">
        <v>17.5235531628533</v>
      </c>
      <c r="S27" s="67">
        <v>10.1038567605741</v>
      </c>
      <c r="T27" s="67">
        <v>10.3727438716913</v>
      </c>
      <c r="U27" s="69">
        <v>-2.66123241341288</v>
      </c>
    </row>
    <row r="28" spans="1:21" ht="12" thickBot="1" x14ac:dyDescent="0.2">
      <c r="A28" s="50"/>
      <c r="B28" s="52" t="s">
        <v>26</v>
      </c>
      <c r="C28" s="53"/>
      <c r="D28" s="67">
        <v>676865.65480000002</v>
      </c>
      <c r="E28" s="67">
        <v>650556</v>
      </c>
      <c r="F28" s="68">
        <v>104.04417987075701</v>
      </c>
      <c r="G28" s="67">
        <v>715744.77859999996</v>
      </c>
      <c r="H28" s="68">
        <v>-5.4319814775383604</v>
      </c>
      <c r="I28" s="67">
        <v>63433.962699999996</v>
      </c>
      <c r="J28" s="68">
        <v>9.3717212936064005</v>
      </c>
      <c r="K28" s="67">
        <v>67705.862800000003</v>
      </c>
      <c r="L28" s="68">
        <v>9.4594979697138708</v>
      </c>
      <c r="M28" s="68">
        <v>-6.3094980601886994E-2</v>
      </c>
      <c r="N28" s="67">
        <v>27505371.092099998</v>
      </c>
      <c r="O28" s="67">
        <v>70381730.687700003</v>
      </c>
      <c r="P28" s="67">
        <v>27235</v>
      </c>
      <c r="Q28" s="67">
        <v>23805</v>
      </c>
      <c r="R28" s="68">
        <v>14.408737660155399</v>
      </c>
      <c r="S28" s="67">
        <v>24.852787031393401</v>
      </c>
      <c r="T28" s="67">
        <v>24.2127724721697</v>
      </c>
      <c r="U28" s="69">
        <v>2.5752224827552301</v>
      </c>
    </row>
    <row r="29" spans="1:21" ht="12" thickBot="1" x14ac:dyDescent="0.2">
      <c r="A29" s="50"/>
      <c r="B29" s="52" t="s">
        <v>27</v>
      </c>
      <c r="C29" s="53"/>
      <c r="D29" s="67">
        <v>626924.03029999998</v>
      </c>
      <c r="E29" s="67">
        <v>783522</v>
      </c>
      <c r="F29" s="68">
        <v>80.013583575189998</v>
      </c>
      <c r="G29" s="67">
        <v>631878.90960000001</v>
      </c>
      <c r="H29" s="68">
        <v>-0.78415013141309697</v>
      </c>
      <c r="I29" s="67">
        <v>121117.8848</v>
      </c>
      <c r="J29" s="68">
        <v>19.319387827906699</v>
      </c>
      <c r="K29" s="67">
        <v>113395.64320000001</v>
      </c>
      <c r="L29" s="68">
        <v>17.945786997667501</v>
      </c>
      <c r="M29" s="68">
        <v>6.8099984991309995E-2</v>
      </c>
      <c r="N29" s="67">
        <v>18130562.423999999</v>
      </c>
      <c r="O29" s="67">
        <v>39978644.2447</v>
      </c>
      <c r="P29" s="67">
        <v>66623</v>
      </c>
      <c r="Q29" s="67">
        <v>64589</v>
      </c>
      <c r="R29" s="68">
        <v>3.1491430429330101</v>
      </c>
      <c r="S29" s="67">
        <v>9.4100240202332497</v>
      </c>
      <c r="T29" s="67">
        <v>10.268317450339801</v>
      </c>
      <c r="U29" s="69">
        <v>-9.1210546143251303</v>
      </c>
    </row>
    <row r="30" spans="1:21" ht="12" thickBot="1" x14ac:dyDescent="0.2">
      <c r="A30" s="50"/>
      <c r="B30" s="52" t="s">
        <v>28</v>
      </c>
      <c r="C30" s="53"/>
      <c r="D30" s="67">
        <v>1045743.1651</v>
      </c>
      <c r="E30" s="67">
        <v>1467547</v>
      </c>
      <c r="F30" s="68">
        <v>71.257899413102294</v>
      </c>
      <c r="G30" s="67">
        <v>917963.60530000005</v>
      </c>
      <c r="H30" s="68">
        <v>13.919893889283401</v>
      </c>
      <c r="I30" s="67">
        <v>146675.2611</v>
      </c>
      <c r="J30" s="68">
        <v>14.025935429945999</v>
      </c>
      <c r="K30" s="67">
        <v>141464.55910000001</v>
      </c>
      <c r="L30" s="68">
        <v>15.4106936574863</v>
      </c>
      <c r="M30" s="68">
        <v>3.6833974764779003E-2</v>
      </c>
      <c r="N30" s="67">
        <v>42063296.779700004</v>
      </c>
      <c r="O30" s="67">
        <v>73528486.433799997</v>
      </c>
      <c r="P30" s="67">
        <v>44523</v>
      </c>
      <c r="Q30" s="67">
        <v>43056</v>
      </c>
      <c r="R30" s="68">
        <v>3.4071906354514998</v>
      </c>
      <c r="S30" s="67">
        <v>23.487706693169802</v>
      </c>
      <c r="T30" s="67">
        <v>26.1112186710331</v>
      </c>
      <c r="U30" s="69">
        <v>-11.169723856549</v>
      </c>
    </row>
    <row r="31" spans="1:21" ht="12" thickBot="1" x14ac:dyDescent="0.2">
      <c r="A31" s="50"/>
      <c r="B31" s="52" t="s">
        <v>29</v>
      </c>
      <c r="C31" s="53"/>
      <c r="D31" s="67">
        <v>282710.19650000002</v>
      </c>
      <c r="E31" s="67">
        <v>320185</v>
      </c>
      <c r="F31" s="68">
        <v>88.295890344644505</v>
      </c>
      <c r="G31" s="67">
        <v>856885.07720000006</v>
      </c>
      <c r="H31" s="68">
        <v>-67.0072213856498</v>
      </c>
      <c r="I31" s="67">
        <v>22066.392199999998</v>
      </c>
      <c r="J31" s="68">
        <v>7.8053046806184101</v>
      </c>
      <c r="K31" s="67">
        <v>38755.827599999997</v>
      </c>
      <c r="L31" s="68">
        <v>4.5228734437341904</v>
      </c>
      <c r="M31" s="68">
        <v>-0.43063034473814199</v>
      </c>
      <c r="N31" s="67">
        <v>32132281.441799998</v>
      </c>
      <c r="O31" s="67">
        <v>91649610.9331</v>
      </c>
      <c r="P31" s="67">
        <v>11122</v>
      </c>
      <c r="Q31" s="67">
        <v>9355</v>
      </c>
      <c r="R31" s="68">
        <v>18.888295029396001</v>
      </c>
      <c r="S31" s="67">
        <v>25.4190070580831</v>
      </c>
      <c r="T31" s="67">
        <v>25.1574079636558</v>
      </c>
      <c r="U31" s="69">
        <v>1.0291475738195499</v>
      </c>
    </row>
    <row r="32" spans="1:21" ht="12" thickBot="1" x14ac:dyDescent="0.2">
      <c r="A32" s="50"/>
      <c r="B32" s="52" t="s">
        <v>30</v>
      </c>
      <c r="C32" s="53"/>
      <c r="D32" s="67">
        <v>143508.09849999999</v>
      </c>
      <c r="E32" s="67">
        <v>196285</v>
      </c>
      <c r="F32" s="68">
        <v>73.112106630664599</v>
      </c>
      <c r="G32" s="67">
        <v>155267.77559999999</v>
      </c>
      <c r="H32" s="68">
        <v>-7.5738040649820304</v>
      </c>
      <c r="I32" s="67">
        <v>37945.193500000001</v>
      </c>
      <c r="J32" s="68">
        <v>26.441151333351399</v>
      </c>
      <c r="K32" s="67">
        <v>42185.393700000001</v>
      </c>
      <c r="L32" s="68">
        <v>27.169445518867899</v>
      </c>
      <c r="M32" s="68">
        <v>-0.10051346753224701</v>
      </c>
      <c r="N32" s="67">
        <v>3674210.4756</v>
      </c>
      <c r="O32" s="67">
        <v>7623717.9950000001</v>
      </c>
      <c r="P32" s="67">
        <v>20338</v>
      </c>
      <c r="Q32" s="67">
        <v>17123</v>
      </c>
      <c r="R32" s="68">
        <v>18.7759154353793</v>
      </c>
      <c r="S32" s="67">
        <v>7.0561558904513699</v>
      </c>
      <c r="T32" s="67">
        <v>7.3316266600478901</v>
      </c>
      <c r="U32" s="69">
        <v>-3.90397794313605</v>
      </c>
    </row>
    <row r="33" spans="1:21" ht="12" thickBot="1" x14ac:dyDescent="0.2">
      <c r="A33" s="50"/>
      <c r="B33" s="52" t="s">
        <v>31</v>
      </c>
      <c r="C33" s="53"/>
      <c r="D33" s="70"/>
      <c r="E33" s="70"/>
      <c r="F33" s="70"/>
      <c r="G33" s="67">
        <v>88.4619</v>
      </c>
      <c r="H33" s="70"/>
      <c r="I33" s="70"/>
      <c r="J33" s="70"/>
      <c r="K33" s="67">
        <v>17.224</v>
      </c>
      <c r="L33" s="68">
        <v>19.470529120446201</v>
      </c>
      <c r="M33" s="70"/>
      <c r="N33" s="67">
        <v>51.9114</v>
      </c>
      <c r="O33" s="67">
        <v>76.358000000000004</v>
      </c>
      <c r="P33" s="70"/>
      <c r="Q33" s="70"/>
      <c r="R33" s="70"/>
      <c r="S33" s="70"/>
      <c r="T33" s="70"/>
      <c r="U33" s="71"/>
    </row>
    <row r="34" spans="1:21" ht="12" thickBot="1" x14ac:dyDescent="0.2">
      <c r="A34" s="50"/>
      <c r="B34" s="52" t="s">
        <v>32</v>
      </c>
      <c r="C34" s="53"/>
      <c r="D34" s="67">
        <v>246555.58050000001</v>
      </c>
      <c r="E34" s="67">
        <v>200254</v>
      </c>
      <c r="F34" s="68">
        <v>123.12142603893101</v>
      </c>
      <c r="G34" s="67">
        <v>96035.257500000007</v>
      </c>
      <c r="H34" s="68">
        <v>156.73443995295199</v>
      </c>
      <c r="I34" s="67">
        <v>36542.189200000001</v>
      </c>
      <c r="J34" s="68">
        <v>14.821075688449101</v>
      </c>
      <c r="K34" s="67">
        <v>8606.8832000000002</v>
      </c>
      <c r="L34" s="68">
        <v>8.9622118210075108</v>
      </c>
      <c r="M34" s="68">
        <v>3.24569363274269</v>
      </c>
      <c r="N34" s="67">
        <v>9215259.1359000001</v>
      </c>
      <c r="O34" s="67">
        <v>17750980.667599998</v>
      </c>
      <c r="P34" s="67">
        <v>9938</v>
      </c>
      <c r="Q34" s="67">
        <v>8566</v>
      </c>
      <c r="R34" s="68">
        <v>16.016810646742901</v>
      </c>
      <c r="S34" s="67">
        <v>24.809376182330499</v>
      </c>
      <c r="T34" s="67">
        <v>26.1778921667056</v>
      </c>
      <c r="U34" s="69">
        <v>-5.51612412306363</v>
      </c>
    </row>
    <row r="35" spans="1:21" ht="12" thickBot="1" x14ac:dyDescent="0.2">
      <c r="A35" s="50"/>
      <c r="B35" s="52" t="s">
        <v>36</v>
      </c>
      <c r="C35" s="53"/>
      <c r="D35" s="70"/>
      <c r="E35" s="67">
        <v>30570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0"/>
      <c r="B36" s="52" t="s">
        <v>37</v>
      </c>
      <c r="C36" s="53"/>
      <c r="D36" s="70"/>
      <c r="E36" s="67">
        <v>26667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50"/>
      <c r="B37" s="52" t="s">
        <v>38</v>
      </c>
      <c r="C37" s="53"/>
      <c r="D37" s="70"/>
      <c r="E37" s="67">
        <v>52180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0"/>
      <c r="B38" s="52" t="s">
        <v>33</v>
      </c>
      <c r="C38" s="53"/>
      <c r="D38" s="67">
        <v>326364.9571</v>
      </c>
      <c r="E38" s="67">
        <v>112423</v>
      </c>
      <c r="F38" s="68">
        <v>290.300878912678</v>
      </c>
      <c r="G38" s="67">
        <v>379706.41080000001</v>
      </c>
      <c r="H38" s="68">
        <v>-14.0480782475111</v>
      </c>
      <c r="I38" s="67">
        <v>16106.7929</v>
      </c>
      <c r="J38" s="68">
        <v>4.9352090503591599</v>
      </c>
      <c r="K38" s="67">
        <v>20051.429400000001</v>
      </c>
      <c r="L38" s="68">
        <v>5.2807718884055301</v>
      </c>
      <c r="M38" s="68">
        <v>-0.19672595012104199</v>
      </c>
      <c r="N38" s="67">
        <v>7984160.7073999997</v>
      </c>
      <c r="O38" s="67">
        <v>15256524.8254</v>
      </c>
      <c r="P38" s="67">
        <v>444</v>
      </c>
      <c r="Q38" s="67">
        <v>392</v>
      </c>
      <c r="R38" s="68">
        <v>13.265306122448999</v>
      </c>
      <c r="S38" s="67">
        <v>735.05620968468497</v>
      </c>
      <c r="T38" s="67">
        <v>711.86333673469403</v>
      </c>
      <c r="U38" s="69">
        <v>3.15525161809594</v>
      </c>
    </row>
    <row r="39" spans="1:21" ht="12" thickBot="1" x14ac:dyDescent="0.2">
      <c r="A39" s="50"/>
      <c r="B39" s="52" t="s">
        <v>34</v>
      </c>
      <c r="C39" s="53"/>
      <c r="D39" s="67">
        <v>519355.94579999999</v>
      </c>
      <c r="E39" s="67">
        <v>231614</v>
      </c>
      <c r="F39" s="68">
        <v>224.23339944908301</v>
      </c>
      <c r="G39" s="67">
        <v>597406.4375</v>
      </c>
      <c r="H39" s="68">
        <v>-13.0648896296836</v>
      </c>
      <c r="I39" s="67">
        <v>40730.491900000001</v>
      </c>
      <c r="J39" s="68">
        <v>7.8425003563326898</v>
      </c>
      <c r="K39" s="67">
        <v>35669.582000000002</v>
      </c>
      <c r="L39" s="68">
        <v>5.9707394766732804</v>
      </c>
      <c r="M39" s="68">
        <v>0.141883072809768</v>
      </c>
      <c r="N39" s="67">
        <v>20920502.9364</v>
      </c>
      <c r="O39" s="67">
        <v>39729453.240099996</v>
      </c>
      <c r="P39" s="67">
        <v>2714</v>
      </c>
      <c r="Q39" s="67">
        <v>2207</v>
      </c>
      <c r="R39" s="68">
        <v>22.972360670593599</v>
      </c>
      <c r="S39" s="67">
        <v>191.361807590273</v>
      </c>
      <c r="T39" s="67">
        <v>190.48060462165799</v>
      </c>
      <c r="U39" s="69">
        <v>0.46049051255883799</v>
      </c>
    </row>
    <row r="40" spans="1:21" ht="12" thickBot="1" x14ac:dyDescent="0.2">
      <c r="A40" s="50"/>
      <c r="B40" s="52" t="s">
        <v>39</v>
      </c>
      <c r="C40" s="53"/>
      <c r="D40" s="70"/>
      <c r="E40" s="67">
        <v>31947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0"/>
      <c r="B41" s="52" t="s">
        <v>40</v>
      </c>
      <c r="C41" s="53"/>
      <c r="D41" s="70"/>
      <c r="E41" s="67">
        <v>4231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1"/>
      <c r="B42" s="52" t="s">
        <v>35</v>
      </c>
      <c r="C42" s="53"/>
      <c r="D42" s="72">
        <v>21736.910899999999</v>
      </c>
      <c r="E42" s="72">
        <v>19520</v>
      </c>
      <c r="F42" s="73">
        <v>111.357125512295</v>
      </c>
      <c r="G42" s="72">
        <v>19074.733700000001</v>
      </c>
      <c r="H42" s="73">
        <v>13.9565628640991</v>
      </c>
      <c r="I42" s="72">
        <v>3809.3966</v>
      </c>
      <c r="J42" s="73">
        <v>17.525013639357599</v>
      </c>
      <c r="K42" s="72">
        <v>3507.4396000000002</v>
      </c>
      <c r="L42" s="73">
        <v>18.387882395443398</v>
      </c>
      <c r="M42" s="73">
        <v>8.6090434743337996E-2</v>
      </c>
      <c r="N42" s="72">
        <v>1280128.0767999999</v>
      </c>
      <c r="O42" s="72">
        <v>1868471.0526000001</v>
      </c>
      <c r="P42" s="72">
        <v>24</v>
      </c>
      <c r="Q42" s="72">
        <v>25</v>
      </c>
      <c r="R42" s="73">
        <v>-4</v>
      </c>
      <c r="S42" s="72">
        <v>905.70462083333302</v>
      </c>
      <c r="T42" s="72">
        <v>669.56524000000002</v>
      </c>
      <c r="U42" s="74">
        <v>26.0724496046032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41:C41"/>
    <mergeCell ref="B42:C42"/>
    <mergeCell ref="B30:C30"/>
    <mergeCell ref="B24:C24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88974</v>
      </c>
      <c r="D2" s="32">
        <v>900799.43245812005</v>
      </c>
      <c r="E2" s="32">
        <v>687569.44639316201</v>
      </c>
      <c r="F2" s="32">
        <v>213229.98606495699</v>
      </c>
      <c r="G2" s="32">
        <v>687569.44639316201</v>
      </c>
      <c r="H2" s="32">
        <v>0.23671194539176299</v>
      </c>
    </row>
    <row r="3" spans="1:8" ht="14.25" x14ac:dyDescent="0.2">
      <c r="A3" s="32">
        <v>2</v>
      </c>
      <c r="B3" s="33">
        <v>13</v>
      </c>
      <c r="C3" s="32">
        <v>25335</v>
      </c>
      <c r="D3" s="32">
        <v>185761.24417825401</v>
      </c>
      <c r="E3" s="32">
        <v>142212.99611771401</v>
      </c>
      <c r="F3" s="32">
        <v>43548.248060539998</v>
      </c>
      <c r="G3" s="32">
        <v>142212.99611771401</v>
      </c>
      <c r="H3" s="32">
        <v>0.23443128976220501</v>
      </c>
    </row>
    <row r="4" spans="1:8" ht="14.25" x14ac:dyDescent="0.2">
      <c r="A4" s="32">
        <v>3</v>
      </c>
      <c r="B4" s="33">
        <v>14</v>
      </c>
      <c r="C4" s="32">
        <v>131096</v>
      </c>
      <c r="D4" s="32">
        <v>522744.16503504303</v>
      </c>
      <c r="E4" s="32">
        <v>438118.21472906001</v>
      </c>
      <c r="F4" s="32">
        <v>84625.9503059829</v>
      </c>
      <c r="G4" s="32">
        <v>438118.21472906001</v>
      </c>
      <c r="H4" s="32">
        <v>0.16188789080086599</v>
      </c>
    </row>
    <row r="5" spans="1:8" ht="14.25" x14ac:dyDescent="0.2">
      <c r="A5" s="32">
        <v>4</v>
      </c>
      <c r="B5" s="33">
        <v>15</v>
      </c>
      <c r="C5" s="32">
        <v>4805</v>
      </c>
      <c r="D5" s="32">
        <v>79363.293782905996</v>
      </c>
      <c r="E5" s="32">
        <v>60767.7103948718</v>
      </c>
      <c r="F5" s="32">
        <v>18595.5833880342</v>
      </c>
      <c r="G5" s="32">
        <v>60767.7103948718</v>
      </c>
      <c r="H5" s="32">
        <v>0.23430962226569599</v>
      </c>
    </row>
    <row r="6" spans="1:8" ht="14.25" x14ac:dyDescent="0.2">
      <c r="A6" s="32">
        <v>5</v>
      </c>
      <c r="B6" s="33">
        <v>16</v>
      </c>
      <c r="C6" s="32">
        <v>1677</v>
      </c>
      <c r="D6" s="32">
        <v>125092.417151282</v>
      </c>
      <c r="E6" s="32">
        <v>107035.189217949</v>
      </c>
      <c r="F6" s="32">
        <v>18057.227933333299</v>
      </c>
      <c r="G6" s="32">
        <v>107035.189217949</v>
      </c>
      <c r="H6" s="32">
        <v>0.14435109932759199</v>
      </c>
    </row>
    <row r="7" spans="1:8" ht="14.25" x14ac:dyDescent="0.2">
      <c r="A7" s="32">
        <v>6</v>
      </c>
      <c r="B7" s="33">
        <v>17</v>
      </c>
      <c r="C7" s="32">
        <v>23090</v>
      </c>
      <c r="D7" s="32">
        <v>383660.06101111101</v>
      </c>
      <c r="E7" s="32">
        <v>316793.567020513</v>
      </c>
      <c r="F7" s="32">
        <v>66866.493990598305</v>
      </c>
      <c r="G7" s="32">
        <v>316793.567020513</v>
      </c>
      <c r="H7" s="32">
        <v>0.174285782612806</v>
      </c>
    </row>
    <row r="8" spans="1:8" ht="14.25" x14ac:dyDescent="0.2">
      <c r="A8" s="32">
        <v>7</v>
      </c>
      <c r="B8" s="33">
        <v>18</v>
      </c>
      <c r="C8" s="32">
        <v>78672</v>
      </c>
      <c r="D8" s="32">
        <v>170014.73017350401</v>
      </c>
      <c r="E8" s="32">
        <v>141322.88039572601</v>
      </c>
      <c r="F8" s="32">
        <v>28691.849777777799</v>
      </c>
      <c r="G8" s="32">
        <v>141322.88039572601</v>
      </c>
      <c r="H8" s="32">
        <v>0.16876096411468</v>
      </c>
    </row>
    <row r="9" spans="1:8" ht="14.25" x14ac:dyDescent="0.2">
      <c r="A9" s="32">
        <v>8</v>
      </c>
      <c r="B9" s="33">
        <v>19</v>
      </c>
      <c r="C9" s="32">
        <v>16598</v>
      </c>
      <c r="D9" s="32">
        <v>123916.58134615399</v>
      </c>
      <c r="E9" s="32">
        <v>118596.14245555599</v>
      </c>
      <c r="F9" s="32">
        <v>5320.4388905982896</v>
      </c>
      <c r="G9" s="32">
        <v>118596.14245555599</v>
      </c>
      <c r="H9" s="32">
        <v>4.2935649392521202E-2</v>
      </c>
    </row>
    <row r="10" spans="1:8" ht="14.25" x14ac:dyDescent="0.2">
      <c r="A10" s="32">
        <v>9</v>
      </c>
      <c r="B10" s="33">
        <v>21</v>
      </c>
      <c r="C10" s="32">
        <v>382648</v>
      </c>
      <c r="D10" s="32">
        <v>2319545.6944316202</v>
      </c>
      <c r="E10" s="32">
        <v>2245654.38227265</v>
      </c>
      <c r="F10" s="32">
        <v>73891.312158974397</v>
      </c>
      <c r="G10" s="32">
        <v>2245654.38227265</v>
      </c>
      <c r="H10" s="35">
        <v>3.1855941590786599E-2</v>
      </c>
    </row>
    <row r="11" spans="1:8" ht="14.25" x14ac:dyDescent="0.2">
      <c r="A11" s="32">
        <v>10</v>
      </c>
      <c r="B11" s="33">
        <v>22</v>
      </c>
      <c r="C11" s="32">
        <v>87255</v>
      </c>
      <c r="D11" s="32">
        <v>3240852.9291196601</v>
      </c>
      <c r="E11" s="32">
        <v>2898847.0525965798</v>
      </c>
      <c r="F11" s="32">
        <v>342005.87652307702</v>
      </c>
      <c r="G11" s="32">
        <v>2898847.0525965798</v>
      </c>
      <c r="H11" s="32">
        <v>0.105529588661704</v>
      </c>
    </row>
    <row r="12" spans="1:8" ht="14.25" x14ac:dyDescent="0.2">
      <c r="A12" s="32">
        <v>11</v>
      </c>
      <c r="B12" s="33">
        <v>23</v>
      </c>
      <c r="C12" s="32">
        <v>280651.74800000002</v>
      </c>
      <c r="D12" s="32">
        <v>3588533.13424137</v>
      </c>
      <c r="E12" s="32">
        <v>3161184.8191484199</v>
      </c>
      <c r="F12" s="32">
        <v>427348.31509295799</v>
      </c>
      <c r="G12" s="32">
        <v>3161184.8191484199</v>
      </c>
      <c r="H12" s="32">
        <v>0.119087186632123</v>
      </c>
    </row>
    <row r="13" spans="1:8" ht="14.25" x14ac:dyDescent="0.2">
      <c r="A13" s="32">
        <v>12</v>
      </c>
      <c r="B13" s="33">
        <v>24</v>
      </c>
      <c r="C13" s="32">
        <v>58054.773999999998</v>
      </c>
      <c r="D13" s="32">
        <v>1762865.75913846</v>
      </c>
      <c r="E13" s="32">
        <v>1601305.7796906</v>
      </c>
      <c r="F13" s="32">
        <v>161559.97944786301</v>
      </c>
      <c r="G13" s="32">
        <v>1601305.7796906</v>
      </c>
      <c r="H13" s="32">
        <v>9.1646217875840999E-2</v>
      </c>
    </row>
    <row r="14" spans="1:8" ht="14.25" x14ac:dyDescent="0.2">
      <c r="A14" s="32">
        <v>13</v>
      </c>
      <c r="B14" s="33">
        <v>25</v>
      </c>
      <c r="C14" s="32">
        <v>74965</v>
      </c>
      <c r="D14" s="32">
        <v>1229571.7058000001</v>
      </c>
      <c r="E14" s="32">
        <v>1127395.2514</v>
      </c>
      <c r="F14" s="32">
        <v>102176.4544</v>
      </c>
      <c r="G14" s="32">
        <v>1127395.2514</v>
      </c>
      <c r="H14" s="32">
        <v>8.30992238338151E-2</v>
      </c>
    </row>
    <row r="15" spans="1:8" ht="14.25" x14ac:dyDescent="0.2">
      <c r="A15" s="32">
        <v>14</v>
      </c>
      <c r="B15" s="33">
        <v>26</v>
      </c>
      <c r="C15" s="32">
        <v>73439</v>
      </c>
      <c r="D15" s="32">
        <v>1049191.24648893</v>
      </c>
      <c r="E15" s="32">
        <v>897595.97419169499</v>
      </c>
      <c r="F15" s="32">
        <v>151595.272297232</v>
      </c>
      <c r="G15" s="32">
        <v>897595.97419169499</v>
      </c>
      <c r="H15" s="32">
        <v>0.144487740251874</v>
      </c>
    </row>
    <row r="16" spans="1:8" ht="14.25" x14ac:dyDescent="0.2">
      <c r="A16" s="32">
        <v>15</v>
      </c>
      <c r="B16" s="33">
        <v>27</v>
      </c>
      <c r="C16" s="32">
        <v>198183.98499999999</v>
      </c>
      <c r="D16" s="32">
        <v>1958631.9822</v>
      </c>
      <c r="E16" s="32">
        <v>1689891.0305000001</v>
      </c>
      <c r="F16" s="32">
        <v>268740.95169999998</v>
      </c>
      <c r="G16" s="32">
        <v>1689891.0305000001</v>
      </c>
      <c r="H16" s="32">
        <v>0.137208497636264</v>
      </c>
    </row>
    <row r="17" spans="1:8" ht="14.25" x14ac:dyDescent="0.2">
      <c r="A17" s="32">
        <v>16</v>
      </c>
      <c r="B17" s="33">
        <v>29</v>
      </c>
      <c r="C17" s="32">
        <v>130897</v>
      </c>
      <c r="D17" s="32">
        <v>1765017.9029256401</v>
      </c>
      <c r="E17" s="32">
        <v>1534755.8731666701</v>
      </c>
      <c r="F17" s="32">
        <v>230262.02975897401</v>
      </c>
      <c r="G17" s="32">
        <v>1534755.8731666701</v>
      </c>
      <c r="H17" s="32">
        <v>0.13045875023550699</v>
      </c>
    </row>
    <row r="18" spans="1:8" ht="14.25" x14ac:dyDescent="0.2">
      <c r="A18" s="32">
        <v>17</v>
      </c>
      <c r="B18" s="33">
        <v>31</v>
      </c>
      <c r="C18" s="32">
        <v>40350.243999999999</v>
      </c>
      <c r="D18" s="32">
        <v>516534.244143711</v>
      </c>
      <c r="E18" s="32">
        <v>413475.198301578</v>
      </c>
      <c r="F18" s="32">
        <v>103059.04584213201</v>
      </c>
      <c r="G18" s="32">
        <v>413475.198301578</v>
      </c>
      <c r="H18" s="32">
        <v>0.19952025835766099</v>
      </c>
    </row>
    <row r="19" spans="1:8" ht="14.25" x14ac:dyDescent="0.2">
      <c r="A19" s="32">
        <v>18</v>
      </c>
      <c r="B19" s="33">
        <v>32</v>
      </c>
      <c r="C19" s="32">
        <v>18532.031999999999</v>
      </c>
      <c r="D19" s="32">
        <v>480978.34749251202</v>
      </c>
      <c r="E19" s="32">
        <v>435400.50071520201</v>
      </c>
      <c r="F19" s="32">
        <v>45577.846777309896</v>
      </c>
      <c r="G19" s="32">
        <v>435400.50071520201</v>
      </c>
      <c r="H19" s="32">
        <v>9.4760703917174699E-2</v>
      </c>
    </row>
    <row r="20" spans="1:8" ht="14.25" x14ac:dyDescent="0.2">
      <c r="A20" s="32">
        <v>19</v>
      </c>
      <c r="B20" s="33">
        <v>33</v>
      </c>
      <c r="C20" s="32">
        <v>32327.141</v>
      </c>
      <c r="D20" s="32">
        <v>575226.34058603004</v>
      </c>
      <c r="E20" s="32">
        <v>448584.29211877898</v>
      </c>
      <c r="F20" s="32">
        <v>126642.04846725101</v>
      </c>
      <c r="G20" s="32">
        <v>448584.29211877898</v>
      </c>
      <c r="H20" s="32">
        <v>0.22016037780577</v>
      </c>
    </row>
    <row r="21" spans="1:8" ht="14.25" x14ac:dyDescent="0.2">
      <c r="A21" s="32">
        <v>20</v>
      </c>
      <c r="B21" s="33">
        <v>34</v>
      </c>
      <c r="C21" s="32">
        <v>36579.786999999997</v>
      </c>
      <c r="D21" s="32">
        <v>264680.55009564298</v>
      </c>
      <c r="E21" s="32">
        <v>190950.669268361</v>
      </c>
      <c r="F21" s="32">
        <v>73729.880827282293</v>
      </c>
      <c r="G21" s="32">
        <v>190950.669268361</v>
      </c>
      <c r="H21" s="32">
        <v>0.27856176360763801</v>
      </c>
    </row>
    <row r="22" spans="1:8" ht="14.25" x14ac:dyDescent="0.2">
      <c r="A22" s="32">
        <v>21</v>
      </c>
      <c r="B22" s="33">
        <v>35</v>
      </c>
      <c r="C22" s="32">
        <v>25906.023000000001</v>
      </c>
      <c r="D22" s="32">
        <v>676865.65346194699</v>
      </c>
      <c r="E22" s="32">
        <v>613431.68353097304</v>
      </c>
      <c r="F22" s="32">
        <v>63433.969930973501</v>
      </c>
      <c r="G22" s="32">
        <v>613431.68353097304</v>
      </c>
      <c r="H22" s="32">
        <v>9.3717223804353794E-2</v>
      </c>
    </row>
    <row r="23" spans="1:8" ht="14.25" x14ac:dyDescent="0.2">
      <c r="A23" s="32">
        <v>22</v>
      </c>
      <c r="B23" s="33">
        <v>36</v>
      </c>
      <c r="C23" s="32">
        <v>114780.626</v>
      </c>
      <c r="D23" s="32">
        <v>626924.02758407104</v>
      </c>
      <c r="E23" s="32">
        <v>505806.14774934697</v>
      </c>
      <c r="F23" s="32">
        <v>121117.87983472399</v>
      </c>
      <c r="G23" s="32">
        <v>505806.14774934697</v>
      </c>
      <c r="H23" s="32">
        <v>0.19319387119595099</v>
      </c>
    </row>
    <row r="24" spans="1:8" ht="14.25" x14ac:dyDescent="0.2">
      <c r="A24" s="32">
        <v>23</v>
      </c>
      <c r="B24" s="33">
        <v>37</v>
      </c>
      <c r="C24" s="32">
        <v>84299.531000000003</v>
      </c>
      <c r="D24" s="32">
        <v>1045743.18335256</v>
      </c>
      <c r="E24" s="32">
        <v>899067.88779258297</v>
      </c>
      <c r="F24" s="32">
        <v>146675.29555997701</v>
      </c>
      <c r="G24" s="32">
        <v>899067.88779258297</v>
      </c>
      <c r="H24" s="32">
        <v>0.14025938480397199</v>
      </c>
    </row>
    <row r="25" spans="1:8" ht="14.25" x14ac:dyDescent="0.2">
      <c r="A25" s="32">
        <v>24</v>
      </c>
      <c r="B25" s="33">
        <v>38</v>
      </c>
      <c r="C25" s="32">
        <v>38785.627</v>
      </c>
      <c r="D25" s="32">
        <v>282710.19519557501</v>
      </c>
      <c r="E25" s="32">
        <v>260643.82621946899</v>
      </c>
      <c r="F25" s="32">
        <v>22066.368976106201</v>
      </c>
      <c r="G25" s="32">
        <v>260643.82621946899</v>
      </c>
      <c r="H25" s="32">
        <v>7.8052965018969203E-2</v>
      </c>
    </row>
    <row r="26" spans="1:8" ht="14.25" x14ac:dyDescent="0.2">
      <c r="A26" s="32">
        <v>25</v>
      </c>
      <c r="B26" s="33">
        <v>39</v>
      </c>
      <c r="C26" s="32">
        <v>76721.183000000005</v>
      </c>
      <c r="D26" s="32">
        <v>143508.05003832499</v>
      </c>
      <c r="E26" s="32">
        <v>105562.91908206799</v>
      </c>
      <c r="F26" s="32">
        <v>37945.130956257599</v>
      </c>
      <c r="G26" s="32">
        <v>105562.91908206799</v>
      </c>
      <c r="H26" s="32">
        <v>0.26441116680300503</v>
      </c>
    </row>
    <row r="27" spans="1:8" ht="14.25" x14ac:dyDescent="0.2">
      <c r="A27" s="32">
        <v>26</v>
      </c>
      <c r="B27" s="33">
        <v>42</v>
      </c>
      <c r="C27" s="32">
        <v>8941.9380000000001</v>
      </c>
      <c r="D27" s="32">
        <v>246555.5796</v>
      </c>
      <c r="E27" s="32">
        <v>210013.3861</v>
      </c>
      <c r="F27" s="32">
        <v>36542.193500000001</v>
      </c>
      <c r="G27" s="32">
        <v>210013.3861</v>
      </c>
      <c r="H27" s="32">
        <v>0.14821077486579001</v>
      </c>
    </row>
    <row r="28" spans="1:8" ht="14.25" x14ac:dyDescent="0.2">
      <c r="A28" s="32">
        <v>27</v>
      </c>
      <c r="B28" s="33">
        <v>75</v>
      </c>
      <c r="C28" s="32">
        <v>454</v>
      </c>
      <c r="D28" s="32">
        <v>326364.95726495702</v>
      </c>
      <c r="E28" s="32">
        <v>310258.16666666698</v>
      </c>
      <c r="F28" s="32">
        <v>16106.7905982906</v>
      </c>
      <c r="G28" s="32">
        <v>310258.16666666698</v>
      </c>
      <c r="H28" s="32">
        <v>4.9352083426084298E-2</v>
      </c>
    </row>
    <row r="29" spans="1:8" ht="14.25" x14ac:dyDescent="0.2">
      <c r="A29" s="32">
        <v>28</v>
      </c>
      <c r="B29" s="33">
        <v>76</v>
      </c>
      <c r="C29" s="32">
        <v>2749</v>
      </c>
      <c r="D29" s="32">
        <v>519355.93605128198</v>
      </c>
      <c r="E29" s="32">
        <v>478625.45183589699</v>
      </c>
      <c r="F29" s="32">
        <v>40730.484215384597</v>
      </c>
      <c r="G29" s="32">
        <v>478625.45183589699</v>
      </c>
      <c r="H29" s="32">
        <v>7.8424990238992506E-2</v>
      </c>
    </row>
    <row r="30" spans="1:8" ht="14.25" x14ac:dyDescent="0.2">
      <c r="A30" s="32">
        <v>29</v>
      </c>
      <c r="B30" s="33">
        <v>99</v>
      </c>
      <c r="C30" s="32">
        <v>24</v>
      </c>
      <c r="D30" s="32">
        <v>21736.910974964099</v>
      </c>
      <c r="E30" s="32">
        <v>17927.514862718399</v>
      </c>
      <c r="F30" s="32">
        <v>3809.3961122456699</v>
      </c>
      <c r="G30" s="32">
        <v>17927.514862718399</v>
      </c>
      <c r="H30" s="32">
        <v>0.17525011335019999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2015-02-22T01:46:54Z</dcterms:modified>
</cp:coreProperties>
</file>