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<sst xmlns="http://schemas.openxmlformats.org/spreadsheetml/2006/main" count="112" uniqueCount="70">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</sst>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24569782.965399999</v>
      </c>
      <c r="F3" s="25">
        <f>RA!I7</f>
        <v>3171278.9306000001</v>
      </c>
      <c r="G3" s="16">
        <f>E3-F3</f>
        <v>21398504.0348</v>
      </c>
      <c r="H3" s="27">
        <f>RA!J7</f>
        <v>12.9072321683342</v>
      </c>
      <c r="I3" s="20">
        <f>SUM(I4:I38)</f>
        <v>24569788.247597929</v>
      </c>
      <c r="J3" s="21">
        <f>SUM(J4:J38)</f>
        <v>21398504.074072808</v>
      </c>
      <c r="K3" s="22">
        <f>E3-I3</f>
        <v>-5.282197929918766</v>
      </c>
      <c r="L3" s="22">
        <f>G3-J3</f>
        <v>-3.9272807538509369E-2</v>
      </c>
    </row>
    <row r="4" spans="1:13" x14ac:dyDescent="0.15">
      <c r="A4" s="40">
        <f>RA!A8</f>
        <v>42058</v>
      </c>
      <c r="B4" s="12">
        <v>12</v>
      </c>
      <c r="C4" s="37" t="s">
        <v>6</v>
      </c>
      <c r="D4" s="37"/>
      <c r="E4" s="15">
        <f>VLOOKUP(C4,RA!B8:D36,3,0)</f>
        <v>961126.49419999996</v>
      </c>
      <c r="F4" s="25">
        <f>VLOOKUP(C4,RA!B8:I39,8,0)</f>
        <v>228461.965</v>
      </c>
      <c r="G4" s="16">
        <f t="shared" ref="G4:G38" si="0">E4-F4</f>
        <v>732664.52919999999</v>
      </c>
      <c r="H4" s="27">
        <f>RA!J8</f>
        <v>23.770228620131999</v>
      </c>
      <c r="I4" s="20">
        <f>VLOOKUP(B4,RMS!B:D,3,FALSE)</f>
        <v>961127.81747863197</v>
      </c>
      <c r="J4" s="21">
        <f>VLOOKUP(B4,RMS!B:E,4,FALSE)</f>
        <v>732664.54938290606</v>
      </c>
      <c r="K4" s="22">
        <f t="shared" ref="K4:K38" si="1">E4-I4</f>
        <v>-1.3232786320149899</v>
      </c>
      <c r="L4" s="22">
        <f t="shared" ref="L4:L38" si="2">G4-J4</f>
        <v>-2.0182906067930162E-2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229623.98190000001</v>
      </c>
      <c r="F5" s="25">
        <f>VLOOKUP(C5,RA!B9:I40,8,0)</f>
        <v>54945.7523</v>
      </c>
      <c r="G5" s="16">
        <f t="shared" si="0"/>
        <v>174678.22960000002</v>
      </c>
      <c r="H5" s="27">
        <f>RA!J9</f>
        <v>23.928577427042701</v>
      </c>
      <c r="I5" s="20">
        <f>VLOOKUP(B5,RMS!B:D,3,FALSE)</f>
        <v>229624.08766696899</v>
      </c>
      <c r="J5" s="21">
        <f>VLOOKUP(B5,RMS!B:E,4,FALSE)</f>
        <v>174678.21756721099</v>
      </c>
      <c r="K5" s="22">
        <f t="shared" si="1"/>
        <v>-0.10576696897624061</v>
      </c>
      <c r="L5" s="22">
        <f t="shared" si="2"/>
        <v>1.2032789032673463E-2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504831.2844</v>
      </c>
      <c r="F6" s="25">
        <f>VLOOKUP(C6,RA!B10:I41,8,0)</f>
        <v>81426.197100000005</v>
      </c>
      <c r="G6" s="16">
        <f t="shared" si="0"/>
        <v>423405.08730000001</v>
      </c>
      <c r="H6" s="27">
        <f>RA!J10</f>
        <v>16.129388097803101</v>
      </c>
      <c r="I6" s="20">
        <f>VLOOKUP(B6,RMS!B:D,3,FALSE)</f>
        <v>504833.00427179498</v>
      </c>
      <c r="J6" s="21">
        <f>VLOOKUP(B6,RMS!B:E,4,FALSE)</f>
        <v>423405.087430769</v>
      </c>
      <c r="K6" s="22">
        <f>E6-I6</f>
        <v>-1.7198717949795537</v>
      </c>
      <c r="L6" s="22">
        <f t="shared" si="2"/>
        <v>-1.307689817622304E-4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88443.530499999993</v>
      </c>
      <c r="F7" s="25">
        <f>VLOOKUP(C7,RA!B11:I42,8,0)</f>
        <v>20672.809300000001</v>
      </c>
      <c r="G7" s="16">
        <f t="shared" si="0"/>
        <v>67770.7212</v>
      </c>
      <c r="H7" s="27">
        <f>RA!J11</f>
        <v>23.3740208957398</v>
      </c>
      <c r="I7" s="20">
        <f>VLOOKUP(B7,RMS!B:D,3,FALSE)</f>
        <v>88443.604347008499</v>
      </c>
      <c r="J7" s="21">
        <f>VLOOKUP(B7,RMS!B:E,4,FALSE)</f>
        <v>67770.721709401696</v>
      </c>
      <c r="K7" s="22">
        <f t="shared" si="1"/>
        <v>-7.3847008505254053E-2</v>
      </c>
      <c r="L7" s="22">
        <f t="shared" si="2"/>
        <v>-5.0940169603563845E-4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165041.2034</v>
      </c>
      <c r="F8" s="25">
        <f>VLOOKUP(C8,RA!B12:I43,8,0)</f>
        <v>25265.010999999999</v>
      </c>
      <c r="G8" s="16">
        <f t="shared" si="0"/>
        <v>139776.1924</v>
      </c>
      <c r="H8" s="27">
        <f>RA!J12</f>
        <v>15.308305125942899</v>
      </c>
      <c r="I8" s="20">
        <f>VLOOKUP(B8,RMS!B:D,3,FALSE)</f>
        <v>165041.21281025599</v>
      </c>
      <c r="J8" s="21">
        <f>VLOOKUP(B8,RMS!B:E,4,FALSE)</f>
        <v>139776.19167350401</v>
      </c>
      <c r="K8" s="22">
        <f t="shared" si="1"/>
        <v>-9.4102559960447252E-3</v>
      </c>
      <c r="L8" s="22">
        <f t="shared" si="2"/>
        <v>7.2649598587304354E-4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384935.30499999999</v>
      </c>
      <c r="F9" s="25">
        <f>VLOOKUP(C9,RA!B13:I44,8,0)</f>
        <v>71219.655299999999</v>
      </c>
      <c r="G9" s="16">
        <f t="shared" si="0"/>
        <v>313715.64970000001</v>
      </c>
      <c r="H9" s="27">
        <f>RA!J13</f>
        <v>18.501720776170401</v>
      </c>
      <c r="I9" s="20">
        <f>VLOOKUP(B9,RMS!B:D,3,FALSE)</f>
        <v>384935.64336837601</v>
      </c>
      <c r="J9" s="21">
        <f>VLOOKUP(B9,RMS!B:E,4,FALSE)</f>
        <v>313715.64967606799</v>
      </c>
      <c r="K9" s="22">
        <f t="shared" si="1"/>
        <v>-0.33836837601847947</v>
      </c>
      <c r="L9" s="22">
        <f t="shared" si="2"/>
        <v>2.3932021576911211E-5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172324.0888</v>
      </c>
      <c r="F10" s="25">
        <f>VLOOKUP(C10,RA!B14:I45,8,0)</f>
        <v>32402.1669</v>
      </c>
      <c r="G10" s="16">
        <f t="shared" si="0"/>
        <v>139921.92189999999</v>
      </c>
      <c r="H10" s="27">
        <f>RA!J14</f>
        <v>18.803039740779401</v>
      </c>
      <c r="I10" s="20">
        <f>VLOOKUP(B10,RMS!B:D,3,FALSE)</f>
        <v>172324.08853247901</v>
      </c>
      <c r="J10" s="21">
        <f>VLOOKUP(B10,RMS!B:E,4,FALSE)</f>
        <v>139921.92536153799</v>
      </c>
      <c r="K10" s="22">
        <f t="shared" si="1"/>
        <v>2.6752098347060382E-4</v>
      </c>
      <c r="L10" s="22">
        <f t="shared" si="2"/>
        <v>-3.4615379991009831E-3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118280.1259</v>
      </c>
      <c r="F11" s="25">
        <f>VLOOKUP(C11,RA!B15:I46,8,0)</f>
        <v>4688.3019999999997</v>
      </c>
      <c r="G11" s="16">
        <f t="shared" si="0"/>
        <v>113591.8239</v>
      </c>
      <c r="H11" s="27">
        <f>RA!J15</f>
        <v>3.9637276037089499</v>
      </c>
      <c r="I11" s="20">
        <f>VLOOKUP(B11,RMS!B:D,3,FALSE)</f>
        <v>118280.190509402</v>
      </c>
      <c r="J11" s="21">
        <f>VLOOKUP(B11,RMS!B:E,4,FALSE)</f>
        <v>113591.82503333301</v>
      </c>
      <c r="K11" s="22">
        <f t="shared" si="1"/>
        <v>-6.4609402004862204E-2</v>
      </c>
      <c r="L11" s="22">
        <f t="shared" si="2"/>
        <v>-1.1333330039633438E-3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1997459.0086000001</v>
      </c>
      <c r="F12" s="25">
        <f>VLOOKUP(C12,RA!B16:I47,8,0)</f>
        <v>72833.662400000001</v>
      </c>
      <c r="G12" s="16">
        <f t="shared" si="0"/>
        <v>1924625.3462</v>
      </c>
      <c r="H12" s="27">
        <f>RA!J16</f>
        <v>3.6463157484792901</v>
      </c>
      <c r="I12" s="20">
        <f>VLOOKUP(B12,RMS!B:D,3,FALSE)</f>
        <v>1997458.3639410301</v>
      </c>
      <c r="J12" s="21">
        <f>VLOOKUP(B12,RMS!B:E,4,FALSE)</f>
        <v>1924625.3468085499</v>
      </c>
      <c r="K12" s="22">
        <f t="shared" si="1"/>
        <v>0.64465896994806826</v>
      </c>
      <c r="L12" s="22">
        <f t="shared" si="2"/>
        <v>-6.0854991897940636E-4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2656459.8983</v>
      </c>
      <c r="F13" s="25">
        <f>VLOOKUP(C13,RA!B17:I48,8,0)</f>
        <v>275822.72320000001</v>
      </c>
      <c r="G13" s="16">
        <f t="shared" si="0"/>
        <v>2380637.1751000001</v>
      </c>
      <c r="H13" s="27">
        <f>RA!J17</f>
        <v>10.3830938075336</v>
      </c>
      <c r="I13" s="20">
        <f>VLOOKUP(B13,RMS!B:D,3,FALSE)</f>
        <v>2656459.9713265002</v>
      </c>
      <c r="J13" s="21">
        <f>VLOOKUP(B13,RMS!B:E,4,FALSE)</f>
        <v>2380637.17548376</v>
      </c>
      <c r="K13" s="22">
        <f t="shared" si="1"/>
        <v>-7.3026500176638365E-2</v>
      </c>
      <c r="L13" s="22">
        <f t="shared" si="2"/>
        <v>-3.8375984877347946E-4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3582189.5055</v>
      </c>
      <c r="F14" s="25">
        <f>VLOOKUP(C14,RA!B18:I49,8,0)</f>
        <v>449933.31630000001</v>
      </c>
      <c r="G14" s="16">
        <f t="shared" si="0"/>
        <v>3132256.1891999999</v>
      </c>
      <c r="H14" s="27">
        <f>RA!J18</f>
        <v>12.560287935889001</v>
      </c>
      <c r="I14" s="20">
        <f>VLOOKUP(B14,RMS!B:D,3,FALSE)</f>
        <v>3582189.5285682902</v>
      </c>
      <c r="J14" s="21">
        <f>VLOOKUP(B14,RMS!B:E,4,FALSE)</f>
        <v>3132256.1767614302</v>
      </c>
      <c r="K14" s="22">
        <f t="shared" si="1"/>
        <v>-2.3068290203809738E-2</v>
      </c>
      <c r="L14" s="22">
        <f t="shared" si="2"/>
        <v>1.2438569683581591E-2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1419863.0527999999</v>
      </c>
      <c r="F15" s="25">
        <f>VLOOKUP(C15,RA!B19:I50,8,0)</f>
        <v>133167.56030000001</v>
      </c>
      <c r="G15" s="16">
        <f t="shared" si="0"/>
        <v>1286695.4924999999</v>
      </c>
      <c r="H15" s="27">
        <f>RA!J19</f>
        <v>9.3789017213590302</v>
      </c>
      <c r="I15" s="20">
        <f>VLOOKUP(B15,RMS!B:D,3,FALSE)</f>
        <v>1419863.02816496</v>
      </c>
      <c r="J15" s="21">
        <f>VLOOKUP(B15,RMS!B:E,4,FALSE)</f>
        <v>1286695.49332564</v>
      </c>
      <c r="K15" s="22">
        <f t="shared" si="1"/>
        <v>2.4635039968416095E-2</v>
      </c>
      <c r="L15" s="22">
        <f t="shared" si="2"/>
        <v>-8.2564004696905613E-4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1034444.2889</v>
      </c>
      <c r="F16" s="25">
        <f>VLOOKUP(C16,RA!B20:I51,8,0)</f>
        <v>101271.4118</v>
      </c>
      <c r="G16" s="16">
        <f t="shared" si="0"/>
        <v>933172.87710000004</v>
      </c>
      <c r="H16" s="27">
        <f>RA!J20</f>
        <v>9.7899338694874807</v>
      </c>
      <c r="I16" s="20">
        <f>VLOOKUP(B16,RMS!B:D,3,FALSE)</f>
        <v>1034444.3633</v>
      </c>
      <c r="J16" s="21">
        <f>VLOOKUP(B16,RMS!B:E,4,FALSE)</f>
        <v>933172.87710000004</v>
      </c>
      <c r="K16" s="22">
        <f t="shared" si="1"/>
        <v>-7.43999999249354E-2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894203.23190000001</v>
      </c>
      <c r="F17" s="25">
        <f>VLOOKUP(C17,RA!B21:I52,8,0)</f>
        <v>127096.05560000001</v>
      </c>
      <c r="G17" s="16">
        <f t="shared" si="0"/>
        <v>767107.17630000005</v>
      </c>
      <c r="H17" s="27">
        <f>RA!J21</f>
        <v>14.2133299305961</v>
      </c>
      <c r="I17" s="20">
        <f>VLOOKUP(B17,RMS!B:D,3,FALSE)</f>
        <v>894202.81186697702</v>
      </c>
      <c r="J17" s="21">
        <f>VLOOKUP(B17,RMS!B:E,4,FALSE)</f>
        <v>767107.17550557398</v>
      </c>
      <c r="K17" s="22">
        <f t="shared" si="1"/>
        <v>0.42003302299417555</v>
      </c>
      <c r="L17" s="22">
        <f t="shared" si="2"/>
        <v>7.9442607238888741E-4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2109876.0321</v>
      </c>
      <c r="F18" s="25">
        <f>VLOOKUP(C18,RA!B22:I53,8,0)</f>
        <v>292438.10470000003</v>
      </c>
      <c r="G18" s="16">
        <f t="shared" si="0"/>
        <v>1817437.9273999999</v>
      </c>
      <c r="H18" s="27">
        <f>RA!J22</f>
        <v>13.860440151497</v>
      </c>
      <c r="I18" s="20">
        <f>VLOOKUP(B18,RMS!B:D,3,FALSE)</f>
        <v>2109877.4802999999</v>
      </c>
      <c r="J18" s="21">
        <f>VLOOKUP(B18,RMS!B:E,4,FALSE)</f>
        <v>1817437.9265999999</v>
      </c>
      <c r="K18" s="22">
        <f t="shared" si="1"/>
        <v>-1.4481999999843538</v>
      </c>
      <c r="L18" s="22">
        <f t="shared" si="2"/>
        <v>8.0000003799796104E-4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2185212.9454999999</v>
      </c>
      <c r="F19" s="25">
        <f>VLOOKUP(C19,RA!B23:I54,8,0)</f>
        <v>289333.2475</v>
      </c>
      <c r="G19" s="16">
        <f t="shared" si="0"/>
        <v>1895879.6979999999</v>
      </c>
      <c r="H19" s="27">
        <f>RA!J23</f>
        <v>13.2405058324326</v>
      </c>
      <c r="I19" s="20">
        <f>VLOOKUP(B19,RMS!B:D,3,FALSE)</f>
        <v>2185214.26347009</v>
      </c>
      <c r="J19" s="21">
        <f>VLOOKUP(B19,RMS!B:E,4,FALSE)</f>
        <v>1895879.74744786</v>
      </c>
      <c r="K19" s="22">
        <f t="shared" si="1"/>
        <v>-1.3179700900800526</v>
      </c>
      <c r="L19" s="22">
        <f t="shared" si="2"/>
        <v>-4.9447860103100538E-2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483332.86040000001</v>
      </c>
      <c r="F20" s="25">
        <f>VLOOKUP(C20,RA!B24:I55,8,0)</f>
        <v>92704.614100000006</v>
      </c>
      <c r="G20" s="16">
        <f t="shared" si="0"/>
        <v>390628.2463</v>
      </c>
      <c r="H20" s="27">
        <f>RA!J24</f>
        <v>19.1802837537839</v>
      </c>
      <c r="I20" s="20">
        <f>VLOOKUP(B20,RMS!B:D,3,FALSE)</f>
        <v>483332.85924416501</v>
      </c>
      <c r="J20" s="21">
        <f>VLOOKUP(B20,RMS!B:E,4,FALSE)</f>
        <v>390628.23732478102</v>
      </c>
      <c r="K20" s="22">
        <f t="shared" si="1"/>
        <v>1.1558349942788482E-3</v>
      </c>
      <c r="L20" s="22">
        <f t="shared" si="2"/>
        <v>8.9752189815044403E-3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460158.96850000002</v>
      </c>
      <c r="F21" s="25">
        <f>VLOOKUP(C21,RA!B25:I56,8,0)</f>
        <v>45360.6397</v>
      </c>
      <c r="G21" s="16">
        <f t="shared" si="0"/>
        <v>414798.32880000002</v>
      </c>
      <c r="H21" s="27">
        <f>RA!J25</f>
        <v>9.8576020039040095</v>
      </c>
      <c r="I21" s="20">
        <f>VLOOKUP(B21,RMS!B:D,3,FALSE)</f>
        <v>460158.96295492799</v>
      </c>
      <c r="J21" s="21">
        <f>VLOOKUP(B21,RMS!B:E,4,FALSE)</f>
        <v>414798.33131094201</v>
      </c>
      <c r="K21" s="22">
        <f t="shared" si="1"/>
        <v>5.5450720246881247E-3</v>
      </c>
      <c r="L21" s="22">
        <f t="shared" si="2"/>
        <v>-2.5109419948421419E-3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587308.59050000005</v>
      </c>
      <c r="F22" s="25">
        <f>VLOOKUP(C22,RA!B26:I57,8,0)</f>
        <v>132240.9976</v>
      </c>
      <c r="G22" s="16">
        <f t="shared" si="0"/>
        <v>455067.59290000005</v>
      </c>
      <c r="H22" s="27">
        <f>RA!J26</f>
        <v>22.516441907893402</v>
      </c>
      <c r="I22" s="20">
        <f>VLOOKUP(B22,RMS!B:D,3,FALSE)</f>
        <v>587308.529938636</v>
      </c>
      <c r="J22" s="21">
        <f>VLOOKUP(B22,RMS!B:E,4,FALSE)</f>
        <v>455067.59457778902</v>
      </c>
      <c r="K22" s="22">
        <f t="shared" si="1"/>
        <v>6.056136405095458E-2</v>
      </c>
      <c r="L22" s="22">
        <f t="shared" si="2"/>
        <v>-1.6777889686636627E-3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290740.27919999999</v>
      </c>
      <c r="F23" s="25">
        <f>VLOOKUP(C23,RA!B27:I58,8,0)</f>
        <v>82142.473199999993</v>
      </c>
      <c r="G23" s="16">
        <f t="shared" si="0"/>
        <v>208597.80599999998</v>
      </c>
      <c r="H23" s="27">
        <f>RA!J27</f>
        <v>28.252870027511499</v>
      </c>
      <c r="I23" s="20">
        <f>VLOOKUP(B23,RMS!B:D,3,FALSE)</f>
        <v>290740.19377430598</v>
      </c>
      <c r="J23" s="21">
        <f>VLOOKUP(B23,RMS!B:E,4,FALSE)</f>
        <v>208597.817308856</v>
      </c>
      <c r="K23" s="22">
        <f t="shared" si="1"/>
        <v>8.54256940074265E-2</v>
      </c>
      <c r="L23" s="22">
        <f t="shared" si="2"/>
        <v>-1.1308856017421931E-2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740958.48160000006</v>
      </c>
      <c r="F24" s="25">
        <f>VLOOKUP(C24,RA!B28:I59,8,0)</f>
        <v>69651.374500000005</v>
      </c>
      <c r="G24" s="16">
        <f t="shared" si="0"/>
        <v>671307.10710000002</v>
      </c>
      <c r="H24" s="27">
        <f>RA!J28</f>
        <v>9.4001723753262496</v>
      </c>
      <c r="I24" s="20">
        <f>VLOOKUP(B24,RMS!B:D,3,FALSE)</f>
        <v>740958.47757168103</v>
      </c>
      <c r="J24" s="21">
        <f>VLOOKUP(B24,RMS!B:E,4,FALSE)</f>
        <v>671307.09717610595</v>
      </c>
      <c r="K24" s="22">
        <f t="shared" si="1"/>
        <v>4.0283190319314599E-3</v>
      </c>
      <c r="L24" s="22">
        <f t="shared" si="2"/>
        <v>9.9238940747454762E-3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743226.25020000001</v>
      </c>
      <c r="F25" s="25">
        <f>VLOOKUP(C25,RA!B29:I60,8,0)</f>
        <v>154035.1722</v>
      </c>
      <c r="G25" s="16">
        <f t="shared" si="0"/>
        <v>589191.07799999998</v>
      </c>
      <c r="H25" s="27">
        <f>RA!J29</f>
        <v>20.725206107635401</v>
      </c>
      <c r="I25" s="20">
        <f>VLOOKUP(B25,RMS!B:D,3,FALSE)</f>
        <v>743226.24775575195</v>
      </c>
      <c r="J25" s="21">
        <f>VLOOKUP(B25,RMS!B:E,4,FALSE)</f>
        <v>589191.08347708394</v>
      </c>
      <c r="K25" s="22">
        <f t="shared" si="1"/>
        <v>2.4442480644211173E-3</v>
      </c>
      <c r="L25" s="22">
        <f t="shared" si="2"/>
        <v>-5.477083963342011E-3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1097940.0618</v>
      </c>
      <c r="F26" s="25">
        <f>VLOOKUP(C26,RA!B30:I61,8,0)</f>
        <v>167137.6403</v>
      </c>
      <c r="G26" s="16">
        <f t="shared" si="0"/>
        <v>930802.42150000005</v>
      </c>
      <c r="H26" s="27">
        <f>RA!J30</f>
        <v>15.222838305580099</v>
      </c>
      <c r="I26" s="20">
        <f>VLOOKUP(B26,RMS!B:D,3,FALSE)</f>
        <v>1097940.0846911301</v>
      </c>
      <c r="J26" s="21">
        <f>VLOOKUP(B26,RMS!B:E,4,FALSE)</f>
        <v>930802.41345875</v>
      </c>
      <c r="K26" s="22">
        <f t="shared" si="1"/>
        <v>-2.289113006554544E-2</v>
      </c>
      <c r="L26" s="22">
        <f t="shared" si="2"/>
        <v>8.0412500537931919E-3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304291.99410000001</v>
      </c>
      <c r="F27" s="25">
        <f>VLOOKUP(C27,RA!B31:I62,8,0)</f>
        <v>25487.3583</v>
      </c>
      <c r="G27" s="16">
        <f t="shared" si="0"/>
        <v>278804.63579999999</v>
      </c>
      <c r="H27" s="27">
        <f>RA!J31</f>
        <v>8.3759542788444303</v>
      </c>
      <c r="I27" s="20">
        <f>VLOOKUP(B27,RMS!B:D,3,FALSE)</f>
        <v>304291.98860177002</v>
      </c>
      <c r="J27" s="21">
        <f>VLOOKUP(B27,RMS!B:E,4,FALSE)</f>
        <v>278804.62996460201</v>
      </c>
      <c r="K27" s="22">
        <f t="shared" si="1"/>
        <v>5.4982299916446209E-3</v>
      </c>
      <c r="L27" s="22">
        <f t="shared" si="2"/>
        <v>5.8353979839012027E-3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150927.06839999999</v>
      </c>
      <c r="F28" s="25">
        <f>VLOOKUP(C28,RA!B32:I63,8,0)</f>
        <v>40823.038399999998</v>
      </c>
      <c r="G28" s="16">
        <f t="shared" si="0"/>
        <v>110104.03</v>
      </c>
      <c r="H28" s="27">
        <f>RA!J32</f>
        <v>27.048188792620799</v>
      </c>
      <c r="I28" s="20">
        <f>VLOOKUP(B28,RMS!B:D,3,FALSE)</f>
        <v>150927.02400975701</v>
      </c>
      <c r="J28" s="21">
        <f>VLOOKUP(B28,RMS!B:E,4,FALSE)</f>
        <v>110104.036406321</v>
      </c>
      <c r="K28" s="22">
        <f t="shared" si="1"/>
        <v>4.4390242983354256E-2</v>
      </c>
      <c r="L28" s="22">
        <f t="shared" si="2"/>
        <v>-6.4063210011227056E-3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200843.65669999999</v>
      </c>
      <c r="F30" s="25">
        <f>VLOOKUP(C30,RA!B34:I66,8,0)</f>
        <v>30580.203300000001</v>
      </c>
      <c r="G30" s="16">
        <f t="shared" si="0"/>
        <v>170263.4534</v>
      </c>
      <c r="H30" s="27" t="e">
        <f>RA!#REF!</f>
        <v>#REF!</v>
      </c>
      <c r="I30" s="20">
        <f>VLOOKUP(B30,RMS!B:D,3,FALSE)</f>
        <v>200843.65460000001</v>
      </c>
      <c r="J30" s="21">
        <f>VLOOKUP(B30,RMS!B:E,4,FALSE)</f>
        <v>170263.4559</v>
      </c>
      <c r="K30" s="22">
        <f t="shared" si="1"/>
        <v>2.0999999833293259E-3</v>
      </c>
      <c r="L30" s="22">
        <f t="shared" si="2"/>
        <v>-2.5000000023283064E-3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15.225874594425299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396460.68599999999</v>
      </c>
      <c r="F34" s="25">
        <f>VLOOKUP(C34,RA!B8:I70,8,0)</f>
        <v>22630.754799999999</v>
      </c>
      <c r="G34" s="16">
        <f t="shared" si="0"/>
        <v>373829.93119999999</v>
      </c>
      <c r="H34" s="27">
        <f>RA!J36</f>
        <v>0</v>
      </c>
      <c r="I34" s="20">
        <f>VLOOKUP(B34,RMS!B:D,3,FALSE)</f>
        <v>396460.68376068398</v>
      </c>
      <c r="J34" s="21">
        <f>VLOOKUP(B34,RMS!B:E,4,FALSE)</f>
        <v>373829.93162393197</v>
      </c>
      <c r="K34" s="22">
        <f t="shared" si="1"/>
        <v>2.2393160033971071E-3</v>
      </c>
      <c r="L34" s="22">
        <f t="shared" si="2"/>
        <v>-4.2393198236823082E-4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589764.63179999997</v>
      </c>
      <c r="F35" s="25">
        <f>VLOOKUP(C35,RA!B8:I71,8,0)</f>
        <v>44346.419000000002</v>
      </c>
      <c r="G35" s="16">
        <f t="shared" si="0"/>
        <v>545418.21279999998</v>
      </c>
      <c r="H35" s="27">
        <f>RA!J37</f>
        <v>0</v>
      </c>
      <c r="I35" s="20">
        <f>VLOOKUP(B35,RMS!B:D,3,FALSE)</f>
        <v>589764.62203247903</v>
      </c>
      <c r="J35" s="21">
        <f>VLOOKUP(B35,RMS!B:E,4,FALSE)</f>
        <v>545418.20387692295</v>
      </c>
      <c r="K35" s="22">
        <f t="shared" si="1"/>
        <v>9.7675209399312735E-3</v>
      </c>
      <c r="L35" s="22">
        <f t="shared" si="2"/>
        <v>8.9230770245194435E-3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5.7081964490168904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7.5193418880769203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19515.458500000001</v>
      </c>
      <c r="F38" s="25">
        <f>VLOOKUP(C38,RA!B8:I74,8,0)</f>
        <v>3160.3045000000002</v>
      </c>
      <c r="G38" s="16">
        <f t="shared" si="0"/>
        <v>16355.154</v>
      </c>
      <c r="H38" s="27">
        <f>RA!J40</f>
        <v>0</v>
      </c>
      <c r="I38" s="20">
        <f>VLOOKUP(B38,RMS!B:D,3,FALSE)</f>
        <v>19515.458739883499</v>
      </c>
      <c r="J38" s="21">
        <f>VLOOKUP(B38,RMS!B:E,4,FALSE)</f>
        <v>16355.154799183099</v>
      </c>
      <c r="K38" s="22">
        <f t="shared" si="1"/>
        <v>-2.3988349857972935E-4</v>
      </c>
      <c r="L38" s="22">
        <f t="shared" si="2"/>
        <v>-7.9918309893400874E-4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24569782.965399999</v>
      </c>
      <c r="E7" s="64">
        <v>29158291</v>
      </c>
      <c r="F7" s="65">
        <v>84.263453456171405</v>
      </c>
      <c r="G7" s="64">
        <v>23128936.897799999</v>
      </c>
      <c r="H7" s="65">
        <v>6.2296251399995803</v>
      </c>
      <c r="I7" s="64">
        <v>3171278.9306000001</v>
      </c>
      <c r="J7" s="65">
        <v>12.9072321683342</v>
      </c>
      <c r="K7" s="64">
        <v>1251743.4258999999</v>
      </c>
      <c r="L7" s="65">
        <v>5.4120231787180204</v>
      </c>
      <c r="M7" s="65">
        <v>1.5334895833943401</v>
      </c>
      <c r="N7" s="64">
        <v>857362710.77269995</v>
      </c>
      <c r="O7" s="64">
        <v>1523372153.7876999</v>
      </c>
      <c r="P7" s="64">
        <v>943767</v>
      </c>
      <c r="Q7" s="64">
        <v>878057</v>
      </c>
      <c r="R7" s="65">
        <v>7.4835688343695104</v>
      </c>
      <c r="S7" s="64">
        <v>26.033738163551</v>
      </c>
      <c r="T7" s="64">
        <v>27.265375004014501</v>
      </c>
      <c r="U7" s="66">
        <v>-4.7309258191278998</v>
      </c>
      <c r="V7" s="54"/>
      <c r="W7" s="54"/>
    </row>
    <row r="8" spans="1:23" ht="13.5" thickBot="1" x14ac:dyDescent="0.25">
      <c r="A8" s="51">
        <v>42058</v>
      </c>
      <c r="B8" s="41" t="s">
        <v>6</v>
      </c>
      <c r="C8" s="42"/>
      <c r="D8" s="67">
        <v>961126.49419999996</v>
      </c>
      <c r="E8" s="67">
        <v>1295295</v>
      </c>
      <c r="F8" s="68">
        <v>74.201359088084203</v>
      </c>
      <c r="G8" s="67">
        <v>1559852.24</v>
      </c>
      <c r="H8" s="68">
        <v>-38.383491105542198</v>
      </c>
      <c r="I8" s="67">
        <v>228461.965</v>
      </c>
      <c r="J8" s="68">
        <v>23.770228620131999</v>
      </c>
      <c r="K8" s="67">
        <v>-255694.79560000001</v>
      </c>
      <c r="L8" s="68">
        <v>-16.392244665430599</v>
      </c>
      <c r="M8" s="68">
        <v>-1.8934947794455601</v>
      </c>
      <c r="N8" s="67">
        <v>36976879.078400001</v>
      </c>
      <c r="O8" s="67">
        <v>63990134.727700002</v>
      </c>
      <c r="P8" s="67">
        <v>33437</v>
      </c>
      <c r="Q8" s="67">
        <v>30494</v>
      </c>
      <c r="R8" s="68">
        <v>9.6510789007673701</v>
      </c>
      <c r="S8" s="67">
        <v>28.744399742799899</v>
      </c>
      <c r="T8" s="67">
        <v>30.111242464091301</v>
      </c>
      <c r="U8" s="69">
        <v>-4.7551618176816604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229623.98190000001</v>
      </c>
      <c r="E9" s="67">
        <v>337785</v>
      </c>
      <c r="F9" s="68">
        <v>67.979330609707404</v>
      </c>
      <c r="G9" s="67">
        <v>177017.25090000001</v>
      </c>
      <c r="H9" s="68">
        <v>29.7184205112972</v>
      </c>
      <c r="I9" s="67">
        <v>54945.7523</v>
      </c>
      <c r="J9" s="68">
        <v>23.928577427042701</v>
      </c>
      <c r="K9" s="67">
        <v>43579.106800000001</v>
      </c>
      <c r="L9" s="68">
        <v>24.618564901687801</v>
      </c>
      <c r="M9" s="68">
        <v>0.26082786763311999</v>
      </c>
      <c r="N9" s="67">
        <v>4808346.9841</v>
      </c>
      <c r="O9" s="67">
        <v>8419359.4254999999</v>
      </c>
      <c r="P9" s="67">
        <v>9705</v>
      </c>
      <c r="Q9" s="67">
        <v>8566</v>
      </c>
      <c r="R9" s="68">
        <v>13.2967546112538</v>
      </c>
      <c r="S9" s="67">
        <v>23.660379381761999</v>
      </c>
      <c r="T9" s="67">
        <v>23.656459689470001</v>
      </c>
      <c r="U9" s="69">
        <v>1.6566481157123E-2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504831.2844</v>
      </c>
      <c r="E10" s="67">
        <v>556982</v>
      </c>
      <c r="F10" s="68">
        <v>90.636911857115706</v>
      </c>
      <c r="G10" s="67">
        <v>229324.62770000001</v>
      </c>
      <c r="H10" s="68">
        <v>120.13827710664199</v>
      </c>
      <c r="I10" s="67">
        <v>81426.197100000005</v>
      </c>
      <c r="J10" s="68">
        <v>16.129388097803101</v>
      </c>
      <c r="K10" s="67">
        <v>39186.646699999998</v>
      </c>
      <c r="L10" s="68">
        <v>17.0878492611197</v>
      </c>
      <c r="M10" s="68">
        <v>1.0779067350001099</v>
      </c>
      <c r="N10" s="67">
        <v>10729857.0241</v>
      </c>
      <c r="O10" s="67">
        <v>16108431.3322</v>
      </c>
      <c r="P10" s="67">
        <v>108337</v>
      </c>
      <c r="Q10" s="67">
        <v>98694</v>
      </c>
      <c r="R10" s="68">
        <v>9.7706040894076605</v>
      </c>
      <c r="S10" s="67">
        <v>4.65982336967057</v>
      </c>
      <c r="T10" s="67">
        <v>4.9549911696759699</v>
      </c>
      <c r="U10" s="69">
        <v>-6.3343130541506101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88443.530499999993</v>
      </c>
      <c r="E11" s="67">
        <v>136325</v>
      </c>
      <c r="F11" s="68">
        <v>64.876970841738498</v>
      </c>
      <c r="G11" s="67">
        <v>94318.248300000007</v>
      </c>
      <c r="H11" s="68">
        <v>-6.2286120723045704</v>
      </c>
      <c r="I11" s="67">
        <v>20672.809300000001</v>
      </c>
      <c r="J11" s="68">
        <v>23.3740208957398</v>
      </c>
      <c r="K11" s="67">
        <v>20818.283899999999</v>
      </c>
      <c r="L11" s="68">
        <v>22.072381829847899</v>
      </c>
      <c r="M11" s="68">
        <v>-6.9878286173239998E-3</v>
      </c>
      <c r="N11" s="67">
        <v>2526605.6647999999</v>
      </c>
      <c r="O11" s="67">
        <v>4912492.8340999996</v>
      </c>
      <c r="P11" s="67">
        <v>4116</v>
      </c>
      <c r="Q11" s="67">
        <v>3647</v>
      </c>
      <c r="R11" s="68">
        <v>12.859884836852199</v>
      </c>
      <c r="S11" s="67">
        <v>21.4877382167153</v>
      </c>
      <c r="T11" s="67">
        <v>21.314257197696701</v>
      </c>
      <c r="U11" s="69">
        <v>0.80734890414652305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165041.2034</v>
      </c>
      <c r="E12" s="67">
        <v>221314</v>
      </c>
      <c r="F12" s="68">
        <v>74.573322699874396</v>
      </c>
      <c r="G12" s="67">
        <v>269253.40580000001</v>
      </c>
      <c r="H12" s="68">
        <v>-38.704135270031898</v>
      </c>
      <c r="I12" s="67">
        <v>25265.010999999999</v>
      </c>
      <c r="J12" s="68">
        <v>15.308305125942899</v>
      </c>
      <c r="K12" s="67">
        <v>28536.043399999999</v>
      </c>
      <c r="L12" s="68">
        <v>10.5982107506549</v>
      </c>
      <c r="M12" s="68">
        <v>-0.114628098722334</v>
      </c>
      <c r="N12" s="67">
        <v>7890481.2659</v>
      </c>
      <c r="O12" s="67">
        <v>19334251.705600001</v>
      </c>
      <c r="P12" s="67">
        <v>1335</v>
      </c>
      <c r="Q12" s="67">
        <v>1108</v>
      </c>
      <c r="R12" s="68">
        <v>20.4873646209386</v>
      </c>
      <c r="S12" s="67">
        <v>123.626369588015</v>
      </c>
      <c r="T12" s="67">
        <v>129.45903339350201</v>
      </c>
      <c r="U12" s="69">
        <v>-4.7179770989993397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384935.30499999999</v>
      </c>
      <c r="E13" s="67">
        <v>419460</v>
      </c>
      <c r="F13" s="68">
        <v>91.769252133695701</v>
      </c>
      <c r="G13" s="67">
        <v>498198.2268</v>
      </c>
      <c r="H13" s="68">
        <v>-22.7345092188514</v>
      </c>
      <c r="I13" s="67">
        <v>71219.655299999999</v>
      </c>
      <c r="J13" s="68">
        <v>18.501720776170401</v>
      </c>
      <c r="K13" s="67">
        <v>36103.678</v>
      </c>
      <c r="L13" s="68">
        <v>7.246849960085</v>
      </c>
      <c r="M13" s="68">
        <v>0.97264265707222397</v>
      </c>
      <c r="N13" s="67">
        <v>12067685.2696</v>
      </c>
      <c r="O13" s="67">
        <v>23862675.661499999</v>
      </c>
      <c r="P13" s="67">
        <v>12960</v>
      </c>
      <c r="Q13" s="67">
        <v>12017</v>
      </c>
      <c r="R13" s="68">
        <v>7.8472164433718996</v>
      </c>
      <c r="S13" s="67">
        <v>29.7017982253086</v>
      </c>
      <c r="T13" s="67">
        <v>31.199436689689598</v>
      </c>
      <c r="U13" s="69">
        <v>-5.0422484626026396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172324.0888</v>
      </c>
      <c r="E14" s="67">
        <v>128423</v>
      </c>
      <c r="F14" s="68">
        <v>134.18475569018</v>
      </c>
      <c r="G14" s="67">
        <v>232111.6347</v>
      </c>
      <c r="H14" s="68">
        <v>-25.7580995357145</v>
      </c>
      <c r="I14" s="67">
        <v>32402.1669</v>
      </c>
      <c r="J14" s="68">
        <v>18.803039740779401</v>
      </c>
      <c r="K14" s="67">
        <v>23286.957999999999</v>
      </c>
      <c r="L14" s="68">
        <v>10.0326543432853</v>
      </c>
      <c r="M14" s="68">
        <v>0.39142978228414399</v>
      </c>
      <c r="N14" s="67">
        <v>7421598.3986999998</v>
      </c>
      <c r="O14" s="67">
        <v>13980767.419500001</v>
      </c>
      <c r="P14" s="67">
        <v>3227</v>
      </c>
      <c r="Q14" s="67">
        <v>3407</v>
      </c>
      <c r="R14" s="68">
        <v>-5.2832403874376297</v>
      </c>
      <c r="S14" s="67">
        <v>53.400709265571699</v>
      </c>
      <c r="T14" s="67">
        <v>52.773879072497799</v>
      </c>
      <c r="U14" s="69">
        <v>1.17382372199701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118280.1259</v>
      </c>
      <c r="E15" s="67">
        <v>88516</v>
      </c>
      <c r="F15" s="68">
        <v>133.62570145510401</v>
      </c>
      <c r="G15" s="67">
        <v>161974.22889999999</v>
      </c>
      <c r="H15" s="68">
        <v>-26.9759598775284</v>
      </c>
      <c r="I15" s="67">
        <v>4688.3019999999997</v>
      </c>
      <c r="J15" s="68">
        <v>3.9637276037089499</v>
      </c>
      <c r="K15" s="67">
        <v>5052.9741000000004</v>
      </c>
      <c r="L15" s="68">
        <v>3.11961608603775</v>
      </c>
      <c r="M15" s="68">
        <v>-7.2169794022890005E-2</v>
      </c>
      <c r="N15" s="67">
        <v>5267311.7083999999</v>
      </c>
      <c r="O15" s="67">
        <v>10526837.239</v>
      </c>
      <c r="P15" s="67">
        <v>4541</v>
      </c>
      <c r="Q15" s="67">
        <v>4097</v>
      </c>
      <c r="R15" s="68">
        <v>10.8371979497193</v>
      </c>
      <c r="S15" s="67">
        <v>26.047153908830701</v>
      </c>
      <c r="T15" s="67">
        <v>26.944688796680499</v>
      </c>
      <c r="U15" s="69">
        <v>-3.4458079028187099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1997459.0086000001</v>
      </c>
      <c r="E16" s="67">
        <v>2156722</v>
      </c>
      <c r="F16" s="68">
        <v>92.615506708792296</v>
      </c>
      <c r="G16" s="67">
        <v>913984.51789999998</v>
      </c>
      <c r="H16" s="68">
        <v>118.54407481534</v>
      </c>
      <c r="I16" s="67">
        <v>72833.662400000001</v>
      </c>
      <c r="J16" s="68">
        <v>3.6463157484792901</v>
      </c>
      <c r="K16" s="67">
        <v>49741.659599999999</v>
      </c>
      <c r="L16" s="68">
        <v>5.4422868906234898</v>
      </c>
      <c r="M16" s="68">
        <v>0.46423868816793601</v>
      </c>
      <c r="N16" s="67">
        <v>51951444.213799998</v>
      </c>
      <c r="O16" s="67">
        <v>78132078.950900003</v>
      </c>
      <c r="P16" s="67">
        <v>76010</v>
      </c>
      <c r="Q16" s="67">
        <v>75193</v>
      </c>
      <c r="R16" s="68">
        <v>1.08653731065391</v>
      </c>
      <c r="S16" s="67">
        <v>26.278897626628101</v>
      </c>
      <c r="T16" s="67">
        <v>27.981828555849599</v>
      </c>
      <c r="U16" s="69">
        <v>-6.48022209080787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2656459.8983</v>
      </c>
      <c r="E17" s="67">
        <v>3139941</v>
      </c>
      <c r="F17" s="68">
        <v>84.6022233634326</v>
      </c>
      <c r="G17" s="67">
        <v>563023.64110000001</v>
      </c>
      <c r="H17" s="68">
        <v>371.82031168531</v>
      </c>
      <c r="I17" s="67">
        <v>275822.72320000001</v>
      </c>
      <c r="J17" s="68">
        <v>10.3830938075336</v>
      </c>
      <c r="K17" s="67">
        <v>60924.745499999997</v>
      </c>
      <c r="L17" s="68">
        <v>10.8209924153396</v>
      </c>
      <c r="M17" s="68">
        <v>3.5272691898236999</v>
      </c>
      <c r="N17" s="67">
        <v>76884484.355499998</v>
      </c>
      <c r="O17" s="67">
        <v>104689206.92820001</v>
      </c>
      <c r="P17" s="67">
        <v>24131</v>
      </c>
      <c r="Q17" s="67">
        <v>24931</v>
      </c>
      <c r="R17" s="68">
        <v>-3.2088564437848501</v>
      </c>
      <c r="S17" s="67">
        <v>110.08494875057001</v>
      </c>
      <c r="T17" s="67">
        <v>115.82345953632</v>
      </c>
      <c r="U17" s="69">
        <v>-5.2128023411744904</v>
      </c>
    </row>
    <row r="18" spans="1:21" ht="12" thickBot="1" x14ac:dyDescent="0.2">
      <c r="A18" s="52"/>
      <c r="B18" s="41" t="s">
        <v>16</v>
      </c>
      <c r="C18" s="42"/>
      <c r="D18" s="67">
        <v>3582189.5055</v>
      </c>
      <c r="E18" s="67">
        <v>4498061</v>
      </c>
      <c r="F18" s="68">
        <v>79.638526589568301</v>
      </c>
      <c r="G18" s="67">
        <v>2220283.1855000001</v>
      </c>
      <c r="H18" s="68">
        <v>61.339307025977597</v>
      </c>
      <c r="I18" s="67">
        <v>449933.31630000001</v>
      </c>
      <c r="J18" s="68">
        <v>12.560287935889001</v>
      </c>
      <c r="K18" s="67">
        <v>326302.86900000001</v>
      </c>
      <c r="L18" s="68">
        <v>14.6964527376952</v>
      </c>
      <c r="M18" s="68">
        <v>0.37888250164297499</v>
      </c>
      <c r="N18" s="67">
        <v>158796460.79899999</v>
      </c>
      <c r="O18" s="67">
        <v>232677842.51800001</v>
      </c>
      <c r="P18" s="67">
        <v>108309</v>
      </c>
      <c r="Q18" s="67">
        <v>100757</v>
      </c>
      <c r="R18" s="68">
        <v>7.4952608751749397</v>
      </c>
      <c r="S18" s="67">
        <v>33.073793549012599</v>
      </c>
      <c r="T18" s="67">
        <v>33.928405373323898</v>
      </c>
      <c r="U18" s="69">
        <v>-2.5839546438630601</v>
      </c>
    </row>
    <row r="19" spans="1:21" ht="12" thickBot="1" x14ac:dyDescent="0.2">
      <c r="A19" s="52"/>
      <c r="B19" s="41" t="s">
        <v>17</v>
      </c>
      <c r="C19" s="42"/>
      <c r="D19" s="67">
        <v>1419863.0527999999</v>
      </c>
      <c r="E19" s="67">
        <v>1688788</v>
      </c>
      <c r="F19" s="68">
        <v>84.075861079069696</v>
      </c>
      <c r="G19" s="67">
        <v>772362.48580000002</v>
      </c>
      <c r="H19" s="68">
        <v>83.833767033536105</v>
      </c>
      <c r="I19" s="67">
        <v>133167.56030000001</v>
      </c>
      <c r="J19" s="68">
        <v>9.3789017213590302</v>
      </c>
      <c r="K19" s="67">
        <v>95106.222299999994</v>
      </c>
      <c r="L19" s="68">
        <v>12.3136770685452</v>
      </c>
      <c r="M19" s="68">
        <v>0.40019818976660199</v>
      </c>
      <c r="N19" s="67">
        <v>33363915.219799999</v>
      </c>
      <c r="O19" s="67">
        <v>58100704.568800002</v>
      </c>
      <c r="P19" s="67">
        <v>20973</v>
      </c>
      <c r="Q19" s="67">
        <v>21161</v>
      </c>
      <c r="R19" s="68">
        <v>-0.88842682292897801</v>
      </c>
      <c r="S19" s="67">
        <v>67.699568626329096</v>
      </c>
      <c r="T19" s="67">
        <v>72.644667907943898</v>
      </c>
      <c r="U19" s="69">
        <v>-7.3044767964615698</v>
      </c>
    </row>
    <row r="20" spans="1:21" ht="12" thickBot="1" x14ac:dyDescent="0.2">
      <c r="A20" s="52"/>
      <c r="B20" s="41" t="s">
        <v>18</v>
      </c>
      <c r="C20" s="42"/>
      <c r="D20" s="67">
        <v>1034444.2889</v>
      </c>
      <c r="E20" s="67">
        <v>1411363</v>
      </c>
      <c r="F20" s="68">
        <v>73.293992325149503</v>
      </c>
      <c r="G20" s="67">
        <v>3698213.4950999999</v>
      </c>
      <c r="H20" s="68">
        <v>-72.028540529890904</v>
      </c>
      <c r="I20" s="67">
        <v>101271.4118</v>
      </c>
      <c r="J20" s="68">
        <v>9.7899338694874807</v>
      </c>
      <c r="K20" s="67">
        <v>-466471.0172</v>
      </c>
      <c r="L20" s="68">
        <v>-12.613415039939101</v>
      </c>
      <c r="M20" s="68">
        <v>-1.2171011875676301</v>
      </c>
      <c r="N20" s="67">
        <v>47450470.688699998</v>
      </c>
      <c r="O20" s="67">
        <v>90683422.645400003</v>
      </c>
      <c r="P20" s="67">
        <v>36549</v>
      </c>
      <c r="Q20" s="67">
        <v>35922</v>
      </c>
      <c r="R20" s="68">
        <v>1.74544847168865</v>
      </c>
      <c r="S20" s="67">
        <v>28.302943689293802</v>
      </c>
      <c r="T20" s="67">
        <v>31.291167465619999</v>
      </c>
      <c r="U20" s="69">
        <v>-10.557996401824701</v>
      </c>
    </row>
    <row r="21" spans="1:21" ht="12" thickBot="1" x14ac:dyDescent="0.2">
      <c r="A21" s="52"/>
      <c r="B21" s="41" t="s">
        <v>19</v>
      </c>
      <c r="C21" s="42"/>
      <c r="D21" s="67">
        <v>894203.23190000001</v>
      </c>
      <c r="E21" s="67">
        <v>948638</v>
      </c>
      <c r="F21" s="68">
        <v>94.261797640406598</v>
      </c>
      <c r="G21" s="67">
        <v>601929.30130000005</v>
      </c>
      <c r="H21" s="68">
        <v>48.5561892349765</v>
      </c>
      <c r="I21" s="67">
        <v>127096.05560000001</v>
      </c>
      <c r="J21" s="68">
        <v>14.2133299305961</v>
      </c>
      <c r="K21" s="67">
        <v>3722.8917999999999</v>
      </c>
      <c r="L21" s="68">
        <v>0.61849320044058198</v>
      </c>
      <c r="M21" s="68">
        <v>33.139067807450097</v>
      </c>
      <c r="N21" s="67">
        <v>22288567.220800001</v>
      </c>
      <c r="O21" s="67">
        <v>35825962.711099997</v>
      </c>
      <c r="P21" s="67">
        <v>35417</v>
      </c>
      <c r="Q21" s="67">
        <v>32869</v>
      </c>
      <c r="R21" s="68">
        <v>7.75198515318385</v>
      </c>
      <c r="S21" s="67">
        <v>25.2478536267894</v>
      </c>
      <c r="T21" s="67">
        <v>28.276137713346898</v>
      </c>
      <c r="U21" s="69">
        <v>-11.994223870754499</v>
      </c>
    </row>
    <row r="22" spans="1:21" ht="12" thickBot="1" x14ac:dyDescent="0.2">
      <c r="A22" s="52"/>
      <c r="B22" s="41" t="s">
        <v>20</v>
      </c>
      <c r="C22" s="42"/>
      <c r="D22" s="67">
        <v>2109876.0321</v>
      </c>
      <c r="E22" s="67">
        <v>2654082</v>
      </c>
      <c r="F22" s="68">
        <v>79.495510391163506</v>
      </c>
      <c r="G22" s="67">
        <v>1284131.4010999999</v>
      </c>
      <c r="H22" s="68">
        <v>64.303748844756697</v>
      </c>
      <c r="I22" s="67">
        <v>292438.10470000003</v>
      </c>
      <c r="J22" s="68">
        <v>13.860440151497</v>
      </c>
      <c r="K22" s="67">
        <v>179841.4</v>
      </c>
      <c r="L22" s="68">
        <v>14.004906339487199</v>
      </c>
      <c r="M22" s="68">
        <v>0.62608890222162406</v>
      </c>
      <c r="N22" s="67">
        <v>52504199.3182</v>
      </c>
      <c r="O22" s="67">
        <v>90209769.019999996</v>
      </c>
      <c r="P22" s="67">
        <v>84237</v>
      </c>
      <c r="Q22" s="67">
        <v>77274</v>
      </c>
      <c r="R22" s="68">
        <v>9.0107927634132992</v>
      </c>
      <c r="S22" s="67">
        <v>25.046903760817699</v>
      </c>
      <c r="T22" s="67">
        <v>24.821987972668701</v>
      </c>
      <c r="U22" s="69">
        <v>0.89797841001352496</v>
      </c>
    </row>
    <row r="23" spans="1:21" ht="12" thickBot="1" x14ac:dyDescent="0.2">
      <c r="A23" s="52"/>
      <c r="B23" s="41" t="s">
        <v>21</v>
      </c>
      <c r="C23" s="42"/>
      <c r="D23" s="67">
        <v>2185212.9454999999</v>
      </c>
      <c r="E23" s="67">
        <v>2616306</v>
      </c>
      <c r="F23" s="68">
        <v>83.522835077395399</v>
      </c>
      <c r="G23" s="67">
        <v>3776332.1606000001</v>
      </c>
      <c r="H23" s="68">
        <v>-42.133984708781497</v>
      </c>
      <c r="I23" s="67">
        <v>289333.2475</v>
      </c>
      <c r="J23" s="68">
        <v>13.2405058324326</v>
      </c>
      <c r="K23" s="67">
        <v>256077.6513</v>
      </c>
      <c r="L23" s="68">
        <v>6.7811209504227801</v>
      </c>
      <c r="M23" s="68">
        <v>0.12986528121909599</v>
      </c>
      <c r="N23" s="67">
        <v>82991880.585600004</v>
      </c>
      <c r="O23" s="67">
        <v>176605639.06220001</v>
      </c>
      <c r="P23" s="67">
        <v>71103</v>
      </c>
      <c r="Q23" s="67">
        <v>62495</v>
      </c>
      <c r="R23" s="68">
        <v>13.773901912153001</v>
      </c>
      <c r="S23" s="67">
        <v>30.733062536039299</v>
      </c>
      <c r="T23" s="67">
        <v>30.032198006240499</v>
      </c>
      <c r="U23" s="69">
        <v>2.28049036433285</v>
      </c>
    </row>
    <row r="24" spans="1:21" ht="12" thickBot="1" x14ac:dyDescent="0.2">
      <c r="A24" s="52"/>
      <c r="B24" s="41" t="s">
        <v>22</v>
      </c>
      <c r="C24" s="42"/>
      <c r="D24" s="67">
        <v>483332.86040000001</v>
      </c>
      <c r="E24" s="67">
        <v>685070</v>
      </c>
      <c r="F24" s="68">
        <v>70.552331936882396</v>
      </c>
      <c r="G24" s="67">
        <v>296281.32620000001</v>
      </c>
      <c r="H24" s="68">
        <v>63.133082533096903</v>
      </c>
      <c r="I24" s="67">
        <v>92704.614100000006</v>
      </c>
      <c r="J24" s="68">
        <v>19.1802837537839</v>
      </c>
      <c r="K24" s="67">
        <v>48306.5962</v>
      </c>
      <c r="L24" s="68">
        <v>16.3042999771749</v>
      </c>
      <c r="M24" s="68">
        <v>0.91908810374844796</v>
      </c>
      <c r="N24" s="67">
        <v>14217333.669600001</v>
      </c>
      <c r="O24" s="67">
        <v>23791430.921300001</v>
      </c>
      <c r="P24" s="67">
        <v>25483</v>
      </c>
      <c r="Q24" s="67">
        <v>25045</v>
      </c>
      <c r="R24" s="68">
        <v>1.7488520662806999</v>
      </c>
      <c r="S24" s="67">
        <v>18.966874402542899</v>
      </c>
      <c r="T24" s="67">
        <v>18.983901708923899</v>
      </c>
      <c r="U24" s="69">
        <v>-8.9773918568175001E-2</v>
      </c>
    </row>
    <row r="25" spans="1:21" ht="12" thickBot="1" x14ac:dyDescent="0.2">
      <c r="A25" s="52"/>
      <c r="B25" s="41" t="s">
        <v>23</v>
      </c>
      <c r="C25" s="42"/>
      <c r="D25" s="67">
        <v>460158.96850000002</v>
      </c>
      <c r="E25" s="67">
        <v>599866</v>
      </c>
      <c r="F25" s="68">
        <v>76.710293382188695</v>
      </c>
      <c r="G25" s="67">
        <v>258662.21729999999</v>
      </c>
      <c r="H25" s="68">
        <v>77.899568519626996</v>
      </c>
      <c r="I25" s="67">
        <v>45360.6397</v>
      </c>
      <c r="J25" s="68">
        <v>9.8576020039040095</v>
      </c>
      <c r="K25" s="67">
        <v>20866.732199999999</v>
      </c>
      <c r="L25" s="68">
        <v>8.0671744090859896</v>
      </c>
      <c r="M25" s="68">
        <v>1.1738257464194599</v>
      </c>
      <c r="N25" s="67">
        <v>15569951.696900001</v>
      </c>
      <c r="O25" s="67">
        <v>31283762.148600001</v>
      </c>
      <c r="P25" s="67">
        <v>21655</v>
      </c>
      <c r="Q25" s="67">
        <v>21748</v>
      </c>
      <c r="R25" s="68">
        <v>-0.42762552878425902</v>
      </c>
      <c r="S25" s="67">
        <v>21.2495483029323</v>
      </c>
      <c r="T25" s="67">
        <v>23.063444394886901</v>
      </c>
      <c r="U25" s="69">
        <v>-8.5361630567188609</v>
      </c>
    </row>
    <row r="26" spans="1:21" ht="12" thickBot="1" x14ac:dyDescent="0.2">
      <c r="A26" s="52"/>
      <c r="B26" s="41" t="s">
        <v>24</v>
      </c>
      <c r="C26" s="42"/>
      <c r="D26" s="67">
        <v>587308.59050000005</v>
      </c>
      <c r="E26" s="67">
        <v>576693</v>
      </c>
      <c r="F26" s="68">
        <v>101.840769785657</v>
      </c>
      <c r="G26" s="67">
        <v>523565.51919999998</v>
      </c>
      <c r="H26" s="68">
        <v>12.1748031454398</v>
      </c>
      <c r="I26" s="67">
        <v>132240.9976</v>
      </c>
      <c r="J26" s="68">
        <v>22.516441907893402</v>
      </c>
      <c r="K26" s="67">
        <v>110151.9745</v>
      </c>
      <c r="L26" s="68">
        <v>21.038813760751601</v>
      </c>
      <c r="M26" s="68">
        <v>0.20053224828938501</v>
      </c>
      <c r="N26" s="67">
        <v>33671540.747100003</v>
      </c>
      <c r="O26" s="67">
        <v>56341487.186800003</v>
      </c>
      <c r="P26" s="67">
        <v>34258</v>
      </c>
      <c r="Q26" s="67">
        <v>31854</v>
      </c>
      <c r="R26" s="68">
        <v>7.5469328812708003</v>
      </c>
      <c r="S26" s="67">
        <v>17.1436917070465</v>
      </c>
      <c r="T26" s="67">
        <v>17.412844685125901</v>
      </c>
      <c r="U26" s="69">
        <v>-1.56998260747263</v>
      </c>
    </row>
    <row r="27" spans="1:21" ht="12" thickBot="1" x14ac:dyDescent="0.2">
      <c r="A27" s="52"/>
      <c r="B27" s="41" t="s">
        <v>25</v>
      </c>
      <c r="C27" s="42"/>
      <c r="D27" s="67">
        <v>290740.27919999999</v>
      </c>
      <c r="E27" s="67">
        <v>369562</v>
      </c>
      <c r="F27" s="68">
        <v>78.6715839832017</v>
      </c>
      <c r="G27" s="67">
        <v>303015.98560000001</v>
      </c>
      <c r="H27" s="68">
        <v>-4.0511745199491598</v>
      </c>
      <c r="I27" s="67">
        <v>82142.473199999993</v>
      </c>
      <c r="J27" s="68">
        <v>28.252870027511499</v>
      </c>
      <c r="K27" s="67">
        <v>89584.291400000002</v>
      </c>
      <c r="L27" s="68">
        <v>29.5642129977449</v>
      </c>
      <c r="M27" s="68">
        <v>-8.3070570562105997E-2</v>
      </c>
      <c r="N27" s="67">
        <v>8979879.7848000005</v>
      </c>
      <c r="O27" s="67">
        <v>18030208.245499998</v>
      </c>
      <c r="P27" s="67">
        <v>28807</v>
      </c>
      <c r="Q27" s="67">
        <v>25591</v>
      </c>
      <c r="R27" s="68">
        <v>12.5669180571295</v>
      </c>
      <c r="S27" s="67">
        <v>10.092695497622101</v>
      </c>
      <c r="T27" s="67">
        <v>10.2698938962917</v>
      </c>
      <c r="U27" s="69">
        <v>-1.7557093514939299</v>
      </c>
    </row>
    <row r="28" spans="1:21" ht="12" thickBot="1" x14ac:dyDescent="0.2">
      <c r="A28" s="52"/>
      <c r="B28" s="41" t="s">
        <v>26</v>
      </c>
      <c r="C28" s="42"/>
      <c r="D28" s="67">
        <v>740958.48160000006</v>
      </c>
      <c r="E28" s="67">
        <v>819250</v>
      </c>
      <c r="F28" s="68">
        <v>90.443513164479697</v>
      </c>
      <c r="G28" s="67">
        <v>767037.22490000003</v>
      </c>
      <c r="H28" s="68">
        <v>-3.39993190074965</v>
      </c>
      <c r="I28" s="67">
        <v>69651.374500000005</v>
      </c>
      <c r="J28" s="68">
        <v>9.4001723753262496</v>
      </c>
      <c r="K28" s="67">
        <v>77254.158800000005</v>
      </c>
      <c r="L28" s="68">
        <v>10.071761355529</v>
      </c>
      <c r="M28" s="68">
        <v>-9.8412621638694006E-2</v>
      </c>
      <c r="N28" s="67">
        <v>28933390.971299998</v>
      </c>
      <c r="O28" s="67">
        <v>71809750.5669</v>
      </c>
      <c r="P28" s="67">
        <v>29652</v>
      </c>
      <c r="Q28" s="67">
        <v>27515</v>
      </c>
      <c r="R28" s="68">
        <v>7.7666727239687399</v>
      </c>
      <c r="S28" s="67">
        <v>24.9884824497504</v>
      </c>
      <c r="T28" s="67">
        <v>24.970430586952599</v>
      </c>
      <c r="U28" s="69">
        <v>7.2240732642204999E-2</v>
      </c>
    </row>
    <row r="29" spans="1:21" ht="12" thickBot="1" x14ac:dyDescent="0.2">
      <c r="A29" s="52"/>
      <c r="B29" s="41" t="s">
        <v>27</v>
      </c>
      <c r="C29" s="42"/>
      <c r="D29" s="67">
        <v>743226.25020000001</v>
      </c>
      <c r="E29" s="67">
        <v>952516</v>
      </c>
      <c r="F29" s="68">
        <v>78.027691944282296</v>
      </c>
      <c r="G29" s="67">
        <v>675262.55350000004</v>
      </c>
      <c r="H29" s="68">
        <v>10.0647809282083</v>
      </c>
      <c r="I29" s="67">
        <v>154035.1722</v>
      </c>
      <c r="J29" s="68">
        <v>20.725206107635401</v>
      </c>
      <c r="K29" s="67">
        <v>123003.86749999999</v>
      </c>
      <c r="L29" s="68">
        <v>18.215709854256001</v>
      </c>
      <c r="M29" s="68">
        <v>0.25227909764707201</v>
      </c>
      <c r="N29" s="67">
        <v>19569766.806499999</v>
      </c>
      <c r="O29" s="67">
        <v>41417848.6272</v>
      </c>
      <c r="P29" s="67">
        <v>72963</v>
      </c>
      <c r="Q29" s="67">
        <v>67126</v>
      </c>
      <c r="R29" s="68">
        <v>8.6955874027947502</v>
      </c>
      <c r="S29" s="67">
        <v>10.186344451297201</v>
      </c>
      <c r="T29" s="67">
        <v>10.3682348464082</v>
      </c>
      <c r="U29" s="69">
        <v>-1.7856297318499701</v>
      </c>
    </row>
    <row r="30" spans="1:21" ht="12" thickBot="1" x14ac:dyDescent="0.2">
      <c r="A30" s="52"/>
      <c r="B30" s="41" t="s">
        <v>28</v>
      </c>
      <c r="C30" s="42"/>
      <c r="D30" s="67">
        <v>1097940.0618</v>
      </c>
      <c r="E30" s="67">
        <v>1424031</v>
      </c>
      <c r="F30" s="68">
        <v>77.100853970173404</v>
      </c>
      <c r="G30" s="67">
        <v>1025654.3136</v>
      </c>
      <c r="H30" s="68">
        <v>7.0477691402945002</v>
      </c>
      <c r="I30" s="67">
        <v>167137.6403</v>
      </c>
      <c r="J30" s="68">
        <v>15.222838305580099</v>
      </c>
      <c r="K30" s="67">
        <v>156538.7059</v>
      </c>
      <c r="L30" s="68">
        <v>15.262326090216099</v>
      </c>
      <c r="M30" s="68">
        <v>6.7708074747793001E-2</v>
      </c>
      <c r="N30" s="67">
        <v>44132788.1756</v>
      </c>
      <c r="O30" s="67">
        <v>75597977.829699993</v>
      </c>
      <c r="P30" s="67">
        <v>49355</v>
      </c>
      <c r="Q30" s="67">
        <v>42808</v>
      </c>
      <c r="R30" s="68">
        <v>15.293870304616</v>
      </c>
      <c r="S30" s="67">
        <v>22.245771690811502</v>
      </c>
      <c r="T30" s="67">
        <v>22.695555365819502</v>
      </c>
      <c r="U30" s="69">
        <v>-2.0218838944291799</v>
      </c>
    </row>
    <row r="31" spans="1:21" ht="12" thickBot="1" x14ac:dyDescent="0.2">
      <c r="A31" s="52"/>
      <c r="B31" s="41" t="s">
        <v>29</v>
      </c>
      <c r="C31" s="42"/>
      <c r="D31" s="67">
        <v>304291.99410000001</v>
      </c>
      <c r="E31" s="67">
        <v>402660</v>
      </c>
      <c r="F31" s="68">
        <v>75.570454999255006</v>
      </c>
      <c r="G31" s="67">
        <v>825565.70279999997</v>
      </c>
      <c r="H31" s="68">
        <v>-63.141395885517198</v>
      </c>
      <c r="I31" s="67">
        <v>25487.3583</v>
      </c>
      <c r="J31" s="68">
        <v>8.3759542788444303</v>
      </c>
      <c r="K31" s="67">
        <v>46005.3923</v>
      </c>
      <c r="L31" s="68">
        <v>5.5725900608476699</v>
      </c>
      <c r="M31" s="68">
        <v>-0.44599193647132501</v>
      </c>
      <c r="N31" s="67">
        <v>32705092.787999999</v>
      </c>
      <c r="O31" s="67">
        <v>92222422.279300004</v>
      </c>
      <c r="P31" s="67">
        <v>12629</v>
      </c>
      <c r="Q31" s="67">
        <v>11036</v>
      </c>
      <c r="R31" s="68">
        <v>14.43457774556</v>
      </c>
      <c r="S31" s="67">
        <v>24.0947022012828</v>
      </c>
      <c r="T31" s="67">
        <v>24.331220741210601</v>
      </c>
      <c r="U31" s="69">
        <v>-0.98162051538130202</v>
      </c>
    </row>
    <row r="32" spans="1:21" ht="12" thickBot="1" x14ac:dyDescent="0.2">
      <c r="A32" s="52"/>
      <c r="B32" s="41" t="s">
        <v>30</v>
      </c>
      <c r="C32" s="42"/>
      <c r="D32" s="67">
        <v>150927.06839999999</v>
      </c>
      <c r="E32" s="67">
        <v>237561</v>
      </c>
      <c r="F32" s="68">
        <v>63.531921653806798</v>
      </c>
      <c r="G32" s="67">
        <v>182007.4448</v>
      </c>
      <c r="H32" s="68">
        <v>-17.0764313702403</v>
      </c>
      <c r="I32" s="67">
        <v>40823.038399999998</v>
      </c>
      <c r="J32" s="68">
        <v>27.048188792620799</v>
      </c>
      <c r="K32" s="67">
        <v>48420.106599999999</v>
      </c>
      <c r="L32" s="68">
        <v>26.603365951984401</v>
      </c>
      <c r="M32" s="68">
        <v>-0.15689903912768299</v>
      </c>
      <c r="N32" s="67">
        <v>3971085.2247000001</v>
      </c>
      <c r="O32" s="67">
        <v>7920592.7440999998</v>
      </c>
      <c r="P32" s="67">
        <v>22442</v>
      </c>
      <c r="Q32" s="67">
        <v>20564</v>
      </c>
      <c r="R32" s="68">
        <v>9.1324645010698404</v>
      </c>
      <c r="S32" s="67">
        <v>6.7252057927101001</v>
      </c>
      <c r="T32" s="67">
        <v>7.0972418157945896</v>
      </c>
      <c r="U32" s="69">
        <v>-5.5319648877922596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-42.991199999999999</v>
      </c>
      <c r="H33" s="70"/>
      <c r="I33" s="70"/>
      <c r="J33" s="70"/>
      <c r="K33" s="67">
        <v>-9.0266000000000002</v>
      </c>
      <c r="L33" s="68">
        <v>20.996389958875302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200843.65669999999</v>
      </c>
      <c r="E34" s="67">
        <v>201731</v>
      </c>
      <c r="F34" s="68">
        <v>99.560135378300799</v>
      </c>
      <c r="G34" s="67">
        <v>101750.353</v>
      </c>
      <c r="H34" s="68">
        <v>97.388658396104006</v>
      </c>
      <c r="I34" s="67">
        <v>30580.203300000001</v>
      </c>
      <c r="J34" s="68">
        <v>15.225874594425299</v>
      </c>
      <c r="K34" s="67">
        <v>9894.4950000000008</v>
      </c>
      <c r="L34" s="68">
        <v>9.7242856739769703</v>
      </c>
      <c r="M34" s="68">
        <v>2.09062800072161</v>
      </c>
      <c r="N34" s="67">
        <v>9634844.1228999998</v>
      </c>
      <c r="O34" s="67">
        <v>18170565.654599998</v>
      </c>
      <c r="P34" s="67">
        <v>8396</v>
      </c>
      <c r="Q34" s="67">
        <v>8818</v>
      </c>
      <c r="R34" s="68">
        <v>-4.7856656838285296</v>
      </c>
      <c r="S34" s="67">
        <v>23.921350250119101</v>
      </c>
      <c r="T34" s="67">
        <v>24.8062293377183</v>
      </c>
      <c r="U34" s="69">
        <v>-3.6991184792956799</v>
      </c>
    </row>
    <row r="35" spans="1:21" ht="12" thickBot="1" x14ac:dyDescent="0.2">
      <c r="A35" s="52"/>
      <c r="B35" s="41" t="s">
        <v>36</v>
      </c>
      <c r="C35" s="42"/>
      <c r="D35" s="70"/>
      <c r="E35" s="67">
        <v>60651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2"/>
      <c r="B37" s="41" t="s">
        <v>38</v>
      </c>
      <c r="C37" s="42"/>
      <c r="D37" s="70"/>
      <c r="E37" s="67">
        <v>44320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396460.68599999999</v>
      </c>
      <c r="E38" s="67">
        <v>133821</v>
      </c>
      <c r="F38" s="68">
        <v>296.26193646737102</v>
      </c>
      <c r="G38" s="67">
        <v>452855.99129999999</v>
      </c>
      <c r="H38" s="68">
        <v>-12.4532536575497</v>
      </c>
      <c r="I38" s="67">
        <v>22630.754799999999</v>
      </c>
      <c r="J38" s="68">
        <v>5.7081964490168904</v>
      </c>
      <c r="K38" s="67">
        <v>30782.170099999999</v>
      </c>
      <c r="L38" s="68">
        <v>6.7973419125215804</v>
      </c>
      <c r="M38" s="68">
        <v>-0.26480963731663598</v>
      </c>
      <c r="N38" s="67">
        <v>8695509.3419000003</v>
      </c>
      <c r="O38" s="67">
        <v>15967873.459899999</v>
      </c>
      <c r="P38" s="67">
        <v>525</v>
      </c>
      <c r="Q38" s="67">
        <v>444</v>
      </c>
      <c r="R38" s="68">
        <v>18.243243243243199</v>
      </c>
      <c r="S38" s="67">
        <v>755.16321142857203</v>
      </c>
      <c r="T38" s="67">
        <v>709.20709121621599</v>
      </c>
      <c r="U38" s="69">
        <v>6.0855877930571198</v>
      </c>
    </row>
    <row r="39" spans="1:21" ht="12" thickBot="1" x14ac:dyDescent="0.2">
      <c r="A39" s="52"/>
      <c r="B39" s="41" t="s">
        <v>34</v>
      </c>
      <c r="C39" s="42"/>
      <c r="D39" s="67">
        <v>589764.63179999997</v>
      </c>
      <c r="E39" s="67">
        <v>298427</v>
      </c>
      <c r="F39" s="68">
        <v>197.624421315766</v>
      </c>
      <c r="G39" s="67">
        <v>649439.91729999997</v>
      </c>
      <c r="H39" s="68">
        <v>-9.1887307679047296</v>
      </c>
      <c r="I39" s="67">
        <v>44346.419000000002</v>
      </c>
      <c r="J39" s="68">
        <v>7.5193418880769203</v>
      </c>
      <c r="K39" s="67">
        <v>42336.916899999997</v>
      </c>
      <c r="L39" s="68">
        <v>6.5189890199562601</v>
      </c>
      <c r="M39" s="68">
        <v>4.7464535614307003E-2</v>
      </c>
      <c r="N39" s="67">
        <v>22032352.596900001</v>
      </c>
      <c r="O39" s="67">
        <v>40841302.900600001</v>
      </c>
      <c r="P39" s="67">
        <v>3179</v>
      </c>
      <c r="Q39" s="67">
        <v>2839</v>
      </c>
      <c r="R39" s="68">
        <v>11.976047904191599</v>
      </c>
      <c r="S39" s="67">
        <v>185.518915319283</v>
      </c>
      <c r="T39" s="67">
        <v>183.89750922860199</v>
      </c>
      <c r="U39" s="69">
        <v>0.87398424462039104</v>
      </c>
    </row>
    <row r="40" spans="1:21" ht="12" thickBot="1" x14ac:dyDescent="0.2">
      <c r="A40" s="52"/>
      <c r="B40" s="41" t="s">
        <v>39</v>
      </c>
      <c r="C40" s="42"/>
      <c r="D40" s="70"/>
      <c r="E40" s="67">
        <v>31558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2243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19515.458500000001</v>
      </c>
      <c r="E42" s="72">
        <v>20330</v>
      </c>
      <c r="F42" s="73">
        <v>95.993401377275006</v>
      </c>
      <c r="G42" s="72">
        <v>15571.288</v>
      </c>
      <c r="H42" s="73">
        <v>25.329763986126299</v>
      </c>
      <c r="I42" s="72">
        <v>3160.3045000000002</v>
      </c>
      <c r="J42" s="73">
        <v>16.193852171087901</v>
      </c>
      <c r="K42" s="72">
        <v>2491.7275</v>
      </c>
      <c r="L42" s="73">
        <v>16.002064183772099</v>
      </c>
      <c r="M42" s="73">
        <v>0.26831866646734098</v>
      </c>
      <c r="N42" s="72">
        <v>1328935.1396999999</v>
      </c>
      <c r="O42" s="72">
        <v>1917278.1155000001</v>
      </c>
      <c r="P42" s="72">
        <v>36</v>
      </c>
      <c r="Q42" s="72">
        <v>37</v>
      </c>
      <c r="R42" s="73">
        <v>-2.7027027027027</v>
      </c>
      <c r="S42" s="72">
        <v>542.09606944444397</v>
      </c>
      <c r="T42" s="72">
        <v>791.66498378378401</v>
      </c>
      <c r="U42" s="74">
        <v>-46.037764965738397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96658</v>
      </c>
      <c r="D2" s="32">
        <v>961127.81747863197</v>
      </c>
      <c r="E2" s="32">
        <v>732664.54938290606</v>
      </c>
      <c r="F2" s="32">
        <v>228463.268095726</v>
      </c>
      <c r="G2" s="32">
        <v>732664.54938290606</v>
      </c>
      <c r="H2" s="32">
        <v>0.23770331473192</v>
      </c>
    </row>
    <row r="3" spans="1:8" ht="14.25" x14ac:dyDescent="0.2">
      <c r="A3" s="32">
        <v>2</v>
      </c>
      <c r="B3" s="33">
        <v>13</v>
      </c>
      <c r="C3" s="32">
        <v>26635</v>
      </c>
      <c r="D3" s="32">
        <v>229624.08766696899</v>
      </c>
      <c r="E3" s="32">
        <v>174678.21756721099</v>
      </c>
      <c r="F3" s="32">
        <v>54945.870099758002</v>
      </c>
      <c r="G3" s="32">
        <v>174678.21756721099</v>
      </c>
      <c r="H3" s="32">
        <v>0.23928617706452299</v>
      </c>
    </row>
    <row r="4" spans="1:8" ht="14.25" x14ac:dyDescent="0.2">
      <c r="A4" s="32">
        <v>3</v>
      </c>
      <c r="B4" s="33">
        <v>14</v>
      </c>
      <c r="C4" s="32">
        <v>142717</v>
      </c>
      <c r="D4" s="32">
        <v>504833.00427179498</v>
      </c>
      <c r="E4" s="32">
        <v>423405.087430769</v>
      </c>
      <c r="F4" s="32">
        <v>81427.916841025595</v>
      </c>
      <c r="G4" s="32">
        <v>423405.087430769</v>
      </c>
      <c r="H4" s="32">
        <v>0.16129673803416</v>
      </c>
    </row>
    <row r="5" spans="1:8" ht="14.25" x14ac:dyDescent="0.2">
      <c r="A5" s="32">
        <v>4</v>
      </c>
      <c r="B5" s="33">
        <v>15</v>
      </c>
      <c r="C5" s="32">
        <v>5309</v>
      </c>
      <c r="D5" s="32">
        <v>88443.604347008499</v>
      </c>
      <c r="E5" s="32">
        <v>67770.721709401696</v>
      </c>
      <c r="F5" s="32">
        <v>20672.882637606799</v>
      </c>
      <c r="G5" s="32">
        <v>67770.721709401696</v>
      </c>
      <c r="H5" s="32">
        <v>0.23374084299523501</v>
      </c>
    </row>
    <row r="6" spans="1:8" ht="14.25" x14ac:dyDescent="0.2">
      <c r="A6" s="32">
        <v>5</v>
      </c>
      <c r="B6" s="33">
        <v>16</v>
      </c>
      <c r="C6" s="32">
        <v>2181</v>
      </c>
      <c r="D6" s="32">
        <v>165041.21281025599</v>
      </c>
      <c r="E6" s="32">
        <v>139776.19167350401</v>
      </c>
      <c r="F6" s="32">
        <v>25265.021136752101</v>
      </c>
      <c r="G6" s="32">
        <v>139776.19167350401</v>
      </c>
      <c r="H6" s="32">
        <v>0.15308310395051899</v>
      </c>
    </row>
    <row r="7" spans="1:8" ht="14.25" x14ac:dyDescent="0.2">
      <c r="A7" s="32">
        <v>6</v>
      </c>
      <c r="B7" s="33">
        <v>17</v>
      </c>
      <c r="C7" s="32">
        <v>23039</v>
      </c>
      <c r="D7" s="32">
        <v>384935.64336837601</v>
      </c>
      <c r="E7" s="32">
        <v>313715.64967606799</v>
      </c>
      <c r="F7" s="32">
        <v>71219.993692307704</v>
      </c>
      <c r="G7" s="32">
        <v>313715.64967606799</v>
      </c>
      <c r="H7" s="32">
        <v>0.18501792421480601</v>
      </c>
    </row>
    <row r="8" spans="1:8" ht="14.25" x14ac:dyDescent="0.2">
      <c r="A8" s="32">
        <v>7</v>
      </c>
      <c r="B8" s="33">
        <v>18</v>
      </c>
      <c r="C8" s="32">
        <v>66959</v>
      </c>
      <c r="D8" s="32">
        <v>172324.08853247901</v>
      </c>
      <c r="E8" s="32">
        <v>139921.92536153799</v>
      </c>
      <c r="F8" s="32">
        <v>32402.163170940199</v>
      </c>
      <c r="G8" s="32">
        <v>139921.92536153799</v>
      </c>
      <c r="H8" s="32">
        <v>0.18803037605989301</v>
      </c>
    </row>
    <row r="9" spans="1:8" ht="14.25" x14ac:dyDescent="0.2">
      <c r="A9" s="32">
        <v>8</v>
      </c>
      <c r="B9" s="33">
        <v>19</v>
      </c>
      <c r="C9" s="32">
        <v>14457</v>
      </c>
      <c r="D9" s="32">
        <v>118280.190509402</v>
      </c>
      <c r="E9" s="32">
        <v>113591.82503333301</v>
      </c>
      <c r="F9" s="32">
        <v>4688.3654760683803</v>
      </c>
      <c r="G9" s="32">
        <v>113591.82503333301</v>
      </c>
      <c r="H9" s="32">
        <v>3.9637791044103102E-2</v>
      </c>
    </row>
    <row r="10" spans="1:8" ht="14.25" x14ac:dyDescent="0.2">
      <c r="A10" s="32">
        <v>9</v>
      </c>
      <c r="B10" s="33">
        <v>21</v>
      </c>
      <c r="C10" s="32">
        <v>339990</v>
      </c>
      <c r="D10" s="32">
        <v>1997458.3639410301</v>
      </c>
      <c r="E10" s="32">
        <v>1924625.3468085499</v>
      </c>
      <c r="F10" s="32">
        <v>72833.017132478606</v>
      </c>
      <c r="G10" s="32">
        <v>1924625.3468085499</v>
      </c>
      <c r="H10" s="35">
        <v>3.6462846208607597E-2</v>
      </c>
    </row>
    <row r="11" spans="1:8" ht="14.25" x14ac:dyDescent="0.2">
      <c r="A11" s="32">
        <v>10</v>
      </c>
      <c r="B11" s="33">
        <v>22</v>
      </c>
      <c r="C11" s="32">
        <v>75044</v>
      </c>
      <c r="D11" s="32">
        <v>2656459.9713265002</v>
      </c>
      <c r="E11" s="32">
        <v>2380637.17548376</v>
      </c>
      <c r="F11" s="32">
        <v>275822.79584273498</v>
      </c>
      <c r="G11" s="32">
        <v>2380637.17548376</v>
      </c>
      <c r="H11" s="32">
        <v>0.10383096256669901</v>
      </c>
    </row>
    <row r="12" spans="1:8" ht="14.25" x14ac:dyDescent="0.2">
      <c r="A12" s="32">
        <v>11</v>
      </c>
      <c r="B12" s="33">
        <v>23</v>
      </c>
      <c r="C12" s="32">
        <v>299362.28399999999</v>
      </c>
      <c r="D12" s="32">
        <v>3582189.5285682902</v>
      </c>
      <c r="E12" s="32">
        <v>3132256.1767614302</v>
      </c>
      <c r="F12" s="32">
        <v>449933.35180686798</v>
      </c>
      <c r="G12" s="32">
        <v>3132256.1767614302</v>
      </c>
      <c r="H12" s="32">
        <v>0.12560288846210099</v>
      </c>
    </row>
    <row r="13" spans="1:8" ht="14.25" x14ac:dyDescent="0.2">
      <c r="A13" s="32">
        <v>12</v>
      </c>
      <c r="B13" s="33">
        <v>24</v>
      </c>
      <c r="C13" s="32">
        <v>56660.56</v>
      </c>
      <c r="D13" s="32">
        <v>1419863.02816496</v>
      </c>
      <c r="E13" s="32">
        <v>1286695.49332564</v>
      </c>
      <c r="F13" s="32">
        <v>133167.53483931601</v>
      </c>
      <c r="G13" s="32">
        <v>1286695.49332564</v>
      </c>
      <c r="H13" s="32">
        <v>9.3789000909068707E-2</v>
      </c>
    </row>
    <row r="14" spans="1:8" ht="14.25" x14ac:dyDescent="0.2">
      <c r="A14" s="32">
        <v>13</v>
      </c>
      <c r="B14" s="33">
        <v>25</v>
      </c>
      <c r="C14" s="32">
        <v>72138</v>
      </c>
      <c r="D14" s="32">
        <v>1034444.3633</v>
      </c>
      <c r="E14" s="32">
        <v>933172.87710000004</v>
      </c>
      <c r="F14" s="32">
        <v>101271.4862</v>
      </c>
      <c r="G14" s="32">
        <v>933172.87710000004</v>
      </c>
      <c r="H14" s="32">
        <v>9.7899403576362495E-2</v>
      </c>
    </row>
    <row r="15" spans="1:8" ht="14.25" x14ac:dyDescent="0.2">
      <c r="A15" s="32">
        <v>14</v>
      </c>
      <c r="B15" s="33">
        <v>26</v>
      </c>
      <c r="C15" s="32">
        <v>76159</v>
      </c>
      <c r="D15" s="32">
        <v>894202.81186697702</v>
      </c>
      <c r="E15" s="32">
        <v>767107.17550557398</v>
      </c>
      <c r="F15" s="32">
        <v>127095.63636140199</v>
      </c>
      <c r="G15" s="32">
        <v>767107.17550557398</v>
      </c>
      <c r="H15" s="32">
        <v>0.142132897229481</v>
      </c>
    </row>
    <row r="16" spans="1:8" ht="14.25" x14ac:dyDescent="0.2">
      <c r="A16" s="32">
        <v>15</v>
      </c>
      <c r="B16" s="33">
        <v>27</v>
      </c>
      <c r="C16" s="32">
        <v>203342.97</v>
      </c>
      <c r="D16" s="32">
        <v>2109877.4802999999</v>
      </c>
      <c r="E16" s="32">
        <v>1817437.9265999999</v>
      </c>
      <c r="F16" s="32">
        <v>292439.55369999999</v>
      </c>
      <c r="G16" s="32">
        <v>1817437.9265999999</v>
      </c>
      <c r="H16" s="32">
        <v>0.13860499314795199</v>
      </c>
    </row>
    <row r="17" spans="1:8" ht="14.25" x14ac:dyDescent="0.2">
      <c r="A17" s="32">
        <v>16</v>
      </c>
      <c r="B17" s="33">
        <v>29</v>
      </c>
      <c r="C17" s="32">
        <v>161267</v>
      </c>
      <c r="D17" s="32">
        <v>2185214.26347009</v>
      </c>
      <c r="E17" s="32">
        <v>1895879.74744786</v>
      </c>
      <c r="F17" s="32">
        <v>289334.516022222</v>
      </c>
      <c r="G17" s="32">
        <v>1895879.74744786</v>
      </c>
      <c r="H17" s="32">
        <v>0.13240555896919901</v>
      </c>
    </row>
    <row r="18" spans="1:8" ht="14.25" x14ac:dyDescent="0.2">
      <c r="A18" s="32">
        <v>17</v>
      </c>
      <c r="B18" s="33">
        <v>31</v>
      </c>
      <c r="C18" s="32">
        <v>44599.887000000002</v>
      </c>
      <c r="D18" s="32">
        <v>483332.85924416501</v>
      </c>
      <c r="E18" s="32">
        <v>390628.23732478102</v>
      </c>
      <c r="F18" s="32">
        <v>92704.621919383499</v>
      </c>
      <c r="G18" s="32">
        <v>390628.23732478102</v>
      </c>
      <c r="H18" s="32">
        <v>0.191802854174564</v>
      </c>
    </row>
    <row r="19" spans="1:8" ht="14.25" x14ac:dyDescent="0.2">
      <c r="A19" s="32">
        <v>18</v>
      </c>
      <c r="B19" s="33">
        <v>32</v>
      </c>
      <c r="C19" s="32">
        <v>19683.766</v>
      </c>
      <c r="D19" s="32">
        <v>460158.96295492799</v>
      </c>
      <c r="E19" s="32">
        <v>414798.33131094201</v>
      </c>
      <c r="F19" s="32">
        <v>45360.6316439859</v>
      </c>
      <c r="G19" s="32">
        <v>414798.33131094201</v>
      </c>
      <c r="H19" s="32">
        <v>9.8576003719890407E-2</v>
      </c>
    </row>
    <row r="20" spans="1:8" ht="14.25" x14ac:dyDescent="0.2">
      <c r="A20" s="32">
        <v>19</v>
      </c>
      <c r="B20" s="33">
        <v>33</v>
      </c>
      <c r="C20" s="32">
        <v>30540.626</v>
      </c>
      <c r="D20" s="32">
        <v>587308.529938636</v>
      </c>
      <c r="E20" s="32">
        <v>455067.59457778902</v>
      </c>
      <c r="F20" s="32">
        <v>132240.93536084599</v>
      </c>
      <c r="G20" s="32">
        <v>455067.59457778902</v>
      </c>
      <c r="H20" s="32">
        <v>0.225164336323641</v>
      </c>
    </row>
    <row r="21" spans="1:8" ht="14.25" x14ac:dyDescent="0.2">
      <c r="A21" s="32">
        <v>20</v>
      </c>
      <c r="B21" s="33">
        <v>34</v>
      </c>
      <c r="C21" s="32">
        <v>41259.413</v>
      </c>
      <c r="D21" s="32">
        <v>290740.19377430598</v>
      </c>
      <c r="E21" s="32">
        <v>208597.817308856</v>
      </c>
      <c r="F21" s="32">
        <v>82142.376465450303</v>
      </c>
      <c r="G21" s="32">
        <v>208597.817308856</v>
      </c>
      <c r="H21" s="32">
        <v>0.28252845056991099</v>
      </c>
    </row>
    <row r="22" spans="1:8" ht="14.25" x14ac:dyDescent="0.2">
      <c r="A22" s="32">
        <v>21</v>
      </c>
      <c r="B22" s="33">
        <v>35</v>
      </c>
      <c r="C22" s="32">
        <v>34653.341</v>
      </c>
      <c r="D22" s="32">
        <v>740958.47757168103</v>
      </c>
      <c r="E22" s="32">
        <v>671307.09717610595</v>
      </c>
      <c r="F22" s="32">
        <v>69651.380395575194</v>
      </c>
      <c r="G22" s="32">
        <v>671307.09717610595</v>
      </c>
      <c r="H22" s="32">
        <v>9.4001732221002998E-2</v>
      </c>
    </row>
    <row r="23" spans="1:8" ht="14.25" x14ac:dyDescent="0.2">
      <c r="A23" s="32">
        <v>22</v>
      </c>
      <c r="B23" s="33">
        <v>36</v>
      </c>
      <c r="C23" s="32">
        <v>133767.98800000001</v>
      </c>
      <c r="D23" s="32">
        <v>743226.24775575195</v>
      </c>
      <c r="E23" s="32">
        <v>589191.08347708394</v>
      </c>
      <c r="F23" s="32">
        <v>154035.16427866899</v>
      </c>
      <c r="G23" s="32">
        <v>589191.08347708394</v>
      </c>
      <c r="H23" s="32">
        <v>0.20725205109990899</v>
      </c>
    </row>
    <row r="24" spans="1:8" ht="14.25" x14ac:dyDescent="0.2">
      <c r="A24" s="32">
        <v>23</v>
      </c>
      <c r="B24" s="33">
        <v>37</v>
      </c>
      <c r="C24" s="32">
        <v>93068.58</v>
      </c>
      <c r="D24" s="32">
        <v>1097940.0846911301</v>
      </c>
      <c r="E24" s="32">
        <v>930802.41345875</v>
      </c>
      <c r="F24" s="32">
        <v>167137.67123237799</v>
      </c>
      <c r="G24" s="32">
        <v>930802.41345875</v>
      </c>
      <c r="H24" s="32">
        <v>0.15222840805506899</v>
      </c>
    </row>
    <row r="25" spans="1:8" ht="14.25" x14ac:dyDescent="0.2">
      <c r="A25" s="32">
        <v>24</v>
      </c>
      <c r="B25" s="33">
        <v>38</v>
      </c>
      <c r="C25" s="32">
        <v>43010.023999999998</v>
      </c>
      <c r="D25" s="32">
        <v>304291.98860177002</v>
      </c>
      <c r="E25" s="32">
        <v>278804.62996460201</v>
      </c>
      <c r="F25" s="32">
        <v>25487.358637168101</v>
      </c>
      <c r="G25" s="32">
        <v>278804.62996460201</v>
      </c>
      <c r="H25" s="32">
        <v>8.3759545409930997E-2</v>
      </c>
    </row>
    <row r="26" spans="1:8" ht="14.25" x14ac:dyDescent="0.2">
      <c r="A26" s="32">
        <v>25</v>
      </c>
      <c r="B26" s="33">
        <v>39</v>
      </c>
      <c r="C26" s="32">
        <v>86516.111999999994</v>
      </c>
      <c r="D26" s="32">
        <v>150927.02400975701</v>
      </c>
      <c r="E26" s="32">
        <v>110104.036406321</v>
      </c>
      <c r="F26" s="32">
        <v>40822.9876034357</v>
      </c>
      <c r="G26" s="32">
        <v>110104.036406321</v>
      </c>
      <c r="H26" s="32">
        <v>0.27048163091585598</v>
      </c>
    </row>
    <row r="27" spans="1:8" ht="14.25" x14ac:dyDescent="0.2">
      <c r="A27" s="32">
        <v>26</v>
      </c>
      <c r="B27" s="33">
        <v>42</v>
      </c>
      <c r="C27" s="32">
        <v>7585.768</v>
      </c>
      <c r="D27" s="32">
        <v>200843.65460000001</v>
      </c>
      <c r="E27" s="32">
        <v>170263.4559</v>
      </c>
      <c r="F27" s="32">
        <v>30580.198700000001</v>
      </c>
      <c r="G27" s="32">
        <v>170263.4559</v>
      </c>
      <c r="H27" s="32">
        <v>0.15225872463286699</v>
      </c>
    </row>
    <row r="28" spans="1:8" ht="14.25" x14ac:dyDescent="0.2">
      <c r="A28" s="32">
        <v>27</v>
      </c>
      <c r="B28" s="33">
        <v>75</v>
      </c>
      <c r="C28" s="32">
        <v>535</v>
      </c>
      <c r="D28" s="32">
        <v>396460.68376068398</v>
      </c>
      <c r="E28" s="32">
        <v>373829.93162393197</v>
      </c>
      <c r="F28" s="32">
        <v>22630.7521367521</v>
      </c>
      <c r="G28" s="32">
        <v>373829.93162393197</v>
      </c>
      <c r="H28" s="32">
        <v>5.7081958095024601E-2</v>
      </c>
    </row>
    <row r="29" spans="1:8" ht="14.25" x14ac:dyDescent="0.2">
      <c r="A29" s="32">
        <v>28</v>
      </c>
      <c r="B29" s="33">
        <v>76</v>
      </c>
      <c r="C29" s="32">
        <v>3220</v>
      </c>
      <c r="D29" s="32">
        <v>589764.62203247903</v>
      </c>
      <c r="E29" s="32">
        <v>545418.20387692295</v>
      </c>
      <c r="F29" s="32">
        <v>44346.418155555599</v>
      </c>
      <c r="G29" s="32">
        <v>545418.20387692295</v>
      </c>
      <c r="H29" s="32">
        <v>7.5193418694269099E-2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19515.458739883499</v>
      </c>
      <c r="E30" s="32">
        <v>16355.154799183099</v>
      </c>
      <c r="F30" s="32">
        <v>3160.3039407003998</v>
      </c>
      <c r="G30" s="32">
        <v>16355.154799183099</v>
      </c>
      <c r="H30" s="32">
        <v>0.16193849106102401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2015-02-24T05:42:29Z</dcterms:modified>
</cp:coreProperties>
</file>