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<sst xmlns="http://schemas.openxmlformats.org/spreadsheetml/2006/main" count="112" uniqueCount="70">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</sst>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21516673.531500001</v>
      </c>
      <c r="F3" s="25">
        <f>RA!I7</f>
        <v>3453391.4679999999</v>
      </c>
      <c r="G3" s="16">
        <f>E3-F3</f>
        <v>18063282.063500002</v>
      </c>
      <c r="H3" s="27">
        <f>RA!J7</f>
        <v>16.049839037360002</v>
      </c>
      <c r="I3" s="20">
        <f>SUM(I4:I38)</f>
        <v>21516678.7753576</v>
      </c>
      <c r="J3" s="21">
        <f>SUM(J4:J38)</f>
        <v>18063282.06862795</v>
      </c>
      <c r="K3" s="22">
        <f>E3-I3</f>
        <v>-5.2438575997948647</v>
      </c>
      <c r="L3" s="22">
        <f>G3-J3</f>
        <v>-5.1279477775096893E-3</v>
      </c>
    </row>
    <row r="4" spans="1:13" x14ac:dyDescent="0.15">
      <c r="A4" s="40">
        <f>RA!A8</f>
        <v>42060</v>
      </c>
      <c r="B4" s="12">
        <v>12</v>
      </c>
      <c r="C4" s="37" t="s">
        <v>6</v>
      </c>
      <c r="D4" s="37"/>
      <c r="E4" s="15">
        <f>VLOOKUP(C4,RA!B8:D36,3,0)</f>
        <v>960267.03319999995</v>
      </c>
      <c r="F4" s="25">
        <f>VLOOKUP(C4,RA!B8:I39,8,0)</f>
        <v>249721.5938</v>
      </c>
      <c r="G4" s="16">
        <f t="shared" ref="G4:G38" si="0">E4-F4</f>
        <v>710545.43939999992</v>
      </c>
      <c r="H4" s="27">
        <f>RA!J8</f>
        <v>26.0054323606035</v>
      </c>
      <c r="I4" s="20">
        <f>VLOOKUP(B4,RMS!B:D,3,FALSE)</f>
        <v>960268.30070940196</v>
      </c>
      <c r="J4" s="21">
        <f>VLOOKUP(B4,RMS!B:E,4,FALSE)</f>
        <v>710545.45910854696</v>
      </c>
      <c r="K4" s="22">
        <f t="shared" ref="K4:K38" si="1">E4-I4</f>
        <v>-1.2675094020087272</v>
      </c>
      <c r="L4" s="22">
        <f t="shared" ref="L4:L38" si="2">G4-J4</f>
        <v>-1.9708547042682767E-2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268651.4657</v>
      </c>
      <c r="F5" s="25">
        <f>VLOOKUP(C5,RA!B9:I40,8,0)</f>
        <v>65533.797100000003</v>
      </c>
      <c r="G5" s="16">
        <f t="shared" si="0"/>
        <v>203117.6686</v>
      </c>
      <c r="H5" s="27">
        <f>RA!J9</f>
        <v>24.393612344248599</v>
      </c>
      <c r="I5" s="20">
        <f>VLOOKUP(B5,RMS!B:D,3,FALSE)</f>
        <v>268651.61734446703</v>
      </c>
      <c r="J5" s="21">
        <f>VLOOKUP(B5,RMS!B:E,4,FALSE)</f>
        <v>203117.629115997</v>
      </c>
      <c r="K5" s="22">
        <f t="shared" si="1"/>
        <v>-0.15164446702692658</v>
      </c>
      <c r="L5" s="22">
        <f t="shared" si="2"/>
        <v>3.9484003005782142E-2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389747.61339999997</v>
      </c>
      <c r="F6" s="25">
        <f>VLOOKUP(C6,RA!B10:I41,8,0)</f>
        <v>90007.994300000006</v>
      </c>
      <c r="G6" s="16">
        <f t="shared" si="0"/>
        <v>299739.61909999995</v>
      </c>
      <c r="H6" s="27">
        <f>RA!J10</f>
        <v>23.093918013969802</v>
      </c>
      <c r="I6" s="20">
        <f>VLOOKUP(B6,RMS!B:D,3,FALSE)</f>
        <v>389749.54071367497</v>
      </c>
      <c r="J6" s="21">
        <f>VLOOKUP(B6,RMS!B:E,4,FALSE)</f>
        <v>299739.61920598301</v>
      </c>
      <c r="K6" s="22">
        <f>E6-I6</f>
        <v>-1.927313674998004</v>
      </c>
      <c r="L6" s="22">
        <f t="shared" si="2"/>
        <v>-1.0598305379971862E-4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83729.596099999995</v>
      </c>
      <c r="F7" s="25">
        <f>VLOOKUP(C7,RA!B11:I42,8,0)</f>
        <v>20145.337599999999</v>
      </c>
      <c r="G7" s="16">
        <f t="shared" si="0"/>
        <v>63584.258499999996</v>
      </c>
      <c r="H7" s="27">
        <f>RA!J11</f>
        <v>24.0599961523044</v>
      </c>
      <c r="I7" s="20">
        <f>VLOOKUP(B7,RMS!B:D,3,FALSE)</f>
        <v>83729.656494871801</v>
      </c>
      <c r="J7" s="21">
        <f>VLOOKUP(B7,RMS!B:E,4,FALSE)</f>
        <v>63584.258637606799</v>
      </c>
      <c r="K7" s="22">
        <f t="shared" si="1"/>
        <v>-6.0394871805328876E-2</v>
      </c>
      <c r="L7" s="22">
        <f t="shared" si="2"/>
        <v>-1.3760680303676054E-4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161594.5772</v>
      </c>
      <c r="F8" s="25">
        <f>VLOOKUP(C8,RA!B12:I43,8,0)</f>
        <v>26591.258399999999</v>
      </c>
      <c r="G8" s="16">
        <f t="shared" si="0"/>
        <v>135003.31880000001</v>
      </c>
      <c r="H8" s="27">
        <f>RA!J12</f>
        <v>16.455538831039402</v>
      </c>
      <c r="I8" s="20">
        <f>VLOOKUP(B8,RMS!B:D,3,FALSE)</f>
        <v>161594.596181197</v>
      </c>
      <c r="J8" s="21">
        <f>VLOOKUP(B8,RMS!B:E,4,FALSE)</f>
        <v>135003.31870256399</v>
      </c>
      <c r="K8" s="22">
        <f t="shared" si="1"/>
        <v>-1.8981197004904971E-2</v>
      </c>
      <c r="L8" s="22">
        <f t="shared" si="2"/>
        <v>9.7436015494167805E-5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419289.78580000001</v>
      </c>
      <c r="F9" s="25">
        <f>VLOOKUP(C9,RA!B13:I44,8,0)</f>
        <v>92460.608900000007</v>
      </c>
      <c r="G9" s="16">
        <f t="shared" si="0"/>
        <v>326829.17690000002</v>
      </c>
      <c r="H9" s="27">
        <f>RA!J13</f>
        <v>22.051719844209</v>
      </c>
      <c r="I9" s="20">
        <f>VLOOKUP(B9,RMS!B:D,3,FALSE)</f>
        <v>419290.20230854698</v>
      </c>
      <c r="J9" s="21">
        <f>VLOOKUP(B9,RMS!B:E,4,FALSE)</f>
        <v>326829.17653333303</v>
      </c>
      <c r="K9" s="22">
        <f t="shared" si="1"/>
        <v>-0.41650854697218165</v>
      </c>
      <c r="L9" s="22">
        <f t="shared" si="2"/>
        <v>3.6666699452325702E-4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156336.136</v>
      </c>
      <c r="F10" s="25">
        <f>VLOOKUP(C10,RA!B14:I45,8,0)</f>
        <v>30851.7392</v>
      </c>
      <c r="G10" s="16">
        <f t="shared" si="0"/>
        <v>125484.3968</v>
      </c>
      <c r="H10" s="27">
        <f>RA!J14</f>
        <v>19.734234188824999</v>
      </c>
      <c r="I10" s="20">
        <f>VLOOKUP(B10,RMS!B:D,3,FALSE)</f>
        <v>156336.12898546999</v>
      </c>
      <c r="J10" s="21">
        <f>VLOOKUP(B10,RMS!B:E,4,FALSE)</f>
        <v>125484.399497436</v>
      </c>
      <c r="K10" s="22">
        <f t="shared" si="1"/>
        <v>7.014530012384057E-3</v>
      </c>
      <c r="L10" s="22">
        <f t="shared" si="2"/>
        <v>-2.6974359934683889E-3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106537.8317</v>
      </c>
      <c r="F11" s="25">
        <f>VLOOKUP(C11,RA!B15:I46,8,0)</f>
        <v>8040.6369000000004</v>
      </c>
      <c r="G11" s="16">
        <f t="shared" si="0"/>
        <v>98497.194799999997</v>
      </c>
      <c r="H11" s="27">
        <f>RA!J15</f>
        <v>7.5472128273096803</v>
      </c>
      <c r="I11" s="20">
        <f>VLOOKUP(B11,RMS!B:D,3,FALSE)</f>
        <v>106537.89034444399</v>
      </c>
      <c r="J11" s="21">
        <f>VLOOKUP(B11,RMS!B:E,4,FALSE)</f>
        <v>98497.1958863248</v>
      </c>
      <c r="K11" s="22">
        <f t="shared" si="1"/>
        <v>-5.8644443997764029E-2</v>
      </c>
      <c r="L11" s="22">
        <f t="shared" si="2"/>
        <v>-1.0863248025998473E-3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1456865.0944000001</v>
      </c>
      <c r="F12" s="25">
        <f>VLOOKUP(C12,RA!B16:I47,8,0)</f>
        <v>159244.83009999999</v>
      </c>
      <c r="G12" s="16">
        <f t="shared" si="0"/>
        <v>1297620.2643000002</v>
      </c>
      <c r="H12" s="27">
        <f>RA!J16</f>
        <v>10.930650388434501</v>
      </c>
      <c r="I12" s="20">
        <f>VLOOKUP(B12,RMS!B:D,3,FALSE)</f>
        <v>1456864.3190265</v>
      </c>
      <c r="J12" s="21">
        <f>VLOOKUP(B12,RMS!B:E,4,FALSE)</f>
        <v>1297620.26389829</v>
      </c>
      <c r="K12" s="22">
        <f t="shared" si="1"/>
        <v>0.77537350007332861</v>
      </c>
      <c r="L12" s="22">
        <f t="shared" si="2"/>
        <v>4.0171016007661819E-4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1737869.4687999999</v>
      </c>
      <c r="F13" s="25">
        <f>VLOOKUP(C13,RA!B17:I48,8,0)</f>
        <v>234399.83129999999</v>
      </c>
      <c r="G13" s="16">
        <f t="shared" si="0"/>
        <v>1503469.6375</v>
      </c>
      <c r="H13" s="27">
        <f>RA!J17</f>
        <v>13.487769680530301</v>
      </c>
      <c r="I13" s="20">
        <f>VLOOKUP(B13,RMS!B:D,3,FALSE)</f>
        <v>1737869.53171538</v>
      </c>
      <c r="J13" s="21">
        <f>VLOOKUP(B13,RMS!B:E,4,FALSE)</f>
        <v>1503469.6370931601</v>
      </c>
      <c r="K13" s="22">
        <f t="shared" si="1"/>
        <v>-6.2915380112826824E-2</v>
      </c>
      <c r="L13" s="22">
        <f t="shared" si="2"/>
        <v>4.0683988481760025E-4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3010837.0074999998</v>
      </c>
      <c r="F14" s="25">
        <f>VLOOKUP(C14,RA!B18:I49,8,0)</f>
        <v>479722.68030000001</v>
      </c>
      <c r="G14" s="16">
        <f t="shared" si="0"/>
        <v>2531114.3271999997</v>
      </c>
      <c r="H14" s="27">
        <f>RA!J18</f>
        <v>15.9331999409138</v>
      </c>
      <c r="I14" s="20">
        <f>VLOOKUP(B14,RMS!B:D,3,FALSE)</f>
        <v>3010837.2289480101</v>
      </c>
      <c r="J14" s="21">
        <f>VLOOKUP(B14,RMS!B:E,4,FALSE)</f>
        <v>2531114.3220650898</v>
      </c>
      <c r="K14" s="22">
        <f t="shared" si="1"/>
        <v>-0.22144801029935479</v>
      </c>
      <c r="L14" s="22">
        <f t="shared" si="2"/>
        <v>5.1349098794162273E-3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1191236.9808</v>
      </c>
      <c r="F15" s="25">
        <f>VLOOKUP(C15,RA!B19:I50,8,0)</f>
        <v>163109.4474</v>
      </c>
      <c r="G15" s="16">
        <f t="shared" si="0"/>
        <v>1028127.5334000001</v>
      </c>
      <c r="H15" s="27">
        <f>RA!J19</f>
        <v>13.6924432358086</v>
      </c>
      <c r="I15" s="20">
        <f>VLOOKUP(B15,RMS!B:D,3,FALSE)</f>
        <v>1191236.92638547</v>
      </c>
      <c r="J15" s="21">
        <f>VLOOKUP(B15,RMS!B:E,4,FALSE)</f>
        <v>1028127.53141624</v>
      </c>
      <c r="K15" s="22">
        <f t="shared" si="1"/>
        <v>5.4414530051872134E-2</v>
      </c>
      <c r="L15" s="22">
        <f t="shared" si="2"/>
        <v>1.9837600411847234E-3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847179.03769999999</v>
      </c>
      <c r="F16" s="25">
        <f>VLOOKUP(C16,RA!B20:I51,8,0)</f>
        <v>120909.2078</v>
      </c>
      <c r="G16" s="16">
        <f t="shared" si="0"/>
        <v>726269.82990000001</v>
      </c>
      <c r="H16" s="27">
        <f>RA!J20</f>
        <v>14.271978226498099</v>
      </c>
      <c r="I16" s="20">
        <f>VLOOKUP(B16,RMS!B:D,3,FALSE)</f>
        <v>847179.136218803</v>
      </c>
      <c r="J16" s="21">
        <f>VLOOKUP(B16,RMS!B:E,4,FALSE)</f>
        <v>726269.82989829103</v>
      </c>
      <c r="K16" s="22">
        <f t="shared" si="1"/>
        <v>-9.8518803017213941E-2</v>
      </c>
      <c r="L16" s="22">
        <f t="shared" si="2"/>
        <v>1.7089769244194031E-6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619084.96530000004</v>
      </c>
      <c r="F17" s="25">
        <f>VLOOKUP(C17,RA!B21:I52,8,0)</f>
        <v>131858.28460000001</v>
      </c>
      <c r="G17" s="16">
        <f t="shared" si="0"/>
        <v>487226.68070000003</v>
      </c>
      <c r="H17" s="27">
        <f>RA!J21</f>
        <v>21.2988995034152</v>
      </c>
      <c r="I17" s="20">
        <f>VLOOKUP(B17,RMS!B:D,3,FALSE)</f>
        <v>619084.57540291199</v>
      </c>
      <c r="J17" s="21">
        <f>VLOOKUP(B17,RMS!B:E,4,FALSE)</f>
        <v>487226.67955196998</v>
      </c>
      <c r="K17" s="22">
        <f t="shared" si="1"/>
        <v>0.38989708805456758</v>
      </c>
      <c r="L17" s="22">
        <f t="shared" si="2"/>
        <v>1.1480300454422832E-3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1865686.2705999999</v>
      </c>
      <c r="F18" s="25">
        <f>VLOOKUP(C18,RA!B22:I53,8,0)</f>
        <v>294605.2586</v>
      </c>
      <c r="G18" s="16">
        <f t="shared" si="0"/>
        <v>1571081.0119999999</v>
      </c>
      <c r="H18" s="27">
        <f>RA!J22</f>
        <v>15.790718045282899</v>
      </c>
      <c r="I18" s="20">
        <f>VLOOKUP(B18,RMS!B:D,3,FALSE)</f>
        <v>1865687.4105</v>
      </c>
      <c r="J18" s="21">
        <f>VLOOKUP(B18,RMS!B:E,4,FALSE)</f>
        <v>1571081.0107</v>
      </c>
      <c r="K18" s="22">
        <f t="shared" si="1"/>
        <v>-1.1399000000674278</v>
      </c>
      <c r="L18" s="22">
        <f t="shared" si="2"/>
        <v>1.299999887123704E-3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2638771.6982</v>
      </c>
      <c r="F19" s="25">
        <f>VLOOKUP(C19,RA!B23:I54,8,0)</f>
        <v>471851.3653</v>
      </c>
      <c r="G19" s="16">
        <f t="shared" si="0"/>
        <v>2166920.3328999998</v>
      </c>
      <c r="H19" s="27">
        <f>RA!J23</f>
        <v>17.881477417006799</v>
      </c>
      <c r="I19" s="20">
        <f>VLOOKUP(B19,RMS!B:D,3,FALSE)</f>
        <v>2638772.91321368</v>
      </c>
      <c r="J19" s="21">
        <f>VLOOKUP(B19,RMS!B:E,4,FALSE)</f>
        <v>2166920.38880427</v>
      </c>
      <c r="K19" s="22">
        <f t="shared" si="1"/>
        <v>-1.2150136800482869</v>
      </c>
      <c r="L19" s="22">
        <f t="shared" si="2"/>
        <v>-5.5904270149767399E-2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345703.38020000001</v>
      </c>
      <c r="F20" s="25">
        <f>VLOOKUP(C20,RA!B24:I55,8,0)</f>
        <v>67057.553100000005</v>
      </c>
      <c r="G20" s="16">
        <f t="shared" si="0"/>
        <v>278645.82709999999</v>
      </c>
      <c r="H20" s="27">
        <f>RA!J24</f>
        <v>19.397424769524999</v>
      </c>
      <c r="I20" s="20">
        <f>VLOOKUP(B20,RMS!B:D,3,FALSE)</f>
        <v>345703.37376757403</v>
      </c>
      <c r="J20" s="21">
        <f>VLOOKUP(B20,RMS!B:E,4,FALSE)</f>
        <v>278645.81716523098</v>
      </c>
      <c r="K20" s="22">
        <f t="shared" si="1"/>
        <v>6.4324259874410927E-3</v>
      </c>
      <c r="L20" s="22">
        <f t="shared" si="2"/>
        <v>9.9347690120339394E-3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350680.01390000002</v>
      </c>
      <c r="F21" s="25">
        <f>VLOOKUP(C21,RA!B25:I56,8,0)</f>
        <v>35240.7209</v>
      </c>
      <c r="G21" s="16">
        <f t="shared" si="0"/>
        <v>315439.29300000001</v>
      </c>
      <c r="H21" s="27">
        <f>RA!J25</f>
        <v>10.0492527384379</v>
      </c>
      <c r="I21" s="20">
        <f>VLOOKUP(B21,RMS!B:D,3,FALSE)</f>
        <v>350680.01382682897</v>
      </c>
      <c r="J21" s="21">
        <f>VLOOKUP(B21,RMS!B:E,4,FALSE)</f>
        <v>315439.28493357898</v>
      </c>
      <c r="K21" s="22">
        <f t="shared" si="1"/>
        <v>7.317104609683156E-5</v>
      </c>
      <c r="L21" s="22">
        <f t="shared" si="2"/>
        <v>8.0664210254326463E-3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513533.91940000001</v>
      </c>
      <c r="F22" s="25">
        <f>VLOOKUP(C22,RA!B26:I57,8,0)</f>
        <v>123276.0643</v>
      </c>
      <c r="G22" s="16">
        <f t="shared" si="0"/>
        <v>390257.85510000004</v>
      </c>
      <c r="H22" s="27">
        <f>RA!J26</f>
        <v>24.005437546176601</v>
      </c>
      <c r="I22" s="20">
        <f>VLOOKUP(B22,RMS!B:D,3,FALSE)</f>
        <v>513533.89504420199</v>
      </c>
      <c r="J22" s="21">
        <f>VLOOKUP(B22,RMS!B:E,4,FALSE)</f>
        <v>390257.851845989</v>
      </c>
      <c r="K22" s="22">
        <f t="shared" si="1"/>
        <v>2.4355798028409481E-2</v>
      </c>
      <c r="L22" s="22">
        <f t="shared" si="2"/>
        <v>3.2540110405534506E-3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264799.57900000003</v>
      </c>
      <c r="F23" s="25">
        <f>VLOOKUP(C23,RA!B27:I58,8,0)</f>
        <v>76278.573300000004</v>
      </c>
      <c r="G23" s="16">
        <f t="shared" si="0"/>
        <v>188521.00570000004</v>
      </c>
      <c r="H23" s="27">
        <f>RA!J27</f>
        <v>28.806153539994899</v>
      </c>
      <c r="I23" s="20">
        <f>VLOOKUP(B23,RMS!B:D,3,FALSE)</f>
        <v>264799.50360371399</v>
      </c>
      <c r="J23" s="21">
        <f>VLOOKUP(B23,RMS!B:E,4,FALSE)</f>
        <v>188521.002560655</v>
      </c>
      <c r="K23" s="22">
        <f t="shared" si="1"/>
        <v>7.5396286032628268E-2</v>
      </c>
      <c r="L23" s="22">
        <f t="shared" si="2"/>
        <v>3.1393450335599482E-3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624793.84970000002</v>
      </c>
      <c r="F24" s="25">
        <f>VLOOKUP(C24,RA!B28:I59,8,0)</f>
        <v>55104.253299999997</v>
      </c>
      <c r="G24" s="16">
        <f t="shared" si="0"/>
        <v>569689.59640000004</v>
      </c>
      <c r="H24" s="27">
        <f>RA!J28</f>
        <v>8.8195895856623405</v>
      </c>
      <c r="I24" s="20">
        <f>VLOOKUP(B24,RMS!B:D,3,FALSE)</f>
        <v>624793.84677345096</v>
      </c>
      <c r="J24" s="21">
        <f>VLOOKUP(B24,RMS!B:E,4,FALSE)</f>
        <v>569689.60137610603</v>
      </c>
      <c r="K24" s="22">
        <f t="shared" si="1"/>
        <v>2.9265490593388677E-3</v>
      </c>
      <c r="L24" s="22">
        <f t="shared" si="2"/>
        <v>-4.9761059926822782E-3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667316.32640000002</v>
      </c>
      <c r="F25" s="25">
        <f>VLOOKUP(C25,RA!B29:I60,8,0)</f>
        <v>128534.2078</v>
      </c>
      <c r="G25" s="16">
        <f t="shared" si="0"/>
        <v>538782.11860000005</v>
      </c>
      <c r="H25" s="27">
        <f>RA!J29</f>
        <v>19.261361173854201</v>
      </c>
      <c r="I25" s="20">
        <f>VLOOKUP(B25,RMS!B:D,3,FALSE)</f>
        <v>667316.32656283199</v>
      </c>
      <c r="J25" s="21">
        <f>VLOOKUP(B25,RMS!B:E,4,FALSE)</f>
        <v>538782.10138127697</v>
      </c>
      <c r="K25" s="22">
        <f t="shared" si="1"/>
        <v>-1.6283197328448296E-4</v>
      </c>
      <c r="L25" s="22">
        <f t="shared" si="2"/>
        <v>1.7218723078258336E-2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1074572.9765999999</v>
      </c>
      <c r="F26" s="25">
        <f>VLOOKUP(C26,RA!B30:I61,8,0)</f>
        <v>161775.83499999999</v>
      </c>
      <c r="G26" s="16">
        <f t="shared" si="0"/>
        <v>912797.14159999997</v>
      </c>
      <c r="H26" s="27">
        <f>RA!J30</f>
        <v>15.0548951558289</v>
      </c>
      <c r="I26" s="20">
        <f>VLOOKUP(B26,RMS!B:D,3,FALSE)</f>
        <v>1074572.98649912</v>
      </c>
      <c r="J26" s="21">
        <f>VLOOKUP(B26,RMS!B:E,4,FALSE)</f>
        <v>912797.15019122895</v>
      </c>
      <c r="K26" s="22">
        <f t="shared" si="1"/>
        <v>-9.8991200793534517E-3</v>
      </c>
      <c r="L26" s="22">
        <f t="shared" si="2"/>
        <v>-8.591228979639709E-3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385349.49280000001</v>
      </c>
      <c r="F27" s="25">
        <f>VLOOKUP(C27,RA!B31:I62,8,0)</f>
        <v>30210.9041</v>
      </c>
      <c r="G27" s="16">
        <f t="shared" si="0"/>
        <v>355138.58870000002</v>
      </c>
      <c r="H27" s="27">
        <f>RA!J31</f>
        <v>7.8398712505065502</v>
      </c>
      <c r="I27" s="20">
        <f>VLOOKUP(B27,RMS!B:D,3,FALSE)</f>
        <v>385349.49713628303</v>
      </c>
      <c r="J27" s="21">
        <f>VLOOKUP(B27,RMS!B:E,4,FALSE)</f>
        <v>355138.58473185799</v>
      </c>
      <c r="K27" s="22">
        <f t="shared" si="1"/>
        <v>-4.3362830183468759E-3</v>
      </c>
      <c r="L27" s="22">
        <f t="shared" si="2"/>
        <v>3.9681420312263072E-3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146010.2562</v>
      </c>
      <c r="F28" s="25">
        <f>VLOOKUP(C28,RA!B32:I63,8,0)</f>
        <v>40189.877999999997</v>
      </c>
      <c r="G28" s="16">
        <f t="shared" si="0"/>
        <v>105820.37820000001</v>
      </c>
      <c r="H28" s="27">
        <f>RA!J32</f>
        <v>27.525380097237299</v>
      </c>
      <c r="I28" s="20">
        <f>VLOOKUP(B28,RMS!B:D,3,FALSE)</f>
        <v>146010.198293586</v>
      </c>
      <c r="J28" s="21">
        <f>VLOOKUP(B28,RMS!B:E,4,FALSE)</f>
        <v>105820.384343621</v>
      </c>
      <c r="K28" s="22">
        <f t="shared" si="1"/>
        <v>5.7906414003809914E-2</v>
      </c>
      <c r="L28" s="22">
        <f t="shared" si="2"/>
        <v>-6.1436209944076836E-3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141431.1537</v>
      </c>
      <c r="F30" s="25">
        <f>VLOOKUP(C30,RA!B34:I66,8,0)</f>
        <v>22381.257699999998</v>
      </c>
      <c r="G30" s="16">
        <f t="shared" si="0"/>
        <v>119049.89599999999</v>
      </c>
      <c r="H30" s="27" t="e">
        <f>RA!#REF!</f>
        <v>#REF!</v>
      </c>
      <c r="I30" s="20">
        <f>VLOOKUP(B30,RMS!B:D,3,FALSE)</f>
        <v>141431.1526</v>
      </c>
      <c r="J30" s="21">
        <f>VLOOKUP(B30,RMS!B:E,4,FALSE)</f>
        <v>119049.8946</v>
      </c>
      <c r="K30" s="22">
        <f t="shared" si="1"/>
        <v>1.0999999940395355E-3</v>
      </c>
      <c r="L30" s="22">
        <f t="shared" si="2"/>
        <v>1.3999999937368557E-3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15.824842769418799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430131.62479999999</v>
      </c>
      <c r="F34" s="25">
        <f>VLOOKUP(C34,RA!B8:I70,8,0)</f>
        <v>25304.427299999999</v>
      </c>
      <c r="G34" s="16">
        <f t="shared" si="0"/>
        <v>404827.19750000001</v>
      </c>
      <c r="H34" s="27">
        <f>RA!J36</f>
        <v>0</v>
      </c>
      <c r="I34" s="20">
        <f>VLOOKUP(B34,RMS!B:D,3,FALSE)</f>
        <v>430131.62389401702</v>
      </c>
      <c r="J34" s="21">
        <f>VLOOKUP(B34,RMS!B:E,4,FALSE)</f>
        <v>404827.19504273502</v>
      </c>
      <c r="K34" s="22">
        <f t="shared" si="1"/>
        <v>9.0598297538235784E-4</v>
      </c>
      <c r="L34" s="22">
        <f t="shared" si="2"/>
        <v>2.4572649854235351E-3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640568.73659999995</v>
      </c>
      <c r="F35" s="25">
        <f>VLOOKUP(C35,RA!B8:I71,8,0)</f>
        <v>46633.895100000002</v>
      </c>
      <c r="G35" s="16">
        <f t="shared" si="0"/>
        <v>593934.84149999998</v>
      </c>
      <c r="H35" s="27">
        <f>RA!J37</f>
        <v>0</v>
      </c>
      <c r="I35" s="20">
        <f>VLOOKUP(B35,RMS!B:D,3,FALSE)</f>
        <v>640568.72307948698</v>
      </c>
      <c r="J35" s="21">
        <f>VLOOKUP(B35,RMS!B:E,4,FALSE)</f>
        <v>593934.84718119702</v>
      </c>
      <c r="K35" s="22">
        <f t="shared" si="1"/>
        <v>1.3520512962713838E-2</v>
      </c>
      <c r="L35" s="22">
        <f t="shared" si="2"/>
        <v>-5.6811970425769687E-3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5.8829497393422097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7.28007666242386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18097.659800000001</v>
      </c>
      <c r="F38" s="25">
        <f>VLOOKUP(C38,RA!B8:I74,8,0)</f>
        <v>2350.0264999999999</v>
      </c>
      <c r="G38" s="16">
        <f t="shared" si="0"/>
        <v>15747.633300000001</v>
      </c>
      <c r="H38" s="27">
        <f>RA!J40</f>
        <v>0</v>
      </c>
      <c r="I38" s="20">
        <f>VLOOKUP(B38,RMS!B:D,3,FALSE)</f>
        <v>18097.6597836775</v>
      </c>
      <c r="J38" s="21">
        <f>VLOOKUP(B38,RMS!B:E,4,FALSE)</f>
        <v>15747.633159367701</v>
      </c>
      <c r="K38" s="22">
        <f t="shared" si="1"/>
        <v>1.6322501323884353E-5</v>
      </c>
      <c r="L38" s="22">
        <f t="shared" si="2"/>
        <v>1.4063230082683731E-4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21516673.531500001</v>
      </c>
      <c r="E7" s="64">
        <v>28807427</v>
      </c>
      <c r="F7" s="65">
        <v>74.6914104182231</v>
      </c>
      <c r="G7" s="64">
        <v>14077174.7662</v>
      </c>
      <c r="H7" s="65">
        <v>52.847953434254499</v>
      </c>
      <c r="I7" s="64">
        <v>3453391.4679999999</v>
      </c>
      <c r="J7" s="65">
        <v>16.049839037360002</v>
      </c>
      <c r="K7" s="64">
        <v>1715278.9042</v>
      </c>
      <c r="L7" s="65">
        <v>12.1848235365982</v>
      </c>
      <c r="M7" s="65">
        <v>1.0133119223609</v>
      </c>
      <c r="N7" s="64">
        <v>902213065.90530002</v>
      </c>
      <c r="O7" s="64">
        <v>1568222508.9203</v>
      </c>
      <c r="P7" s="64">
        <v>907356</v>
      </c>
      <c r="Q7" s="64">
        <v>933863</v>
      </c>
      <c r="R7" s="65">
        <v>-2.8384249081503401</v>
      </c>
      <c r="S7" s="64">
        <v>23.713595911086699</v>
      </c>
      <c r="T7" s="64">
        <v>24.986193479236299</v>
      </c>
      <c r="U7" s="66">
        <v>-5.3665313895079096</v>
      </c>
      <c r="V7" s="54"/>
      <c r="W7" s="54"/>
    </row>
    <row r="8" spans="1:23" ht="14.25" thickBot="1" x14ac:dyDescent="0.2">
      <c r="A8" s="49">
        <v>42060</v>
      </c>
      <c r="B8" s="52" t="s">
        <v>6</v>
      </c>
      <c r="C8" s="53"/>
      <c r="D8" s="67">
        <v>960267.03319999995</v>
      </c>
      <c r="E8" s="67">
        <v>1371001</v>
      </c>
      <c r="F8" s="68">
        <v>70.041308007798705</v>
      </c>
      <c r="G8" s="67">
        <v>626355.46950000001</v>
      </c>
      <c r="H8" s="68">
        <v>53.3102335589966</v>
      </c>
      <c r="I8" s="67">
        <v>249721.5938</v>
      </c>
      <c r="J8" s="68">
        <v>26.0054323606035</v>
      </c>
      <c r="K8" s="67">
        <v>1238.3417999999999</v>
      </c>
      <c r="L8" s="68">
        <v>0.19770591306379601</v>
      </c>
      <c r="M8" s="68">
        <v>200.658050951684</v>
      </c>
      <c r="N8" s="67">
        <v>38900541.3204</v>
      </c>
      <c r="O8" s="67">
        <v>65913796.969700001</v>
      </c>
      <c r="P8" s="67">
        <v>33655</v>
      </c>
      <c r="Q8" s="67">
        <v>34172</v>
      </c>
      <c r="R8" s="68">
        <v>-1.5129345663116001</v>
      </c>
      <c r="S8" s="67">
        <v>28.532670723518098</v>
      </c>
      <c r="T8" s="67">
        <v>28.1925321549807</v>
      </c>
      <c r="U8" s="69">
        <v>1.1921021058046499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268651.4657</v>
      </c>
      <c r="E9" s="67">
        <v>390969</v>
      </c>
      <c r="F9" s="68">
        <v>68.714262690903894</v>
      </c>
      <c r="G9" s="67">
        <v>104716.5635</v>
      </c>
      <c r="H9" s="68">
        <v>156.55107150264701</v>
      </c>
      <c r="I9" s="67">
        <v>65533.797100000003</v>
      </c>
      <c r="J9" s="68">
        <v>24.393612344248599</v>
      </c>
      <c r="K9" s="67">
        <v>25304.930799999998</v>
      </c>
      <c r="L9" s="68">
        <v>24.165165427721501</v>
      </c>
      <c r="M9" s="68">
        <v>1.58976393249018</v>
      </c>
      <c r="N9" s="67">
        <v>5321185.0373</v>
      </c>
      <c r="O9" s="67">
        <v>8932197.4787000008</v>
      </c>
      <c r="P9" s="67">
        <v>11457</v>
      </c>
      <c r="Q9" s="67">
        <v>10444</v>
      </c>
      <c r="R9" s="68">
        <v>9.6993489084642004</v>
      </c>
      <c r="S9" s="67">
        <v>23.448674670507099</v>
      </c>
      <c r="T9" s="67">
        <v>23.3805618058215</v>
      </c>
      <c r="U9" s="69">
        <v>0.290476394264014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389747.61339999997</v>
      </c>
      <c r="E10" s="67">
        <v>464432</v>
      </c>
      <c r="F10" s="68">
        <v>83.919198806283802</v>
      </c>
      <c r="G10" s="67">
        <v>119644.28200000001</v>
      </c>
      <c r="H10" s="68">
        <v>225.755319756944</v>
      </c>
      <c r="I10" s="67">
        <v>90007.994300000006</v>
      </c>
      <c r="J10" s="68">
        <v>23.093918013969802</v>
      </c>
      <c r="K10" s="67">
        <v>23715.903600000001</v>
      </c>
      <c r="L10" s="68">
        <v>19.8220117197076</v>
      </c>
      <c r="M10" s="68">
        <v>2.7952589038184499</v>
      </c>
      <c r="N10" s="67">
        <v>11577937.193399999</v>
      </c>
      <c r="O10" s="67">
        <v>16956511.501499999</v>
      </c>
      <c r="P10" s="67">
        <v>105588</v>
      </c>
      <c r="Q10" s="67">
        <v>107699</v>
      </c>
      <c r="R10" s="68">
        <v>-1.9600924799673101</v>
      </c>
      <c r="S10" s="67">
        <v>3.6912112493843998</v>
      </c>
      <c r="T10" s="67">
        <v>4.2556807017706797</v>
      </c>
      <c r="U10" s="69">
        <v>-15.2922554210468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83729.596099999995</v>
      </c>
      <c r="E11" s="67">
        <v>155919</v>
      </c>
      <c r="F11" s="68">
        <v>53.700701069144898</v>
      </c>
      <c r="G11" s="67">
        <v>73645.882500000007</v>
      </c>
      <c r="H11" s="68">
        <v>13.6921620838748</v>
      </c>
      <c r="I11" s="67">
        <v>20145.337599999999</v>
      </c>
      <c r="J11" s="68">
        <v>24.0599961523044</v>
      </c>
      <c r="K11" s="67">
        <v>15681.1119</v>
      </c>
      <c r="L11" s="68">
        <v>21.2925846872702</v>
      </c>
      <c r="M11" s="68">
        <v>0.28468808388517403</v>
      </c>
      <c r="N11" s="67">
        <v>2693888.5290999999</v>
      </c>
      <c r="O11" s="67">
        <v>5079775.6984000001</v>
      </c>
      <c r="P11" s="67">
        <v>3934</v>
      </c>
      <c r="Q11" s="67">
        <v>3943</v>
      </c>
      <c r="R11" s="68">
        <v>-0.228252599543499</v>
      </c>
      <c r="S11" s="67">
        <v>21.283578063040199</v>
      </c>
      <c r="T11" s="67">
        <v>21.1902785188942</v>
      </c>
      <c r="U11" s="69">
        <v>0.43836400002655701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161594.5772</v>
      </c>
      <c r="E12" s="67">
        <v>261477</v>
      </c>
      <c r="F12" s="68">
        <v>61.800685031570701</v>
      </c>
      <c r="G12" s="67">
        <v>179690.17739999999</v>
      </c>
      <c r="H12" s="68">
        <v>-10.070444841132399</v>
      </c>
      <c r="I12" s="67">
        <v>26591.258399999999</v>
      </c>
      <c r="J12" s="68">
        <v>16.455538831039402</v>
      </c>
      <c r="K12" s="67">
        <v>24802.3485</v>
      </c>
      <c r="L12" s="68">
        <v>13.802840455095501</v>
      </c>
      <c r="M12" s="68">
        <v>7.2126633491986003E-2</v>
      </c>
      <c r="N12" s="67">
        <v>8214380.1501000002</v>
      </c>
      <c r="O12" s="67">
        <v>19658150.5898</v>
      </c>
      <c r="P12" s="67">
        <v>1523</v>
      </c>
      <c r="Q12" s="67">
        <v>1454</v>
      </c>
      <c r="R12" s="68">
        <v>4.7455295735900904</v>
      </c>
      <c r="S12" s="67">
        <v>106.10280840446499</v>
      </c>
      <c r="T12" s="67">
        <v>111.62607083906499</v>
      </c>
      <c r="U12" s="69">
        <v>-5.2055760989332898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419289.78580000001</v>
      </c>
      <c r="E13" s="67">
        <v>523821</v>
      </c>
      <c r="F13" s="68">
        <v>80.044478132797295</v>
      </c>
      <c r="G13" s="67">
        <v>312774.54389999999</v>
      </c>
      <c r="H13" s="68">
        <v>34.054958748194998</v>
      </c>
      <c r="I13" s="67">
        <v>92460.608900000007</v>
      </c>
      <c r="J13" s="68">
        <v>22.051719844209</v>
      </c>
      <c r="K13" s="67">
        <v>58839.628700000001</v>
      </c>
      <c r="L13" s="68">
        <v>18.8121539452431</v>
      </c>
      <c r="M13" s="68">
        <v>0.571400278057839</v>
      </c>
      <c r="N13" s="67">
        <v>12895325.6938</v>
      </c>
      <c r="O13" s="67">
        <v>24690316.085700002</v>
      </c>
      <c r="P13" s="67">
        <v>14472</v>
      </c>
      <c r="Q13" s="67">
        <v>14025</v>
      </c>
      <c r="R13" s="68">
        <v>3.18716577540108</v>
      </c>
      <c r="S13" s="67">
        <v>28.972483817025999</v>
      </c>
      <c r="T13" s="67">
        <v>29.1159100463458</v>
      </c>
      <c r="U13" s="69">
        <v>-0.495042918051598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156336.136</v>
      </c>
      <c r="E14" s="67">
        <v>126017</v>
      </c>
      <c r="F14" s="68">
        <v>124.059560218066</v>
      </c>
      <c r="G14" s="67">
        <v>149100.90770000001</v>
      </c>
      <c r="H14" s="68">
        <v>4.8525715983954303</v>
      </c>
      <c r="I14" s="67">
        <v>30851.7392</v>
      </c>
      <c r="J14" s="68">
        <v>19.734234188824999</v>
      </c>
      <c r="K14" s="67">
        <v>17538.8763</v>
      </c>
      <c r="L14" s="68">
        <v>11.763091567013999</v>
      </c>
      <c r="M14" s="68">
        <v>0.75904879379302104</v>
      </c>
      <c r="N14" s="67">
        <v>7729844.4806000004</v>
      </c>
      <c r="O14" s="67">
        <v>14289013.501399999</v>
      </c>
      <c r="P14" s="67">
        <v>3210</v>
      </c>
      <c r="Q14" s="67">
        <v>2411</v>
      </c>
      <c r="R14" s="68">
        <v>33.139776026545</v>
      </c>
      <c r="S14" s="67">
        <v>48.702846105919001</v>
      </c>
      <c r="T14" s="67">
        <v>63.0070285773538</v>
      </c>
      <c r="U14" s="69">
        <v>-29.370321480445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106537.8317</v>
      </c>
      <c r="E15" s="67">
        <v>104364</v>
      </c>
      <c r="F15" s="68">
        <v>102.08293252462499</v>
      </c>
      <c r="G15" s="67">
        <v>132740.56719999999</v>
      </c>
      <c r="H15" s="68">
        <v>-19.7398098054835</v>
      </c>
      <c r="I15" s="67">
        <v>8040.6369000000004</v>
      </c>
      <c r="J15" s="68">
        <v>7.5472128273096803</v>
      </c>
      <c r="K15" s="67">
        <v>9491.2430999999997</v>
      </c>
      <c r="L15" s="68">
        <v>7.1502203886921496</v>
      </c>
      <c r="M15" s="68">
        <v>-0.15283627073043801</v>
      </c>
      <c r="N15" s="67">
        <v>5485713.9726</v>
      </c>
      <c r="O15" s="67">
        <v>10745239.5032</v>
      </c>
      <c r="P15" s="67">
        <v>4209</v>
      </c>
      <c r="Q15" s="67">
        <v>4555</v>
      </c>
      <c r="R15" s="68">
        <v>-7.5960482985729998</v>
      </c>
      <c r="S15" s="67">
        <v>25.3119105963412</v>
      </c>
      <c r="T15" s="67">
        <v>24.558602085620201</v>
      </c>
      <c r="U15" s="69">
        <v>2.9761029214043901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1456865.0944000001</v>
      </c>
      <c r="E16" s="67">
        <v>1753190</v>
      </c>
      <c r="F16" s="68">
        <v>83.097958258945098</v>
      </c>
      <c r="G16" s="67">
        <v>556068.47149999999</v>
      </c>
      <c r="H16" s="68">
        <v>161.993831527634</v>
      </c>
      <c r="I16" s="67">
        <v>159244.83009999999</v>
      </c>
      <c r="J16" s="68">
        <v>10.930650388434501</v>
      </c>
      <c r="K16" s="67">
        <v>14417.351500000001</v>
      </c>
      <c r="L16" s="68">
        <v>2.5927295358265998</v>
      </c>
      <c r="M16" s="68">
        <v>10.045359482287701</v>
      </c>
      <c r="N16" s="67">
        <v>55222185.825400002</v>
      </c>
      <c r="O16" s="67">
        <v>81402820.5625</v>
      </c>
      <c r="P16" s="67">
        <v>63172</v>
      </c>
      <c r="Q16" s="67">
        <v>72560</v>
      </c>
      <c r="R16" s="68">
        <v>-12.9382579933848</v>
      </c>
      <c r="S16" s="67">
        <v>23.061880174761001</v>
      </c>
      <c r="T16" s="67">
        <v>24.9982981973539</v>
      </c>
      <c r="U16" s="69">
        <v>-8.3966181764840009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1737869.4687999999</v>
      </c>
      <c r="E17" s="67">
        <v>2594414</v>
      </c>
      <c r="F17" s="68">
        <v>66.985048215126795</v>
      </c>
      <c r="G17" s="67">
        <v>444796.01669999998</v>
      </c>
      <c r="H17" s="68">
        <v>290.711562952718</v>
      </c>
      <c r="I17" s="67">
        <v>234399.83129999999</v>
      </c>
      <c r="J17" s="68">
        <v>13.487769680530301</v>
      </c>
      <c r="K17" s="67">
        <v>66183.856700000004</v>
      </c>
      <c r="L17" s="68">
        <v>14.8795974368266</v>
      </c>
      <c r="M17" s="68">
        <v>2.5416466036800198</v>
      </c>
      <c r="N17" s="67">
        <v>80984272.679700002</v>
      </c>
      <c r="O17" s="67">
        <v>108788995.2524</v>
      </c>
      <c r="P17" s="67">
        <v>18038</v>
      </c>
      <c r="Q17" s="67">
        <v>21461</v>
      </c>
      <c r="R17" s="68">
        <v>-15.949862541354101</v>
      </c>
      <c r="S17" s="67">
        <v>96.344909014303099</v>
      </c>
      <c r="T17" s="67">
        <v>110.056328008946</v>
      </c>
      <c r="U17" s="69">
        <v>-14.231596806643701</v>
      </c>
    </row>
    <row r="18" spans="1:21" ht="12" thickBot="1" x14ac:dyDescent="0.2">
      <c r="A18" s="50"/>
      <c r="B18" s="52" t="s">
        <v>16</v>
      </c>
      <c r="C18" s="53"/>
      <c r="D18" s="67">
        <v>3010837.0074999998</v>
      </c>
      <c r="E18" s="67">
        <v>4361110</v>
      </c>
      <c r="F18" s="68">
        <v>69.038318398297704</v>
      </c>
      <c r="G18" s="67">
        <v>1541298.5951</v>
      </c>
      <c r="H18" s="68">
        <v>95.344173872075402</v>
      </c>
      <c r="I18" s="67">
        <v>479722.68030000001</v>
      </c>
      <c r="J18" s="68">
        <v>15.9331999409138</v>
      </c>
      <c r="K18" s="67">
        <v>226807.1023</v>
      </c>
      <c r="L18" s="68">
        <v>14.715325312113499</v>
      </c>
      <c r="M18" s="68">
        <v>1.1151131310935101</v>
      </c>
      <c r="N18" s="67">
        <v>165055802.93689999</v>
      </c>
      <c r="O18" s="67">
        <v>238937184.6559</v>
      </c>
      <c r="P18" s="67">
        <v>100845</v>
      </c>
      <c r="Q18" s="67">
        <v>105677</v>
      </c>
      <c r="R18" s="68">
        <v>-4.5724235169431404</v>
      </c>
      <c r="S18" s="67">
        <v>29.8560861470574</v>
      </c>
      <c r="T18" s="67">
        <v>30.7399446464226</v>
      </c>
      <c r="U18" s="69">
        <v>-2.9603963996209801</v>
      </c>
    </row>
    <row r="19" spans="1:21" ht="12" thickBot="1" x14ac:dyDescent="0.2">
      <c r="A19" s="50"/>
      <c r="B19" s="52" t="s">
        <v>17</v>
      </c>
      <c r="C19" s="53"/>
      <c r="D19" s="67">
        <v>1191236.9808</v>
      </c>
      <c r="E19" s="67">
        <v>1470603</v>
      </c>
      <c r="F19" s="68">
        <v>81.003301421253695</v>
      </c>
      <c r="G19" s="67">
        <v>593956.93359999999</v>
      </c>
      <c r="H19" s="68">
        <v>100.55948729815501</v>
      </c>
      <c r="I19" s="67">
        <v>163109.4474</v>
      </c>
      <c r="J19" s="68">
        <v>13.6924432358086</v>
      </c>
      <c r="K19" s="67">
        <v>69155.047500000001</v>
      </c>
      <c r="L19" s="68">
        <v>11.6431080416636</v>
      </c>
      <c r="M19" s="68">
        <v>1.35860509531137</v>
      </c>
      <c r="N19" s="67">
        <v>35883590.616499998</v>
      </c>
      <c r="O19" s="67">
        <v>60620379.965499997</v>
      </c>
      <c r="P19" s="67">
        <v>17973</v>
      </c>
      <c r="Q19" s="67">
        <v>20206</v>
      </c>
      <c r="R19" s="68">
        <v>-11.051172918935</v>
      </c>
      <c r="S19" s="67">
        <v>66.2792511433817</v>
      </c>
      <c r="T19" s="67">
        <v>65.744749871325297</v>
      </c>
      <c r="U19" s="69">
        <v>0.80643830887605805</v>
      </c>
    </row>
    <row r="20" spans="1:21" ht="12" thickBot="1" x14ac:dyDescent="0.2">
      <c r="A20" s="50"/>
      <c r="B20" s="52" t="s">
        <v>18</v>
      </c>
      <c r="C20" s="53"/>
      <c r="D20" s="67">
        <v>847179.03769999999</v>
      </c>
      <c r="E20" s="67">
        <v>1281480</v>
      </c>
      <c r="F20" s="68">
        <v>66.109423299622307</v>
      </c>
      <c r="G20" s="67">
        <v>827129.08909999998</v>
      </c>
      <c r="H20" s="68">
        <v>2.42404104319633</v>
      </c>
      <c r="I20" s="67">
        <v>120909.2078</v>
      </c>
      <c r="J20" s="68">
        <v>14.271978226498099</v>
      </c>
      <c r="K20" s="67">
        <v>65665.869699999996</v>
      </c>
      <c r="L20" s="68">
        <v>7.9390110401571201</v>
      </c>
      <c r="M20" s="68">
        <v>0.84127931834884395</v>
      </c>
      <c r="N20" s="67">
        <v>49288899.582999997</v>
      </c>
      <c r="O20" s="67">
        <v>92521851.539700001</v>
      </c>
      <c r="P20" s="67">
        <v>33761</v>
      </c>
      <c r="Q20" s="67">
        <v>35938</v>
      </c>
      <c r="R20" s="68">
        <v>-6.05765485001948</v>
      </c>
      <c r="S20" s="67">
        <v>25.093422520067499</v>
      </c>
      <c r="T20" s="67">
        <v>27.582220952751999</v>
      </c>
      <c r="U20" s="69">
        <v>-9.9181306603118706</v>
      </c>
    </row>
    <row r="21" spans="1:21" ht="12" thickBot="1" x14ac:dyDescent="0.2">
      <c r="A21" s="50"/>
      <c r="B21" s="52" t="s">
        <v>19</v>
      </c>
      <c r="C21" s="53"/>
      <c r="D21" s="67">
        <v>619084.96530000004</v>
      </c>
      <c r="E21" s="67">
        <v>883156</v>
      </c>
      <c r="F21" s="68">
        <v>70.099163148979301</v>
      </c>
      <c r="G21" s="67">
        <v>357836.90460000001</v>
      </c>
      <c r="H21" s="68">
        <v>73.007578967303701</v>
      </c>
      <c r="I21" s="67">
        <v>131858.28460000001</v>
      </c>
      <c r="J21" s="68">
        <v>21.2988995034152</v>
      </c>
      <c r="K21" s="67">
        <v>52242.418299999998</v>
      </c>
      <c r="L21" s="68">
        <v>14.5995054250757</v>
      </c>
      <c r="M21" s="68">
        <v>1.52396977189703</v>
      </c>
      <c r="N21" s="67">
        <v>23695400.166299999</v>
      </c>
      <c r="O21" s="67">
        <v>37232795.656599998</v>
      </c>
      <c r="P21" s="67">
        <v>32516</v>
      </c>
      <c r="Q21" s="67">
        <v>34144</v>
      </c>
      <c r="R21" s="68">
        <v>-4.76804123711341</v>
      </c>
      <c r="S21" s="67">
        <v>19.039394922499699</v>
      </c>
      <c r="T21" s="67">
        <v>23.0713443123243</v>
      </c>
      <c r="U21" s="69">
        <v>-21.1768777644286</v>
      </c>
    </row>
    <row r="22" spans="1:21" ht="12" thickBot="1" x14ac:dyDescent="0.2">
      <c r="A22" s="50"/>
      <c r="B22" s="52" t="s">
        <v>20</v>
      </c>
      <c r="C22" s="53"/>
      <c r="D22" s="67">
        <v>1865686.2705999999</v>
      </c>
      <c r="E22" s="67">
        <v>2495520</v>
      </c>
      <c r="F22" s="68">
        <v>74.761423294543803</v>
      </c>
      <c r="G22" s="67">
        <v>989274.49739999999</v>
      </c>
      <c r="H22" s="68">
        <v>88.591364227358099</v>
      </c>
      <c r="I22" s="67">
        <v>294605.2586</v>
      </c>
      <c r="J22" s="68">
        <v>15.790718045282899</v>
      </c>
      <c r="K22" s="67">
        <v>133704.15770000001</v>
      </c>
      <c r="L22" s="68">
        <v>13.5153749592656</v>
      </c>
      <c r="M22" s="68">
        <v>1.20341134986261</v>
      </c>
      <c r="N22" s="67">
        <v>56310304.938600004</v>
      </c>
      <c r="O22" s="67">
        <v>94015874.640400007</v>
      </c>
      <c r="P22" s="67">
        <v>82142</v>
      </c>
      <c r="Q22" s="67">
        <v>84487</v>
      </c>
      <c r="R22" s="68">
        <v>-2.7755749405233998</v>
      </c>
      <c r="S22" s="67">
        <v>22.712939429281001</v>
      </c>
      <c r="T22" s="67">
        <v>22.967075997490699</v>
      </c>
      <c r="U22" s="69">
        <v>-1.11890655545053</v>
      </c>
    </row>
    <row r="23" spans="1:21" ht="12" thickBot="1" x14ac:dyDescent="0.2">
      <c r="A23" s="50"/>
      <c r="B23" s="52" t="s">
        <v>21</v>
      </c>
      <c r="C23" s="53"/>
      <c r="D23" s="67">
        <v>2638771.6982</v>
      </c>
      <c r="E23" s="67">
        <v>3312799</v>
      </c>
      <c r="F23" s="68">
        <v>79.653842512026799</v>
      </c>
      <c r="G23" s="67">
        <v>2130076.2118000002</v>
      </c>
      <c r="H23" s="68">
        <v>23.881562715079198</v>
      </c>
      <c r="I23" s="67">
        <v>471851.3653</v>
      </c>
      <c r="J23" s="68">
        <v>17.881477417006799</v>
      </c>
      <c r="K23" s="67">
        <v>237659.6496</v>
      </c>
      <c r="L23" s="68">
        <v>11.157330816777099</v>
      </c>
      <c r="M23" s="68">
        <v>0.98540798193619805</v>
      </c>
      <c r="N23" s="67">
        <v>88199127.792600006</v>
      </c>
      <c r="O23" s="67">
        <v>181812886.2692</v>
      </c>
      <c r="P23" s="67">
        <v>80153</v>
      </c>
      <c r="Q23" s="67">
        <v>79730</v>
      </c>
      <c r="R23" s="68">
        <v>0.53054057443873204</v>
      </c>
      <c r="S23" s="67">
        <v>32.9216835077914</v>
      </c>
      <c r="T23" s="67">
        <v>32.214668365734397</v>
      </c>
      <c r="U23" s="69">
        <v>2.1475667910168399</v>
      </c>
    </row>
    <row r="24" spans="1:21" ht="12" thickBot="1" x14ac:dyDescent="0.2">
      <c r="A24" s="50"/>
      <c r="B24" s="52" t="s">
        <v>22</v>
      </c>
      <c r="C24" s="53"/>
      <c r="D24" s="67">
        <v>345703.38020000001</v>
      </c>
      <c r="E24" s="67">
        <v>579127</v>
      </c>
      <c r="F24" s="68">
        <v>59.693880651394302</v>
      </c>
      <c r="G24" s="67">
        <v>231938.3199</v>
      </c>
      <c r="H24" s="68">
        <v>49.049704399449702</v>
      </c>
      <c r="I24" s="67">
        <v>67057.553100000005</v>
      </c>
      <c r="J24" s="68">
        <v>19.397424769524999</v>
      </c>
      <c r="K24" s="67">
        <v>40501.412700000001</v>
      </c>
      <c r="L24" s="68">
        <v>17.462148004461799</v>
      </c>
      <c r="M24" s="68">
        <v>0.65568429913063297</v>
      </c>
      <c r="N24" s="67">
        <v>14944581.855900001</v>
      </c>
      <c r="O24" s="67">
        <v>24518679.1076</v>
      </c>
      <c r="P24" s="67">
        <v>21394</v>
      </c>
      <c r="Q24" s="67">
        <v>23076</v>
      </c>
      <c r="R24" s="68">
        <v>-7.2889582249956701</v>
      </c>
      <c r="S24" s="67">
        <v>16.1588940918014</v>
      </c>
      <c r="T24" s="67">
        <v>16.534269635118701</v>
      </c>
      <c r="U24" s="69">
        <v>-2.3230274373031001</v>
      </c>
    </row>
    <row r="25" spans="1:21" ht="12" thickBot="1" x14ac:dyDescent="0.2">
      <c r="A25" s="50"/>
      <c r="B25" s="52" t="s">
        <v>23</v>
      </c>
      <c r="C25" s="53"/>
      <c r="D25" s="67">
        <v>350680.01390000002</v>
      </c>
      <c r="E25" s="67">
        <v>535463</v>
      </c>
      <c r="F25" s="68">
        <v>65.490988901193901</v>
      </c>
      <c r="G25" s="67">
        <v>220517.56039999999</v>
      </c>
      <c r="H25" s="68">
        <v>59.025890393443703</v>
      </c>
      <c r="I25" s="67">
        <v>35240.7209</v>
      </c>
      <c r="J25" s="68">
        <v>10.0492527384379</v>
      </c>
      <c r="K25" s="67">
        <v>19494.548500000001</v>
      </c>
      <c r="L25" s="68">
        <v>8.8403610418320202</v>
      </c>
      <c r="M25" s="68">
        <v>0.80772183054149704</v>
      </c>
      <c r="N25" s="67">
        <v>16315380.7082</v>
      </c>
      <c r="O25" s="67">
        <v>32029191.159899998</v>
      </c>
      <c r="P25" s="67">
        <v>18170</v>
      </c>
      <c r="Q25" s="67">
        <v>19503</v>
      </c>
      <c r="R25" s="68">
        <v>-6.8348459211403396</v>
      </c>
      <c r="S25" s="67">
        <v>19.299945729224</v>
      </c>
      <c r="T25" s="67">
        <v>20.240424416756401</v>
      </c>
      <c r="U25" s="69">
        <v>-4.8729602700816503</v>
      </c>
    </row>
    <row r="26" spans="1:21" ht="12" thickBot="1" x14ac:dyDescent="0.2">
      <c r="A26" s="50"/>
      <c r="B26" s="52" t="s">
        <v>24</v>
      </c>
      <c r="C26" s="53"/>
      <c r="D26" s="67">
        <v>513533.91940000001</v>
      </c>
      <c r="E26" s="67">
        <v>600578</v>
      </c>
      <c r="F26" s="68">
        <v>85.506615194029806</v>
      </c>
      <c r="G26" s="67">
        <v>450351.31540000002</v>
      </c>
      <c r="H26" s="68">
        <v>14.0296257253921</v>
      </c>
      <c r="I26" s="67">
        <v>123276.0643</v>
      </c>
      <c r="J26" s="68">
        <v>24.005437546176601</v>
      </c>
      <c r="K26" s="67">
        <v>91287.313800000004</v>
      </c>
      <c r="L26" s="68">
        <v>20.2702447352505</v>
      </c>
      <c r="M26" s="68">
        <v>0.35041835681662897</v>
      </c>
      <c r="N26" s="67">
        <v>34721686.439499997</v>
      </c>
      <c r="O26" s="67">
        <v>57391632.879199997</v>
      </c>
      <c r="P26" s="67">
        <v>32123</v>
      </c>
      <c r="Q26" s="67">
        <v>32981</v>
      </c>
      <c r="R26" s="68">
        <v>-2.6014978320851401</v>
      </c>
      <c r="S26" s="67">
        <v>15.986486922142999</v>
      </c>
      <c r="T26" s="67">
        <v>16.270330584275801</v>
      </c>
      <c r="U26" s="69">
        <v>-1.7755224366375699</v>
      </c>
    </row>
    <row r="27" spans="1:21" ht="12" thickBot="1" x14ac:dyDescent="0.2">
      <c r="A27" s="50"/>
      <c r="B27" s="52" t="s">
        <v>25</v>
      </c>
      <c r="C27" s="53"/>
      <c r="D27" s="67">
        <v>264799.57900000003</v>
      </c>
      <c r="E27" s="67">
        <v>385115</v>
      </c>
      <c r="F27" s="68">
        <v>68.758573153473705</v>
      </c>
      <c r="G27" s="67">
        <v>248565.23199999999</v>
      </c>
      <c r="H27" s="68">
        <v>6.5312219530364599</v>
      </c>
      <c r="I27" s="67">
        <v>76278.573300000004</v>
      </c>
      <c r="J27" s="68">
        <v>28.806153539994899</v>
      </c>
      <c r="K27" s="67">
        <v>71628.310500000007</v>
      </c>
      <c r="L27" s="68">
        <v>28.816705346788002</v>
      </c>
      <c r="M27" s="68">
        <v>6.4922134384281002E-2</v>
      </c>
      <c r="N27" s="67">
        <v>9504407.6021999996</v>
      </c>
      <c r="O27" s="67">
        <v>18554736.062899999</v>
      </c>
      <c r="P27" s="67">
        <v>28849</v>
      </c>
      <c r="Q27" s="67">
        <v>27964</v>
      </c>
      <c r="R27" s="68">
        <v>3.1647832928050299</v>
      </c>
      <c r="S27" s="67">
        <v>9.1788130957745508</v>
      </c>
      <c r="T27" s="67">
        <v>9.2879501644972091</v>
      </c>
      <c r="U27" s="69">
        <v>-1.1890106878077999</v>
      </c>
    </row>
    <row r="28" spans="1:21" ht="12" thickBot="1" x14ac:dyDescent="0.2">
      <c r="A28" s="50"/>
      <c r="B28" s="52" t="s">
        <v>26</v>
      </c>
      <c r="C28" s="53"/>
      <c r="D28" s="67">
        <v>624793.84970000002</v>
      </c>
      <c r="E28" s="67">
        <v>872464</v>
      </c>
      <c r="F28" s="68">
        <v>71.612565068587301</v>
      </c>
      <c r="G28" s="67">
        <v>688245.99959999998</v>
      </c>
      <c r="H28" s="68">
        <v>-9.2193997403366996</v>
      </c>
      <c r="I28" s="67">
        <v>55104.253299999997</v>
      </c>
      <c r="J28" s="68">
        <v>8.8195895856623405</v>
      </c>
      <c r="K28" s="67">
        <v>45931.699000000001</v>
      </c>
      <c r="L28" s="68">
        <v>6.6737327970950702</v>
      </c>
      <c r="M28" s="68">
        <v>0.19969986958244201</v>
      </c>
      <c r="N28" s="67">
        <v>30181422.750700001</v>
      </c>
      <c r="O28" s="67">
        <v>73057782.346300006</v>
      </c>
      <c r="P28" s="67">
        <v>27810</v>
      </c>
      <c r="Q28" s="67">
        <v>27080</v>
      </c>
      <c r="R28" s="68">
        <v>2.6957163958641002</v>
      </c>
      <c r="S28" s="67">
        <v>22.466517428982399</v>
      </c>
      <c r="T28" s="67">
        <v>23.014694597488901</v>
      </c>
      <c r="U28" s="69">
        <v>-2.4399739311593498</v>
      </c>
    </row>
    <row r="29" spans="1:21" ht="12" thickBot="1" x14ac:dyDescent="0.2">
      <c r="A29" s="50"/>
      <c r="B29" s="52" t="s">
        <v>27</v>
      </c>
      <c r="C29" s="53"/>
      <c r="D29" s="67">
        <v>667316.32640000002</v>
      </c>
      <c r="E29" s="67">
        <v>1080358</v>
      </c>
      <c r="F29" s="68">
        <v>61.7680737681398</v>
      </c>
      <c r="G29" s="67">
        <v>652855.70900000003</v>
      </c>
      <c r="H29" s="68">
        <v>2.21497908353283</v>
      </c>
      <c r="I29" s="67">
        <v>128534.2078</v>
      </c>
      <c r="J29" s="68">
        <v>19.261361173854201</v>
      </c>
      <c r="K29" s="67">
        <v>105648.3605</v>
      </c>
      <c r="L29" s="68">
        <v>16.182497762304202</v>
      </c>
      <c r="M29" s="68">
        <v>0.216622834388424</v>
      </c>
      <c r="N29" s="67">
        <v>20921642.395100001</v>
      </c>
      <c r="O29" s="67">
        <v>42769724.215800002</v>
      </c>
      <c r="P29" s="67">
        <v>71740</v>
      </c>
      <c r="Q29" s="67">
        <v>71309</v>
      </c>
      <c r="R29" s="68">
        <v>0.60441178532864004</v>
      </c>
      <c r="S29" s="67">
        <v>9.3018724059102293</v>
      </c>
      <c r="T29" s="67">
        <v>9.5998999032380201</v>
      </c>
      <c r="U29" s="69">
        <v>-3.2039516811521498</v>
      </c>
    </row>
    <row r="30" spans="1:21" ht="12" thickBot="1" x14ac:dyDescent="0.2">
      <c r="A30" s="50"/>
      <c r="B30" s="52" t="s">
        <v>28</v>
      </c>
      <c r="C30" s="53"/>
      <c r="D30" s="67">
        <v>1074572.9765999999</v>
      </c>
      <c r="E30" s="67">
        <v>1421643</v>
      </c>
      <c r="F30" s="68">
        <v>75.5866962802898</v>
      </c>
      <c r="G30" s="67">
        <v>886547.43599999999</v>
      </c>
      <c r="H30" s="68">
        <v>21.208739991212401</v>
      </c>
      <c r="I30" s="67">
        <v>161775.83499999999</v>
      </c>
      <c r="J30" s="68">
        <v>15.0548951558289</v>
      </c>
      <c r="K30" s="67">
        <v>156013.0815</v>
      </c>
      <c r="L30" s="68">
        <v>17.597826711214999</v>
      </c>
      <c r="M30" s="68">
        <v>3.6937630130714001E-2</v>
      </c>
      <c r="N30" s="67">
        <v>46317381.414099999</v>
      </c>
      <c r="O30" s="67">
        <v>77782571.068200007</v>
      </c>
      <c r="P30" s="67">
        <v>51642</v>
      </c>
      <c r="Q30" s="67">
        <v>51803</v>
      </c>
      <c r="R30" s="68">
        <v>-0.31079281122714503</v>
      </c>
      <c r="S30" s="67">
        <v>20.808120843499498</v>
      </c>
      <c r="T30" s="67">
        <v>21.427721597204801</v>
      </c>
      <c r="U30" s="69">
        <v>-2.97768721339812</v>
      </c>
    </row>
    <row r="31" spans="1:21" ht="12" thickBot="1" x14ac:dyDescent="0.2">
      <c r="A31" s="50"/>
      <c r="B31" s="52" t="s">
        <v>29</v>
      </c>
      <c r="C31" s="53"/>
      <c r="D31" s="67">
        <v>385349.49280000001</v>
      </c>
      <c r="E31" s="67">
        <v>602001</v>
      </c>
      <c r="F31" s="68">
        <v>64.011437323193803</v>
      </c>
      <c r="G31" s="67">
        <v>583305.36010000005</v>
      </c>
      <c r="H31" s="68">
        <v>-33.936918952032798</v>
      </c>
      <c r="I31" s="67">
        <v>30210.9041</v>
      </c>
      <c r="J31" s="68">
        <v>7.8398712505065502</v>
      </c>
      <c r="K31" s="67">
        <v>42870.077599999997</v>
      </c>
      <c r="L31" s="68">
        <v>7.3495085991753104</v>
      </c>
      <c r="M31" s="68">
        <v>-0.295291592847502</v>
      </c>
      <c r="N31" s="67">
        <v>33409853.5057</v>
      </c>
      <c r="O31" s="67">
        <v>92927182.996999994</v>
      </c>
      <c r="P31" s="67">
        <v>14692</v>
      </c>
      <c r="Q31" s="67">
        <v>13372</v>
      </c>
      <c r="R31" s="68">
        <v>9.8713730182470805</v>
      </c>
      <c r="S31" s="67">
        <v>26.228525238224901</v>
      </c>
      <c r="T31" s="67">
        <v>23.8865708121448</v>
      </c>
      <c r="U31" s="69">
        <v>8.9290358676628703</v>
      </c>
    </row>
    <row r="32" spans="1:21" ht="12" thickBot="1" x14ac:dyDescent="0.2">
      <c r="A32" s="50"/>
      <c r="B32" s="52" t="s">
        <v>30</v>
      </c>
      <c r="C32" s="53"/>
      <c r="D32" s="67">
        <v>146010.2562</v>
      </c>
      <c r="E32" s="67">
        <v>261093</v>
      </c>
      <c r="F32" s="68">
        <v>55.922700417092798</v>
      </c>
      <c r="G32" s="67">
        <v>143223.91029999999</v>
      </c>
      <c r="H32" s="68">
        <v>1.94544744251406</v>
      </c>
      <c r="I32" s="67">
        <v>40189.877999999997</v>
      </c>
      <c r="J32" s="68">
        <v>27.525380097237299</v>
      </c>
      <c r="K32" s="67">
        <v>40378.6662</v>
      </c>
      <c r="L32" s="68">
        <v>28.192685226525299</v>
      </c>
      <c r="M32" s="68">
        <v>-4.6754441829479996E-3</v>
      </c>
      <c r="N32" s="67">
        <v>4263702.3938999996</v>
      </c>
      <c r="O32" s="67">
        <v>8213209.9133000001</v>
      </c>
      <c r="P32" s="67">
        <v>23592</v>
      </c>
      <c r="Q32" s="67">
        <v>22788</v>
      </c>
      <c r="R32" s="68">
        <v>3.5281727224855102</v>
      </c>
      <c r="S32" s="67">
        <v>6.1889732197354999</v>
      </c>
      <c r="T32" s="67">
        <v>6.4335138230647697</v>
      </c>
      <c r="U32" s="69">
        <v>-3.9512305942684001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3.8462000000000001</v>
      </c>
      <c r="H33" s="70"/>
      <c r="I33" s="70"/>
      <c r="J33" s="70"/>
      <c r="K33" s="67">
        <v>0.74890000000000001</v>
      </c>
      <c r="L33" s="68">
        <v>19.471166346003798</v>
      </c>
      <c r="M33" s="70"/>
      <c r="N33" s="67">
        <v>51.9114</v>
      </c>
      <c r="O33" s="67">
        <v>76.358000000000004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141431.1537</v>
      </c>
      <c r="E34" s="67">
        <v>179071</v>
      </c>
      <c r="F34" s="68">
        <v>78.980490252469707</v>
      </c>
      <c r="G34" s="67">
        <v>84176.078899999993</v>
      </c>
      <c r="H34" s="68">
        <v>68.018225068452296</v>
      </c>
      <c r="I34" s="67">
        <v>22381.257699999998</v>
      </c>
      <c r="J34" s="68">
        <v>15.824842769418799</v>
      </c>
      <c r="K34" s="67">
        <v>8107.5407999999998</v>
      </c>
      <c r="L34" s="68">
        <v>9.63164465005746</v>
      </c>
      <c r="M34" s="68">
        <v>1.7605482663744401</v>
      </c>
      <c r="N34" s="67">
        <v>9936639.9521999992</v>
      </c>
      <c r="O34" s="67">
        <v>18472361.483899999</v>
      </c>
      <c r="P34" s="67">
        <v>6727</v>
      </c>
      <c r="Q34" s="67">
        <v>7264</v>
      </c>
      <c r="R34" s="68">
        <v>-7.3926211453744504</v>
      </c>
      <c r="S34" s="67">
        <v>21.024402214954701</v>
      </c>
      <c r="T34" s="67">
        <v>22.0766348568282</v>
      </c>
      <c r="U34" s="69">
        <v>-5.0048159805708297</v>
      </c>
    </row>
    <row r="35" spans="1:21" ht="12" thickBot="1" x14ac:dyDescent="0.2">
      <c r="A35" s="50"/>
      <c r="B35" s="52" t="s">
        <v>36</v>
      </c>
      <c r="C35" s="53"/>
      <c r="D35" s="70"/>
      <c r="E35" s="67">
        <v>64142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13895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65762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430131.62479999999</v>
      </c>
      <c r="E38" s="67">
        <v>147331</v>
      </c>
      <c r="F38" s="68">
        <v>291.949165348772</v>
      </c>
      <c r="G38" s="67">
        <v>243575.2133</v>
      </c>
      <c r="H38" s="68">
        <v>76.590884997081901</v>
      </c>
      <c r="I38" s="67">
        <v>25304.427299999999</v>
      </c>
      <c r="J38" s="68">
        <v>5.8829497393422097</v>
      </c>
      <c r="K38" s="67">
        <v>14978.4532</v>
      </c>
      <c r="L38" s="68">
        <v>6.1494160251649896</v>
      </c>
      <c r="M38" s="68">
        <v>0.68938854781079795</v>
      </c>
      <c r="N38" s="67">
        <v>9609218.7465000004</v>
      </c>
      <c r="O38" s="67">
        <v>16881582.864500001</v>
      </c>
      <c r="P38" s="67">
        <v>559</v>
      </c>
      <c r="Q38" s="67">
        <v>545</v>
      </c>
      <c r="R38" s="68">
        <v>2.5688073394495299</v>
      </c>
      <c r="S38" s="67">
        <v>769.46623398926704</v>
      </c>
      <c r="T38" s="67">
        <v>887.29867853210999</v>
      </c>
      <c r="U38" s="69">
        <v>-15.3135302548555</v>
      </c>
    </row>
    <row r="39" spans="1:21" ht="12" thickBot="1" x14ac:dyDescent="0.2">
      <c r="A39" s="50"/>
      <c r="B39" s="52" t="s">
        <v>34</v>
      </c>
      <c r="C39" s="53"/>
      <c r="D39" s="67">
        <v>640568.73659999995</v>
      </c>
      <c r="E39" s="67">
        <v>333741</v>
      </c>
      <c r="F39" s="68">
        <v>191.935883394608</v>
      </c>
      <c r="G39" s="67">
        <v>472863.93640000001</v>
      </c>
      <c r="H39" s="68">
        <v>35.4657624086894</v>
      </c>
      <c r="I39" s="67">
        <v>46633.895100000002</v>
      </c>
      <c r="J39" s="68">
        <v>7.28007666242386</v>
      </c>
      <c r="K39" s="67">
        <v>30940.4385</v>
      </c>
      <c r="L39" s="68">
        <v>6.5432011448272496</v>
      </c>
      <c r="M39" s="68">
        <v>0.50721506742705003</v>
      </c>
      <c r="N39" s="67">
        <v>23257065.802999999</v>
      </c>
      <c r="O39" s="67">
        <v>42066016.106700003</v>
      </c>
      <c r="P39" s="67">
        <v>3378</v>
      </c>
      <c r="Q39" s="67">
        <v>3231</v>
      </c>
      <c r="R39" s="68">
        <v>4.54967502321262</v>
      </c>
      <c r="S39" s="67">
        <v>189.62958454706899</v>
      </c>
      <c r="T39" s="67">
        <v>180.793707675642</v>
      </c>
      <c r="U39" s="69">
        <v>4.6595455516772804</v>
      </c>
    </row>
    <row r="40" spans="1:21" ht="12" thickBot="1" x14ac:dyDescent="0.2">
      <c r="A40" s="50"/>
      <c r="B40" s="52" t="s">
        <v>39</v>
      </c>
      <c r="C40" s="53"/>
      <c r="D40" s="70"/>
      <c r="E40" s="67">
        <v>73246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22052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18097.659800000001</v>
      </c>
      <c r="E42" s="72">
        <v>20073</v>
      </c>
      <c r="F42" s="73">
        <v>90.159217854829905</v>
      </c>
      <c r="G42" s="72">
        <v>31899.735199999999</v>
      </c>
      <c r="H42" s="73">
        <v>-43.267053201118699</v>
      </c>
      <c r="I42" s="72">
        <v>2350.0264999999999</v>
      </c>
      <c r="J42" s="73">
        <v>12.9852507228587</v>
      </c>
      <c r="K42" s="72">
        <v>5050.4144999999999</v>
      </c>
      <c r="L42" s="73">
        <v>15.832151797924601</v>
      </c>
      <c r="M42" s="73">
        <v>-0.53468641039265197</v>
      </c>
      <c r="N42" s="72">
        <v>1371629.5105999999</v>
      </c>
      <c r="O42" s="72">
        <v>1959972.4864000001</v>
      </c>
      <c r="P42" s="72">
        <v>32</v>
      </c>
      <c r="Q42" s="72">
        <v>41</v>
      </c>
      <c r="R42" s="73">
        <v>-21.951219512195099</v>
      </c>
      <c r="S42" s="72">
        <v>565.55186875000004</v>
      </c>
      <c r="T42" s="72">
        <v>599.91978292682904</v>
      </c>
      <c r="U42" s="74">
        <v>-6.0768810211502302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98040</v>
      </c>
      <c r="D2" s="32">
        <v>960268.30070940196</v>
      </c>
      <c r="E2" s="32">
        <v>710545.45910854696</v>
      </c>
      <c r="F2" s="32">
        <v>249722.841600855</v>
      </c>
      <c r="G2" s="32">
        <v>710545.45910854696</v>
      </c>
      <c r="H2" s="32">
        <v>0.26005527977584098</v>
      </c>
    </row>
    <row r="3" spans="1:8" ht="14.25" x14ac:dyDescent="0.2">
      <c r="A3" s="32">
        <v>2</v>
      </c>
      <c r="B3" s="33">
        <v>13</v>
      </c>
      <c r="C3" s="32">
        <v>34781</v>
      </c>
      <c r="D3" s="32">
        <v>268651.61734446703</v>
      </c>
      <c r="E3" s="32">
        <v>203117.629115997</v>
      </c>
      <c r="F3" s="32">
        <v>65533.988228469898</v>
      </c>
      <c r="G3" s="32">
        <v>203117.629115997</v>
      </c>
      <c r="H3" s="32">
        <v>0.24393669718519401</v>
      </c>
    </row>
    <row r="4" spans="1:8" ht="14.25" x14ac:dyDescent="0.2">
      <c r="A4" s="32">
        <v>3</v>
      </c>
      <c r="B4" s="33">
        <v>14</v>
      </c>
      <c r="C4" s="32">
        <v>137912</v>
      </c>
      <c r="D4" s="32">
        <v>389749.54071367497</v>
      </c>
      <c r="E4" s="32">
        <v>299739.61920598301</v>
      </c>
      <c r="F4" s="32">
        <v>90009.921507692299</v>
      </c>
      <c r="G4" s="32">
        <v>299739.61920598301</v>
      </c>
      <c r="H4" s="32">
        <v>0.230942982877861</v>
      </c>
    </row>
    <row r="5" spans="1:8" ht="14.25" x14ac:dyDescent="0.2">
      <c r="A5" s="32">
        <v>4</v>
      </c>
      <c r="B5" s="33">
        <v>15</v>
      </c>
      <c r="C5" s="32">
        <v>4968</v>
      </c>
      <c r="D5" s="32">
        <v>83729.656494871801</v>
      </c>
      <c r="E5" s="32">
        <v>63584.258637606799</v>
      </c>
      <c r="F5" s="32">
        <v>20145.397857265001</v>
      </c>
      <c r="G5" s="32">
        <v>63584.258637606799</v>
      </c>
      <c r="H5" s="32">
        <v>0.24060050764090701</v>
      </c>
    </row>
    <row r="6" spans="1:8" ht="14.25" x14ac:dyDescent="0.2">
      <c r="A6" s="32">
        <v>5</v>
      </c>
      <c r="B6" s="33">
        <v>16</v>
      </c>
      <c r="C6" s="32">
        <v>2673</v>
      </c>
      <c r="D6" s="32">
        <v>161594.596181197</v>
      </c>
      <c r="E6" s="32">
        <v>135003.31870256399</v>
      </c>
      <c r="F6" s="32">
        <v>26591.277478632499</v>
      </c>
      <c r="G6" s="32">
        <v>135003.31870256399</v>
      </c>
      <c r="H6" s="32">
        <v>0.16455548704621001</v>
      </c>
    </row>
    <row r="7" spans="1:8" ht="14.25" x14ac:dyDescent="0.2">
      <c r="A7" s="32">
        <v>6</v>
      </c>
      <c r="B7" s="33">
        <v>17</v>
      </c>
      <c r="C7" s="32">
        <v>25445</v>
      </c>
      <c r="D7" s="32">
        <v>419290.20230854698</v>
      </c>
      <c r="E7" s="32">
        <v>326829.17653333303</v>
      </c>
      <c r="F7" s="32">
        <v>92461.025775213697</v>
      </c>
      <c r="G7" s="32">
        <v>326829.17653333303</v>
      </c>
      <c r="H7" s="32">
        <v>0.22051797362813999</v>
      </c>
    </row>
    <row r="8" spans="1:8" ht="14.25" x14ac:dyDescent="0.2">
      <c r="A8" s="32">
        <v>7</v>
      </c>
      <c r="B8" s="33">
        <v>18</v>
      </c>
      <c r="C8" s="32">
        <v>62614</v>
      </c>
      <c r="D8" s="32">
        <v>156336.12898546999</v>
      </c>
      <c r="E8" s="32">
        <v>125484.399497436</v>
      </c>
      <c r="F8" s="32">
        <v>30851.729488034201</v>
      </c>
      <c r="G8" s="32">
        <v>125484.399497436</v>
      </c>
      <c r="H8" s="32">
        <v>0.19734228862031999</v>
      </c>
    </row>
    <row r="9" spans="1:8" ht="14.25" x14ac:dyDescent="0.2">
      <c r="A9" s="32">
        <v>8</v>
      </c>
      <c r="B9" s="33">
        <v>19</v>
      </c>
      <c r="C9" s="32">
        <v>15458</v>
      </c>
      <c r="D9" s="32">
        <v>106537.89034444399</v>
      </c>
      <c r="E9" s="32">
        <v>98497.1958863248</v>
      </c>
      <c r="F9" s="32">
        <v>8040.6944581196603</v>
      </c>
      <c r="G9" s="32">
        <v>98497.1958863248</v>
      </c>
      <c r="H9" s="32">
        <v>7.5472626988609695E-2</v>
      </c>
    </row>
    <row r="10" spans="1:8" ht="14.25" x14ac:dyDescent="0.2">
      <c r="A10" s="32">
        <v>9</v>
      </c>
      <c r="B10" s="33">
        <v>21</v>
      </c>
      <c r="C10" s="32">
        <v>253735</v>
      </c>
      <c r="D10" s="32">
        <v>1456864.3190265</v>
      </c>
      <c r="E10" s="32">
        <v>1297620.26389829</v>
      </c>
      <c r="F10" s="32">
        <v>159244.05512820499</v>
      </c>
      <c r="G10" s="32">
        <v>1297620.26389829</v>
      </c>
      <c r="H10" s="35">
        <v>0.109306030114469</v>
      </c>
    </row>
    <row r="11" spans="1:8" ht="14.25" x14ac:dyDescent="0.2">
      <c r="A11" s="32">
        <v>10</v>
      </c>
      <c r="B11" s="33">
        <v>22</v>
      </c>
      <c r="C11" s="32">
        <v>49683</v>
      </c>
      <c r="D11" s="32">
        <v>1737869.53171538</v>
      </c>
      <c r="E11" s="32">
        <v>1503469.6370931601</v>
      </c>
      <c r="F11" s="32">
        <v>234399.894622222</v>
      </c>
      <c r="G11" s="32">
        <v>1503469.6370931601</v>
      </c>
      <c r="H11" s="32">
        <v>0.13487772835907599</v>
      </c>
    </row>
    <row r="12" spans="1:8" ht="14.25" x14ac:dyDescent="0.2">
      <c r="A12" s="32">
        <v>11</v>
      </c>
      <c r="B12" s="33">
        <v>23</v>
      </c>
      <c r="C12" s="32">
        <v>268004.19</v>
      </c>
      <c r="D12" s="32">
        <v>3010837.2289480101</v>
      </c>
      <c r="E12" s="32">
        <v>2531114.3220650898</v>
      </c>
      <c r="F12" s="32">
        <v>479722.90688292898</v>
      </c>
      <c r="G12" s="32">
        <v>2531114.3220650898</v>
      </c>
      <c r="H12" s="32">
        <v>0.15933206294600799</v>
      </c>
    </row>
    <row r="13" spans="1:8" ht="14.25" x14ac:dyDescent="0.2">
      <c r="A13" s="32">
        <v>12</v>
      </c>
      <c r="B13" s="33">
        <v>24</v>
      </c>
      <c r="C13" s="32">
        <v>103983.162</v>
      </c>
      <c r="D13" s="32">
        <v>1191236.92638547</v>
      </c>
      <c r="E13" s="32">
        <v>1028127.53141624</v>
      </c>
      <c r="F13" s="32">
        <v>163109.39496923101</v>
      </c>
      <c r="G13" s="32">
        <v>1028127.53141624</v>
      </c>
      <c r="H13" s="32">
        <v>0.13692439459893899</v>
      </c>
    </row>
    <row r="14" spans="1:8" ht="14.25" x14ac:dyDescent="0.2">
      <c r="A14" s="32">
        <v>13</v>
      </c>
      <c r="B14" s="33">
        <v>25</v>
      </c>
      <c r="C14" s="32">
        <v>68322</v>
      </c>
      <c r="D14" s="32">
        <v>847179.136218803</v>
      </c>
      <c r="E14" s="32">
        <v>726269.82989829103</v>
      </c>
      <c r="F14" s="32">
        <v>120909.306320513</v>
      </c>
      <c r="G14" s="32">
        <v>726269.82989829103</v>
      </c>
      <c r="H14" s="32">
        <v>0.14271988196046101</v>
      </c>
    </row>
    <row r="15" spans="1:8" ht="14.25" x14ac:dyDescent="0.2">
      <c r="A15" s="32">
        <v>14</v>
      </c>
      <c r="B15" s="33">
        <v>26</v>
      </c>
      <c r="C15" s="32">
        <v>68128</v>
      </c>
      <c r="D15" s="32">
        <v>619084.57540291199</v>
      </c>
      <c r="E15" s="32">
        <v>487226.67955196998</v>
      </c>
      <c r="F15" s="32">
        <v>131857.895850942</v>
      </c>
      <c r="G15" s="32">
        <v>487226.67955196998</v>
      </c>
      <c r="H15" s="32">
        <v>0.21298850123204299</v>
      </c>
    </row>
    <row r="16" spans="1:8" ht="14.25" x14ac:dyDescent="0.2">
      <c r="A16" s="32">
        <v>15</v>
      </c>
      <c r="B16" s="33">
        <v>27</v>
      </c>
      <c r="C16" s="32">
        <v>192087.65700000001</v>
      </c>
      <c r="D16" s="32">
        <v>1865687.4105</v>
      </c>
      <c r="E16" s="32">
        <v>1571081.0107</v>
      </c>
      <c r="F16" s="32">
        <v>294606.39980000001</v>
      </c>
      <c r="G16" s="32">
        <v>1571081.0107</v>
      </c>
      <c r="H16" s="32">
        <v>0.15790769565253501</v>
      </c>
    </row>
    <row r="17" spans="1:8" ht="14.25" x14ac:dyDescent="0.2">
      <c r="A17" s="32">
        <v>16</v>
      </c>
      <c r="B17" s="33">
        <v>29</v>
      </c>
      <c r="C17" s="32">
        <v>193386</v>
      </c>
      <c r="D17" s="32">
        <v>2638772.91321368</v>
      </c>
      <c r="E17" s="32">
        <v>2166920.38880427</v>
      </c>
      <c r="F17" s="32">
        <v>471852.52440940199</v>
      </c>
      <c r="G17" s="32">
        <v>2166920.38880427</v>
      </c>
      <c r="H17" s="32">
        <v>0.17881513109619901</v>
      </c>
    </row>
    <row r="18" spans="1:8" ht="14.25" x14ac:dyDescent="0.2">
      <c r="A18" s="32">
        <v>17</v>
      </c>
      <c r="B18" s="33">
        <v>31</v>
      </c>
      <c r="C18" s="32">
        <v>34092.982000000004</v>
      </c>
      <c r="D18" s="32">
        <v>345703.37376757403</v>
      </c>
      <c r="E18" s="32">
        <v>278645.81716523098</v>
      </c>
      <c r="F18" s="32">
        <v>67057.556602343102</v>
      </c>
      <c r="G18" s="32">
        <v>278645.81716523098</v>
      </c>
      <c r="H18" s="32">
        <v>0.19397426143554999</v>
      </c>
    </row>
    <row r="19" spans="1:8" ht="14.25" x14ac:dyDescent="0.2">
      <c r="A19" s="32">
        <v>18</v>
      </c>
      <c r="B19" s="33">
        <v>32</v>
      </c>
      <c r="C19" s="32">
        <v>15719.662</v>
      </c>
      <c r="D19" s="32">
        <v>350680.01382682897</v>
      </c>
      <c r="E19" s="32">
        <v>315439.28493357898</v>
      </c>
      <c r="F19" s="32">
        <v>35240.728893249798</v>
      </c>
      <c r="G19" s="32">
        <v>315439.28493357898</v>
      </c>
      <c r="H19" s="32">
        <v>0.10049255019891799</v>
      </c>
    </row>
    <row r="20" spans="1:8" ht="14.25" x14ac:dyDescent="0.2">
      <c r="A20" s="32">
        <v>19</v>
      </c>
      <c r="B20" s="33">
        <v>33</v>
      </c>
      <c r="C20" s="32">
        <v>26295.326000000001</v>
      </c>
      <c r="D20" s="32">
        <v>513533.89504420199</v>
      </c>
      <c r="E20" s="32">
        <v>390257.851845989</v>
      </c>
      <c r="F20" s="32">
        <v>123276.043198213</v>
      </c>
      <c r="G20" s="32">
        <v>390257.851845989</v>
      </c>
      <c r="H20" s="32">
        <v>0.240054345755702</v>
      </c>
    </row>
    <row r="21" spans="1:8" ht="14.25" x14ac:dyDescent="0.2">
      <c r="A21" s="32">
        <v>20</v>
      </c>
      <c r="B21" s="33">
        <v>34</v>
      </c>
      <c r="C21" s="32">
        <v>39067.94</v>
      </c>
      <c r="D21" s="32">
        <v>264799.50360371399</v>
      </c>
      <c r="E21" s="32">
        <v>188521.002560655</v>
      </c>
      <c r="F21" s="32">
        <v>76278.501043058597</v>
      </c>
      <c r="G21" s="32">
        <v>188521.002560655</v>
      </c>
      <c r="H21" s="32">
        <v>0.288061344545469</v>
      </c>
    </row>
    <row r="22" spans="1:8" ht="14.25" x14ac:dyDescent="0.2">
      <c r="A22" s="32">
        <v>21</v>
      </c>
      <c r="B22" s="33">
        <v>35</v>
      </c>
      <c r="C22" s="32">
        <v>23914.302</v>
      </c>
      <c r="D22" s="32">
        <v>624793.84677345096</v>
      </c>
      <c r="E22" s="32">
        <v>569689.60137610603</v>
      </c>
      <c r="F22" s="32">
        <v>55104.245397345097</v>
      </c>
      <c r="G22" s="32">
        <v>569689.60137610603</v>
      </c>
      <c r="H22" s="32">
        <v>8.8195883621315196E-2</v>
      </c>
    </row>
    <row r="23" spans="1:8" ht="14.25" x14ac:dyDescent="0.2">
      <c r="A23" s="32">
        <v>22</v>
      </c>
      <c r="B23" s="33">
        <v>36</v>
      </c>
      <c r="C23" s="32">
        <v>123679.92</v>
      </c>
      <c r="D23" s="32">
        <v>667316.32656283199</v>
      </c>
      <c r="E23" s="32">
        <v>538782.10138127697</v>
      </c>
      <c r="F23" s="32">
        <v>128534.225181555</v>
      </c>
      <c r="G23" s="32">
        <v>538782.10138127697</v>
      </c>
      <c r="H23" s="32">
        <v>0.19261363773849199</v>
      </c>
    </row>
    <row r="24" spans="1:8" ht="14.25" x14ac:dyDescent="0.2">
      <c r="A24" s="32">
        <v>23</v>
      </c>
      <c r="B24" s="33">
        <v>37</v>
      </c>
      <c r="C24" s="32">
        <v>91347.282999999996</v>
      </c>
      <c r="D24" s="32">
        <v>1074572.98649912</v>
      </c>
      <c r="E24" s="32">
        <v>912797.15019122895</v>
      </c>
      <c r="F24" s="32">
        <v>161775.83630788699</v>
      </c>
      <c r="G24" s="32">
        <v>912797.15019122895</v>
      </c>
      <c r="H24" s="32">
        <v>0.150548951388533</v>
      </c>
    </row>
    <row r="25" spans="1:8" ht="14.25" x14ac:dyDescent="0.2">
      <c r="A25" s="32">
        <v>24</v>
      </c>
      <c r="B25" s="33">
        <v>38</v>
      </c>
      <c r="C25" s="32">
        <v>52784.017</v>
      </c>
      <c r="D25" s="32">
        <v>385349.49713628303</v>
      </c>
      <c r="E25" s="32">
        <v>355138.58473185799</v>
      </c>
      <c r="F25" s="32">
        <v>30210.912404424798</v>
      </c>
      <c r="G25" s="32">
        <v>355138.58473185799</v>
      </c>
      <c r="H25" s="32">
        <v>7.8398733173227306E-2</v>
      </c>
    </row>
    <row r="26" spans="1:8" ht="14.25" x14ac:dyDescent="0.2">
      <c r="A26" s="32">
        <v>25</v>
      </c>
      <c r="B26" s="33">
        <v>39</v>
      </c>
      <c r="C26" s="32">
        <v>88543.400999999998</v>
      </c>
      <c r="D26" s="32">
        <v>146010.198293586</v>
      </c>
      <c r="E26" s="32">
        <v>105820.384343621</v>
      </c>
      <c r="F26" s="32">
        <v>40189.813949965399</v>
      </c>
      <c r="G26" s="32">
        <v>105820.384343621</v>
      </c>
      <c r="H26" s="32">
        <v>0.27525347146748502</v>
      </c>
    </row>
    <row r="27" spans="1:8" ht="14.25" x14ac:dyDescent="0.2">
      <c r="A27" s="32">
        <v>26</v>
      </c>
      <c r="B27" s="33">
        <v>42</v>
      </c>
      <c r="C27" s="32">
        <v>5503.2240000000002</v>
      </c>
      <c r="D27" s="32">
        <v>141431.1526</v>
      </c>
      <c r="E27" s="32">
        <v>119049.8946</v>
      </c>
      <c r="F27" s="32">
        <v>22381.258000000002</v>
      </c>
      <c r="G27" s="32">
        <v>119049.8946</v>
      </c>
      <c r="H27" s="32">
        <v>0.15824843104615999</v>
      </c>
    </row>
    <row r="28" spans="1:8" ht="14.25" x14ac:dyDescent="0.2">
      <c r="A28" s="32">
        <v>27</v>
      </c>
      <c r="B28" s="33">
        <v>75</v>
      </c>
      <c r="C28" s="32">
        <v>558</v>
      </c>
      <c r="D28" s="32">
        <v>430131.62389401702</v>
      </c>
      <c r="E28" s="32">
        <v>404827.19504273502</v>
      </c>
      <c r="F28" s="32">
        <v>25304.4288512821</v>
      </c>
      <c r="G28" s="32">
        <v>404827.19504273502</v>
      </c>
      <c r="H28" s="32">
        <v>5.8829501123862898E-2</v>
      </c>
    </row>
    <row r="29" spans="1:8" ht="14.25" x14ac:dyDescent="0.2">
      <c r="A29" s="32">
        <v>28</v>
      </c>
      <c r="B29" s="33">
        <v>76</v>
      </c>
      <c r="C29" s="32">
        <v>3950</v>
      </c>
      <c r="D29" s="32">
        <v>640568.72307948698</v>
      </c>
      <c r="E29" s="32">
        <v>593934.84718119702</v>
      </c>
      <c r="F29" s="32">
        <v>46633.8758982906</v>
      </c>
      <c r="G29" s="32">
        <v>593934.84718119702</v>
      </c>
      <c r="H29" s="32">
        <v>7.2800738184814404E-2</v>
      </c>
    </row>
    <row r="30" spans="1:8" ht="14.25" x14ac:dyDescent="0.2">
      <c r="A30" s="32">
        <v>29</v>
      </c>
      <c r="B30" s="33">
        <v>99</v>
      </c>
      <c r="C30" s="32">
        <v>32</v>
      </c>
      <c r="D30" s="32">
        <v>18097.6597836775</v>
      </c>
      <c r="E30" s="32">
        <v>15747.633159367701</v>
      </c>
      <c r="F30" s="32">
        <v>2350.0266243098099</v>
      </c>
      <c r="G30" s="32">
        <v>15747.633159367701</v>
      </c>
      <c r="H30" s="32">
        <v>0.129852514214536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2015-02-26T01:09:56Z</dcterms:modified>
</cp:coreProperties>
</file>