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<sst xmlns="http://schemas.openxmlformats.org/spreadsheetml/2006/main" count="112" uniqueCount="70">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</sst>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13139508.817299999</v>
      </c>
      <c r="F3" s="25">
        <f>RA!I7</f>
        <v>2049679.1118000001</v>
      </c>
      <c r="G3" s="16">
        <f>E3-F3</f>
        <v>11089829.705499999</v>
      </c>
      <c r="H3" s="27">
        <f>RA!J7</f>
        <v>15.599358699781201</v>
      </c>
      <c r="I3" s="20">
        <f>SUM(I4:I38)</f>
        <v>13139513.228547327</v>
      </c>
      <c r="J3" s="21">
        <f>SUM(J4:J38)</f>
        <v>11089829.823465487</v>
      </c>
      <c r="K3" s="22">
        <f>E3-I3</f>
        <v>-4.4112473279237747</v>
      </c>
      <c r="L3" s="22">
        <f>G3-J3</f>
        <v>-0.11796548776328564</v>
      </c>
    </row>
    <row r="4" spans="1:13" x14ac:dyDescent="0.15">
      <c r="A4" s="40">
        <f>RA!A8</f>
        <v>42074</v>
      </c>
      <c r="B4" s="12">
        <v>12</v>
      </c>
      <c r="C4" s="37" t="s">
        <v>6</v>
      </c>
      <c r="D4" s="37"/>
      <c r="E4" s="15">
        <f>VLOOKUP(C4,RA!B8:D36,3,0)</f>
        <v>652822.40560000006</v>
      </c>
      <c r="F4" s="25">
        <f>VLOOKUP(C4,RA!B8:I39,8,0)</f>
        <v>192386.91279999999</v>
      </c>
      <c r="G4" s="16">
        <f t="shared" ref="G4:G38" si="0">E4-F4</f>
        <v>460435.49280000007</v>
      </c>
      <c r="H4" s="27">
        <f>RA!J8</f>
        <v>29.47002295719</v>
      </c>
      <c r="I4" s="20">
        <f>VLOOKUP(B4,RMS!B:D,3,FALSE)</f>
        <v>652823.15860769199</v>
      </c>
      <c r="J4" s="21">
        <f>VLOOKUP(B4,RMS!B:E,4,FALSE)</f>
        <v>460435.50972649601</v>
      </c>
      <c r="K4" s="22">
        <f t="shared" ref="K4:K38" si="1">E4-I4</f>
        <v>-0.7530076919356361</v>
      </c>
      <c r="L4" s="22">
        <f t="shared" ref="L4:L38" si="2">G4-J4</f>
        <v>-1.6926495940424502E-2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95221.521999999997</v>
      </c>
      <c r="F5" s="25">
        <f>VLOOKUP(C5,RA!B9:I40,8,0)</f>
        <v>23382.6263</v>
      </c>
      <c r="G5" s="16">
        <f t="shared" si="0"/>
        <v>71838.895699999994</v>
      </c>
      <c r="H5" s="27">
        <f>RA!J9</f>
        <v>24.556030830929199</v>
      </c>
      <c r="I5" s="20">
        <f>VLOOKUP(B5,RMS!B:D,3,FALSE)</f>
        <v>95221.569906686302</v>
      </c>
      <c r="J5" s="21">
        <f>VLOOKUP(B5,RMS!B:E,4,FALSE)</f>
        <v>71838.907481809205</v>
      </c>
      <c r="K5" s="22">
        <f t="shared" si="1"/>
        <v>-4.7906686304486357E-2</v>
      </c>
      <c r="L5" s="22">
        <f t="shared" si="2"/>
        <v>-1.1781809211242944E-2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113512.6804</v>
      </c>
      <c r="F6" s="25">
        <f>VLOOKUP(C6,RA!B10:I41,8,0)</f>
        <v>29383.4611</v>
      </c>
      <c r="G6" s="16">
        <f t="shared" si="0"/>
        <v>84129.219299999997</v>
      </c>
      <c r="H6" s="27">
        <f>RA!J10</f>
        <v>25.885619999860399</v>
      </c>
      <c r="I6" s="20">
        <f>VLOOKUP(B6,RMS!B:D,3,FALSE)</f>
        <v>113514.35187521399</v>
      </c>
      <c r="J6" s="21">
        <f>VLOOKUP(B6,RMS!B:E,4,FALSE)</f>
        <v>84129.219470085503</v>
      </c>
      <c r="K6" s="22">
        <f>E6-I6</f>
        <v>-1.6714752139960183</v>
      </c>
      <c r="L6" s="22">
        <f t="shared" si="2"/>
        <v>-1.7008550639729947E-4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57299.435599999997</v>
      </c>
      <c r="F7" s="25">
        <f>VLOOKUP(C7,RA!B11:I42,8,0)</f>
        <v>14505.644899999999</v>
      </c>
      <c r="G7" s="16">
        <f t="shared" si="0"/>
        <v>42793.790699999998</v>
      </c>
      <c r="H7" s="27">
        <f>RA!J11</f>
        <v>25.315510961158601</v>
      </c>
      <c r="I7" s="20">
        <f>VLOOKUP(B7,RMS!B:D,3,FALSE)</f>
        <v>57299.482353846201</v>
      </c>
      <c r="J7" s="21">
        <f>VLOOKUP(B7,RMS!B:E,4,FALSE)</f>
        <v>42793.7911042735</v>
      </c>
      <c r="K7" s="22">
        <f t="shared" si="1"/>
        <v>-4.6753846203500871E-2</v>
      </c>
      <c r="L7" s="22">
        <f t="shared" si="2"/>
        <v>-4.0427350177196786E-4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151246.5019</v>
      </c>
      <c r="F8" s="25">
        <f>VLOOKUP(C8,RA!B12:I43,8,0)</f>
        <v>29144.390500000001</v>
      </c>
      <c r="G8" s="16">
        <f t="shared" si="0"/>
        <v>122102.11139999999</v>
      </c>
      <c r="H8" s="27">
        <f>RA!J12</f>
        <v>19.2694641752901</v>
      </c>
      <c r="I8" s="20">
        <f>VLOOKUP(B8,RMS!B:D,3,FALSE)</f>
        <v>151246.513879487</v>
      </c>
      <c r="J8" s="21">
        <f>VLOOKUP(B8,RMS!B:E,4,FALSE)</f>
        <v>122102.11250256401</v>
      </c>
      <c r="K8" s="22">
        <f t="shared" si="1"/>
        <v>-1.1979486997006461E-2</v>
      </c>
      <c r="L8" s="22">
        <f t="shared" si="2"/>
        <v>-1.1025640123989433E-3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254060.65289999999</v>
      </c>
      <c r="F9" s="25">
        <f>VLOOKUP(C9,RA!B13:I44,8,0)</f>
        <v>61822.699099999998</v>
      </c>
      <c r="G9" s="16">
        <f t="shared" si="0"/>
        <v>192237.95379999999</v>
      </c>
      <c r="H9" s="27">
        <f>RA!J13</f>
        <v>24.3338346156002</v>
      </c>
      <c r="I9" s="20">
        <f>VLOOKUP(B9,RMS!B:D,3,FALSE)</f>
        <v>254060.81934273499</v>
      </c>
      <c r="J9" s="21">
        <f>VLOOKUP(B9,RMS!B:E,4,FALSE)</f>
        <v>192237.95113247901</v>
      </c>
      <c r="K9" s="22">
        <f t="shared" si="1"/>
        <v>-0.16644273500423878</v>
      </c>
      <c r="L9" s="22">
        <f t="shared" si="2"/>
        <v>2.6675209810491651E-3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118748.28780000001</v>
      </c>
      <c r="F10" s="25">
        <f>VLOOKUP(C10,RA!B14:I45,8,0)</f>
        <v>23967.6862</v>
      </c>
      <c r="G10" s="16">
        <f t="shared" si="0"/>
        <v>94780.601600000009</v>
      </c>
      <c r="H10" s="27">
        <f>RA!J14</f>
        <v>20.183605712586999</v>
      </c>
      <c r="I10" s="20">
        <f>VLOOKUP(B10,RMS!B:D,3,FALSE)</f>
        <v>118748.288759829</v>
      </c>
      <c r="J10" s="21">
        <f>VLOOKUP(B10,RMS!B:E,4,FALSE)</f>
        <v>94780.603028205107</v>
      </c>
      <c r="K10" s="22">
        <f t="shared" si="1"/>
        <v>-9.5982899074442685E-4</v>
      </c>
      <c r="L10" s="22">
        <f t="shared" si="2"/>
        <v>-1.4282050979090855E-3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105458.1639</v>
      </c>
      <c r="F11" s="25">
        <f>VLOOKUP(C11,RA!B15:I46,8,0)</f>
        <v>2176.9650999999999</v>
      </c>
      <c r="G11" s="16">
        <f t="shared" si="0"/>
        <v>103281.1988</v>
      </c>
      <c r="H11" s="27">
        <f>RA!J15</f>
        <v>2.0642926251440299</v>
      </c>
      <c r="I11" s="20">
        <f>VLOOKUP(B11,RMS!B:D,3,FALSE)</f>
        <v>105458.25064529901</v>
      </c>
      <c r="J11" s="21">
        <f>VLOOKUP(B11,RMS!B:E,4,FALSE)</f>
        <v>103281.19859145299</v>
      </c>
      <c r="K11" s="22">
        <f t="shared" si="1"/>
        <v>-8.6745299005997367E-2</v>
      </c>
      <c r="L11" s="22">
        <f t="shared" si="2"/>
        <v>2.0854700414929539E-4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508873.8371</v>
      </c>
      <c r="F12" s="25">
        <f>VLOOKUP(C12,RA!B16:I47,8,0)</f>
        <v>58474.780899999998</v>
      </c>
      <c r="G12" s="16">
        <f t="shared" si="0"/>
        <v>450399.05619999999</v>
      </c>
      <c r="H12" s="27">
        <f>RA!J16</f>
        <v>11.491017347883201</v>
      </c>
      <c r="I12" s="20">
        <f>VLOOKUP(B12,RMS!B:D,3,FALSE)</f>
        <v>508873.53967777803</v>
      </c>
      <c r="J12" s="21">
        <f>VLOOKUP(B12,RMS!B:E,4,FALSE)</f>
        <v>450399.05627350399</v>
      </c>
      <c r="K12" s="22">
        <f t="shared" si="1"/>
        <v>0.29742222197819501</v>
      </c>
      <c r="L12" s="22">
        <f t="shared" si="2"/>
        <v>-7.3503993917256594E-5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505370.78769999999</v>
      </c>
      <c r="F13" s="25">
        <f>VLOOKUP(C13,RA!B17:I48,8,0)</f>
        <v>75648.883400000006</v>
      </c>
      <c r="G13" s="16">
        <f t="shared" si="0"/>
        <v>429721.90429999999</v>
      </c>
      <c r="H13" s="27">
        <f>RA!J17</f>
        <v>14.968986186219199</v>
      </c>
      <c r="I13" s="20">
        <f>VLOOKUP(B13,RMS!B:D,3,FALSE)</f>
        <v>505370.85234359</v>
      </c>
      <c r="J13" s="21">
        <f>VLOOKUP(B13,RMS!B:E,4,FALSE)</f>
        <v>429721.904544444</v>
      </c>
      <c r="K13" s="22">
        <f t="shared" si="1"/>
        <v>-6.4643590012565255E-2</v>
      </c>
      <c r="L13" s="22">
        <f t="shared" si="2"/>
        <v>-2.4444400332868099E-4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1346275.8563999999</v>
      </c>
      <c r="F14" s="25">
        <f>VLOOKUP(C14,RA!B18:I49,8,0)</f>
        <v>224391.2046</v>
      </c>
      <c r="G14" s="16">
        <f t="shared" si="0"/>
        <v>1121884.6517999999</v>
      </c>
      <c r="H14" s="27">
        <f>RA!J18</f>
        <v>16.667550230012399</v>
      </c>
      <c r="I14" s="20">
        <f>VLOOKUP(B14,RMS!B:D,3,FALSE)</f>
        <v>1346276.0053610599</v>
      </c>
      <c r="J14" s="21">
        <f>VLOOKUP(B14,RMS!B:E,4,FALSE)</f>
        <v>1121884.65757853</v>
      </c>
      <c r="K14" s="22">
        <f t="shared" si="1"/>
        <v>-0.14896105998195708</v>
      </c>
      <c r="L14" s="22">
        <f t="shared" si="2"/>
        <v>-5.7785301469266415E-3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581757.61600000004</v>
      </c>
      <c r="F15" s="25">
        <f>VLOOKUP(C15,RA!B19:I50,8,0)</f>
        <v>73466.088099999994</v>
      </c>
      <c r="G15" s="16">
        <f t="shared" si="0"/>
        <v>508291.52790000004</v>
      </c>
      <c r="H15" s="27">
        <f>RA!J19</f>
        <v>12.628298466487101</v>
      </c>
      <c r="I15" s="20">
        <f>VLOOKUP(B15,RMS!B:D,3,FALSE)</f>
        <v>581757.62754444405</v>
      </c>
      <c r="J15" s="21">
        <f>VLOOKUP(B15,RMS!B:E,4,FALSE)</f>
        <v>508291.52948546998</v>
      </c>
      <c r="K15" s="22">
        <f t="shared" si="1"/>
        <v>-1.1544444016180933E-2</v>
      </c>
      <c r="L15" s="22">
        <f t="shared" si="2"/>
        <v>-1.5854699304327369E-3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658536.61010000005</v>
      </c>
      <c r="F16" s="25">
        <f>VLOOKUP(C16,RA!B20:I51,8,0)</f>
        <v>88846.831699999995</v>
      </c>
      <c r="G16" s="16">
        <f t="shared" si="0"/>
        <v>569689.77840000007</v>
      </c>
      <c r="H16" s="27">
        <f>RA!J20</f>
        <v>13.491555418081999</v>
      </c>
      <c r="I16" s="20">
        <f>VLOOKUP(B16,RMS!B:D,3,FALSE)</f>
        <v>658536.70290000003</v>
      </c>
      <c r="J16" s="21">
        <f>VLOOKUP(B16,RMS!B:E,4,FALSE)</f>
        <v>569689.77839999995</v>
      </c>
      <c r="K16" s="22">
        <f t="shared" si="1"/>
        <v>-9.2799999983981252E-2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310396.62760000001</v>
      </c>
      <c r="F17" s="25">
        <f>VLOOKUP(C17,RA!B21:I52,8,0)</f>
        <v>66988.263300000006</v>
      </c>
      <c r="G17" s="16">
        <f t="shared" si="0"/>
        <v>243408.36430000002</v>
      </c>
      <c r="H17" s="27">
        <f>RA!J21</f>
        <v>21.581504869417</v>
      </c>
      <c r="I17" s="20">
        <f>VLOOKUP(B17,RMS!B:D,3,FALSE)</f>
        <v>310396.28550627799</v>
      </c>
      <c r="J17" s="21">
        <f>VLOOKUP(B17,RMS!B:E,4,FALSE)</f>
        <v>243408.36435556301</v>
      </c>
      <c r="K17" s="22">
        <f t="shared" si="1"/>
        <v>0.34209372202167287</v>
      </c>
      <c r="L17" s="22">
        <f t="shared" si="2"/>
        <v>-5.5562995839864016E-5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967992.43400000001</v>
      </c>
      <c r="F18" s="25">
        <f>VLOOKUP(C18,RA!B22:I53,8,0)</f>
        <v>134630.73019999999</v>
      </c>
      <c r="G18" s="16">
        <f t="shared" si="0"/>
        <v>833361.70380000002</v>
      </c>
      <c r="H18" s="27">
        <f>RA!J22</f>
        <v>13.9082419935526</v>
      </c>
      <c r="I18" s="20">
        <f>VLOOKUP(B18,RMS!B:D,3,FALSE)</f>
        <v>967993.60430000001</v>
      </c>
      <c r="J18" s="21">
        <f>VLOOKUP(B18,RMS!B:E,4,FALSE)</f>
        <v>833361.70409999997</v>
      </c>
      <c r="K18" s="22">
        <f t="shared" si="1"/>
        <v>-1.1702999999979511</v>
      </c>
      <c r="L18" s="22">
        <f t="shared" si="2"/>
        <v>-2.9999995604157448E-4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2116726.3040999998</v>
      </c>
      <c r="F19" s="25">
        <f>VLOOKUP(C19,RA!B23:I54,8,0)</f>
        <v>367493.84139999998</v>
      </c>
      <c r="G19" s="16">
        <f t="shared" si="0"/>
        <v>1749232.4626999998</v>
      </c>
      <c r="H19" s="27">
        <f>RA!J23</f>
        <v>17.361424605920099</v>
      </c>
      <c r="I19" s="20">
        <f>VLOOKUP(B19,RMS!B:D,3,FALSE)</f>
        <v>2116727.2849444398</v>
      </c>
      <c r="J19" s="21">
        <f>VLOOKUP(B19,RMS!B:E,4,FALSE)</f>
        <v>1749232.5027743599</v>
      </c>
      <c r="K19" s="22">
        <f t="shared" si="1"/>
        <v>-0.98084443993866444</v>
      </c>
      <c r="L19" s="22">
        <f t="shared" si="2"/>
        <v>-4.0074360091239214E-2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177375.23319999999</v>
      </c>
      <c r="F20" s="25">
        <f>VLOOKUP(C20,RA!B24:I55,8,0)</f>
        <v>30867.6613</v>
      </c>
      <c r="G20" s="16">
        <f t="shared" si="0"/>
        <v>146507.57189999998</v>
      </c>
      <c r="H20" s="27">
        <f>RA!J24</f>
        <v>17.402464111319901</v>
      </c>
      <c r="I20" s="20">
        <f>VLOOKUP(B20,RMS!B:D,3,FALSE)</f>
        <v>177375.224054497</v>
      </c>
      <c r="J20" s="21">
        <f>VLOOKUP(B20,RMS!B:E,4,FALSE)</f>
        <v>146507.574145894</v>
      </c>
      <c r="K20" s="22">
        <f t="shared" si="1"/>
        <v>9.1455029905773699E-3</v>
      </c>
      <c r="L20" s="22">
        <f t="shared" si="2"/>
        <v>-2.2458940220531076E-3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178402.91320000001</v>
      </c>
      <c r="F21" s="25">
        <f>VLOOKUP(C21,RA!B25:I56,8,0)</f>
        <v>17040.932100000002</v>
      </c>
      <c r="G21" s="16">
        <f t="shared" si="0"/>
        <v>161361.9811</v>
      </c>
      <c r="H21" s="27">
        <f>RA!J25</f>
        <v>9.5519360050450093</v>
      </c>
      <c r="I21" s="20">
        <f>VLOOKUP(B21,RMS!B:D,3,FALSE)</f>
        <v>178402.91222078499</v>
      </c>
      <c r="J21" s="21">
        <f>VLOOKUP(B21,RMS!B:E,4,FALSE)</f>
        <v>161361.98091162101</v>
      </c>
      <c r="K21" s="22">
        <f t="shared" si="1"/>
        <v>9.7921502310782671E-4</v>
      </c>
      <c r="L21" s="22">
        <f t="shared" si="2"/>
        <v>1.8837899551726878E-4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462545.42849999998</v>
      </c>
      <c r="F22" s="25">
        <f>VLOOKUP(C22,RA!B26:I57,8,0)</f>
        <v>105243.5917</v>
      </c>
      <c r="G22" s="16">
        <f t="shared" si="0"/>
        <v>357301.83679999999</v>
      </c>
      <c r="H22" s="27">
        <f>RA!J26</f>
        <v>22.753136279240099</v>
      </c>
      <c r="I22" s="20">
        <f>VLOOKUP(B22,RMS!B:D,3,FALSE)</f>
        <v>462545.38776345999</v>
      </c>
      <c r="J22" s="21">
        <f>VLOOKUP(B22,RMS!B:E,4,FALSE)</f>
        <v>357301.83336623199</v>
      </c>
      <c r="K22" s="22">
        <f t="shared" si="1"/>
        <v>4.0736539987847209E-2</v>
      </c>
      <c r="L22" s="22">
        <f t="shared" si="2"/>
        <v>3.4337679971940815E-3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224148.32</v>
      </c>
      <c r="F23" s="25">
        <f>VLOOKUP(C23,RA!B27:I58,8,0)</f>
        <v>62371.932699999998</v>
      </c>
      <c r="G23" s="16">
        <f t="shared" si="0"/>
        <v>161776.3873</v>
      </c>
      <c r="H23" s="27">
        <f>RA!J27</f>
        <v>27.8261879009399</v>
      </c>
      <c r="I23" s="20">
        <f>VLOOKUP(B23,RMS!B:D,3,FALSE)</f>
        <v>224148.269481953</v>
      </c>
      <c r="J23" s="21">
        <f>VLOOKUP(B23,RMS!B:E,4,FALSE)</f>
        <v>161776.396255442</v>
      </c>
      <c r="K23" s="22">
        <f t="shared" si="1"/>
        <v>5.0518047006335109E-2</v>
      </c>
      <c r="L23" s="22">
        <f t="shared" si="2"/>
        <v>-8.9554419973865151E-3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558315.47149999999</v>
      </c>
      <c r="F24" s="25">
        <f>VLOOKUP(C24,RA!B28:I59,8,0)</f>
        <v>41853.843999999997</v>
      </c>
      <c r="G24" s="16">
        <f t="shared" si="0"/>
        <v>516461.6275</v>
      </c>
      <c r="H24" s="27">
        <f>RA!J28</f>
        <v>7.4964506871989798</v>
      </c>
      <c r="I24" s="20">
        <f>VLOOKUP(B24,RMS!B:D,3,FALSE)</f>
        <v>558315.47234778805</v>
      </c>
      <c r="J24" s="21">
        <f>VLOOKUP(B24,RMS!B:E,4,FALSE)</f>
        <v>516461.63128584099</v>
      </c>
      <c r="K24" s="22">
        <f t="shared" si="1"/>
        <v>-8.4778806194663048E-4</v>
      </c>
      <c r="L24" s="22">
        <f t="shared" si="2"/>
        <v>-3.7858409923501313E-3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648649.21490000002</v>
      </c>
      <c r="F25" s="25">
        <f>VLOOKUP(C25,RA!B29:I60,8,0)</f>
        <v>106048.1798</v>
      </c>
      <c r="G25" s="16">
        <f t="shared" si="0"/>
        <v>542601.03509999998</v>
      </c>
      <c r="H25" s="27">
        <f>RA!J29</f>
        <v>16.3490801135632</v>
      </c>
      <c r="I25" s="20">
        <f>VLOOKUP(B25,RMS!B:D,3,FALSE)</f>
        <v>648649.212084956</v>
      </c>
      <c r="J25" s="21">
        <f>VLOOKUP(B25,RMS!B:E,4,FALSE)</f>
        <v>542601.04676234606</v>
      </c>
      <c r="K25" s="22">
        <f t="shared" si="1"/>
        <v>2.8150440193712711E-3</v>
      </c>
      <c r="L25" s="22">
        <f t="shared" si="2"/>
        <v>-1.1662346078082919E-2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824870.51989999996</v>
      </c>
      <c r="F26" s="25">
        <f>VLOOKUP(C26,RA!B30:I61,8,0)</f>
        <v>104533.952</v>
      </c>
      <c r="G26" s="16">
        <f t="shared" si="0"/>
        <v>720336.56789999991</v>
      </c>
      <c r="H26" s="27">
        <f>RA!J30</f>
        <v>12.6727709959465</v>
      </c>
      <c r="I26" s="20">
        <f>VLOOKUP(B26,RMS!B:D,3,FALSE)</f>
        <v>824870.51131291105</v>
      </c>
      <c r="J26" s="21">
        <f>VLOOKUP(B26,RMS!B:E,4,FALSE)</f>
        <v>720336.56045867398</v>
      </c>
      <c r="K26" s="22">
        <f t="shared" si="1"/>
        <v>8.5870889015495777E-3</v>
      </c>
      <c r="L26" s="22">
        <f t="shared" si="2"/>
        <v>7.4413259280845523E-3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608308.72660000005</v>
      </c>
      <c r="F27" s="25">
        <f>VLOOKUP(C27,RA!B31:I62,8,0)</f>
        <v>17145.5262</v>
      </c>
      <c r="G27" s="16">
        <f t="shared" si="0"/>
        <v>591163.20040000009</v>
      </c>
      <c r="H27" s="27">
        <f>RA!J31</f>
        <v>2.8185566720094499</v>
      </c>
      <c r="I27" s="20">
        <f>VLOOKUP(B27,RMS!B:D,3,FALSE)</f>
        <v>608308.69758407096</v>
      </c>
      <c r="J27" s="21">
        <f>VLOOKUP(B27,RMS!B:E,4,FALSE)</f>
        <v>591163.22869911499</v>
      </c>
      <c r="K27" s="22">
        <f t="shared" si="1"/>
        <v>2.9015929088927805E-2</v>
      </c>
      <c r="L27" s="22">
        <f t="shared" si="2"/>
        <v>-2.8299114899709821E-2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102519.73360000001</v>
      </c>
      <c r="F28" s="25">
        <f>VLOOKUP(C28,RA!B32:I63,8,0)</f>
        <v>33127.275099999999</v>
      </c>
      <c r="G28" s="16">
        <f t="shared" si="0"/>
        <v>69392.458500000008</v>
      </c>
      <c r="H28" s="27">
        <f>RA!J32</f>
        <v>32.313071773335203</v>
      </c>
      <c r="I28" s="20">
        <f>VLOOKUP(B28,RMS!B:D,3,FALSE)</f>
        <v>102519.681786748</v>
      </c>
      <c r="J28" s="21">
        <f>VLOOKUP(B28,RMS!B:E,4,FALSE)</f>
        <v>69392.448866345803</v>
      </c>
      <c r="K28" s="22">
        <f t="shared" si="1"/>
        <v>5.1813252008287236E-2</v>
      </c>
      <c r="L28" s="22">
        <f t="shared" si="2"/>
        <v>9.6336542046628892E-3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90696.263500000001</v>
      </c>
      <c r="F30" s="25">
        <f>VLOOKUP(C30,RA!B34:I66,8,0)</f>
        <v>10663.422399999999</v>
      </c>
      <c r="G30" s="16">
        <f t="shared" si="0"/>
        <v>80032.841100000005</v>
      </c>
      <c r="H30" s="27">
        <f>RA!J34</f>
        <v>11.7572896484319</v>
      </c>
      <c r="I30" s="20">
        <f>VLOOKUP(B30,RMS!B:D,3,FALSE)</f>
        <v>90696.263300000006</v>
      </c>
      <c r="J30" s="21">
        <f>VLOOKUP(B30,RMS!B:E,4,FALSE)</f>
        <v>80032.847999999998</v>
      </c>
      <c r="K30" s="22">
        <f t="shared" si="1"/>
        <v>1.9999999494757503E-4</v>
      </c>
      <c r="L30" s="22">
        <f t="shared" si="2"/>
        <v>-6.8999999930383638E-3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11.7572896484319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248648.7175</v>
      </c>
      <c r="F34" s="25">
        <f>VLOOKUP(C34,RA!B8:I70,8,0)</f>
        <v>15874.8208</v>
      </c>
      <c r="G34" s="16">
        <f t="shared" si="0"/>
        <v>232773.89670000001</v>
      </c>
      <c r="H34" s="27">
        <f>RA!J36</f>
        <v>0</v>
      </c>
      <c r="I34" s="20">
        <f>VLOOKUP(B34,RMS!B:D,3,FALSE)</f>
        <v>248648.717948718</v>
      </c>
      <c r="J34" s="21">
        <f>VLOOKUP(B34,RMS!B:E,4,FALSE)</f>
        <v>232773.897435897</v>
      </c>
      <c r="K34" s="22">
        <f t="shared" si="1"/>
        <v>-4.4871799764223397E-4</v>
      </c>
      <c r="L34" s="22">
        <f t="shared" si="2"/>
        <v>-7.3589698877185583E-4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458711.39429999999</v>
      </c>
      <c r="F35" s="25">
        <f>VLOOKUP(C35,RA!B8:I71,8,0)</f>
        <v>36440.294900000001</v>
      </c>
      <c r="G35" s="16">
        <f t="shared" si="0"/>
        <v>422271.09940000001</v>
      </c>
      <c r="H35" s="27">
        <f>RA!J37</f>
        <v>0</v>
      </c>
      <c r="I35" s="20">
        <f>VLOOKUP(B35,RMS!B:D,3,FALSE)</f>
        <v>458711.38316068402</v>
      </c>
      <c r="J35" s="21">
        <f>VLOOKUP(B35,RMS!B:E,4,FALSE)</f>
        <v>422271.09873247897</v>
      </c>
      <c r="K35" s="22">
        <f t="shared" si="1"/>
        <v>1.1139315960463136E-2</v>
      </c>
      <c r="L35" s="22">
        <f t="shared" si="2"/>
        <v>6.675210315734148E-4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6.3844370321355104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7.9440570591468296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12017.157499999999</v>
      </c>
      <c r="F38" s="25">
        <f>VLOOKUP(C38,RA!B8:I74,8,0)</f>
        <v>1756.6692</v>
      </c>
      <c r="G38" s="16">
        <f t="shared" si="0"/>
        <v>10260.488299999999</v>
      </c>
      <c r="H38" s="27">
        <f>RA!J40</f>
        <v>0</v>
      </c>
      <c r="I38" s="20">
        <f>VLOOKUP(B38,RMS!B:D,3,FALSE)</f>
        <v>12017.1575523788</v>
      </c>
      <c r="J38" s="21">
        <f>VLOOKUP(B38,RMS!B:E,4,FALSE)</f>
        <v>10260.4879963694</v>
      </c>
      <c r="K38" s="22">
        <f t="shared" si="1"/>
        <v>-5.2378800319274887E-5</v>
      </c>
      <c r="L38" s="22">
        <f t="shared" si="2"/>
        <v>3.0363059886440169E-4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13139508.817299999</v>
      </c>
      <c r="E7" s="64">
        <v>14298504.192299999</v>
      </c>
      <c r="F7" s="65">
        <v>91.894289364728493</v>
      </c>
      <c r="G7" s="64">
        <v>12688836.783199999</v>
      </c>
      <c r="H7" s="65">
        <v>3.5517206328690998</v>
      </c>
      <c r="I7" s="64">
        <v>2049679.1118000001</v>
      </c>
      <c r="J7" s="65">
        <v>15.599358699781201</v>
      </c>
      <c r="K7" s="64">
        <v>1584399.1129999999</v>
      </c>
      <c r="L7" s="65">
        <v>12.486559170638399</v>
      </c>
      <c r="M7" s="65">
        <v>0.29366338000468301</v>
      </c>
      <c r="N7" s="64">
        <v>260636623.9747</v>
      </c>
      <c r="O7" s="64">
        <v>1895419468.1763999</v>
      </c>
      <c r="P7" s="64">
        <v>743479</v>
      </c>
      <c r="Q7" s="64">
        <v>743719</v>
      </c>
      <c r="R7" s="65">
        <v>-3.2270252608846001E-2</v>
      </c>
      <c r="S7" s="64">
        <v>17.673005985777699</v>
      </c>
      <c r="T7" s="64">
        <v>18.111157046142399</v>
      </c>
      <c r="U7" s="66">
        <v>-2.4792107280298201</v>
      </c>
      <c r="V7" s="54"/>
      <c r="W7" s="54"/>
    </row>
    <row r="8" spans="1:23" ht="14.25" thickBot="1" x14ac:dyDescent="0.2">
      <c r="A8" s="49">
        <v>42074</v>
      </c>
      <c r="B8" s="52" t="s">
        <v>6</v>
      </c>
      <c r="C8" s="53"/>
      <c r="D8" s="67">
        <v>652822.40560000006</v>
      </c>
      <c r="E8" s="67">
        <v>670943.58250000002</v>
      </c>
      <c r="F8" s="68">
        <v>97.299150424469602</v>
      </c>
      <c r="G8" s="67">
        <v>562673.77040000004</v>
      </c>
      <c r="H8" s="68">
        <v>16.021474599022799</v>
      </c>
      <c r="I8" s="67">
        <v>192386.91279999999</v>
      </c>
      <c r="J8" s="68">
        <v>29.47002295719</v>
      </c>
      <c r="K8" s="67">
        <v>29367.4447</v>
      </c>
      <c r="L8" s="68">
        <v>5.2192666950021396</v>
      </c>
      <c r="M8" s="68">
        <v>5.5510266475448597</v>
      </c>
      <c r="N8" s="67">
        <v>12606518.078199999</v>
      </c>
      <c r="O8" s="67">
        <v>81474495.488900006</v>
      </c>
      <c r="P8" s="67">
        <v>24750</v>
      </c>
      <c r="Q8" s="67">
        <v>26254</v>
      </c>
      <c r="R8" s="68">
        <v>-5.72865087224804</v>
      </c>
      <c r="S8" s="67">
        <v>26.3766628525253</v>
      </c>
      <c r="T8" s="67">
        <v>26.0101214633961</v>
      </c>
      <c r="U8" s="69">
        <v>1.3896427731535701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95221.521999999997</v>
      </c>
      <c r="E9" s="67">
        <v>80859.351599999995</v>
      </c>
      <c r="F9" s="68">
        <v>117.761916359468</v>
      </c>
      <c r="G9" s="67">
        <v>85373.222899999993</v>
      </c>
      <c r="H9" s="68">
        <v>11.535583131886201</v>
      </c>
      <c r="I9" s="67">
        <v>23382.6263</v>
      </c>
      <c r="J9" s="68">
        <v>24.556030830929199</v>
      </c>
      <c r="K9" s="67">
        <v>18400.636600000002</v>
      </c>
      <c r="L9" s="68">
        <v>21.5531708596186</v>
      </c>
      <c r="M9" s="68">
        <v>0.27075094238859099</v>
      </c>
      <c r="N9" s="67">
        <v>2582129.8056000001</v>
      </c>
      <c r="O9" s="67">
        <v>12645261.9778</v>
      </c>
      <c r="P9" s="67">
        <v>5294</v>
      </c>
      <c r="Q9" s="67">
        <v>5747</v>
      </c>
      <c r="R9" s="68">
        <v>-7.8823734122150704</v>
      </c>
      <c r="S9" s="67">
        <v>17.986687193048699</v>
      </c>
      <c r="T9" s="67">
        <v>17.0498704367496</v>
      </c>
      <c r="U9" s="69">
        <v>5.2083896620005499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113512.6804</v>
      </c>
      <c r="E10" s="67">
        <v>98700.333400000003</v>
      </c>
      <c r="F10" s="68">
        <v>115.007393075331</v>
      </c>
      <c r="G10" s="67">
        <v>102313.3811</v>
      </c>
      <c r="H10" s="68">
        <v>10.946074872703001</v>
      </c>
      <c r="I10" s="67">
        <v>29383.4611</v>
      </c>
      <c r="J10" s="68">
        <v>25.885619999860399</v>
      </c>
      <c r="K10" s="67">
        <v>26273.3334</v>
      </c>
      <c r="L10" s="68">
        <v>25.679273930279699</v>
      </c>
      <c r="M10" s="68">
        <v>0.11837583197570201</v>
      </c>
      <c r="N10" s="67">
        <v>2620456.5499999998</v>
      </c>
      <c r="O10" s="67">
        <v>20625777.151900001</v>
      </c>
      <c r="P10" s="67">
        <v>74965</v>
      </c>
      <c r="Q10" s="67">
        <v>75125</v>
      </c>
      <c r="R10" s="68">
        <v>-0.21297836938436501</v>
      </c>
      <c r="S10" s="67">
        <v>1.5142090362169001</v>
      </c>
      <c r="T10" s="67">
        <v>1.50090318935108</v>
      </c>
      <c r="U10" s="69">
        <v>0.87873249647637197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57299.435599999997</v>
      </c>
      <c r="E11" s="67">
        <v>62450.062599999997</v>
      </c>
      <c r="F11" s="68">
        <v>91.752406986378304</v>
      </c>
      <c r="G11" s="67">
        <v>47673.936399999999</v>
      </c>
      <c r="H11" s="68">
        <v>20.190275707965199</v>
      </c>
      <c r="I11" s="67">
        <v>14505.644899999999</v>
      </c>
      <c r="J11" s="68">
        <v>25.315510961158601</v>
      </c>
      <c r="K11" s="67">
        <v>12248.033799999999</v>
      </c>
      <c r="L11" s="68">
        <v>25.691257581994002</v>
      </c>
      <c r="M11" s="68">
        <v>0.18432436886318801</v>
      </c>
      <c r="N11" s="67">
        <v>855599.22580000001</v>
      </c>
      <c r="O11" s="67">
        <v>6181723.0542000001</v>
      </c>
      <c r="P11" s="67">
        <v>2763</v>
      </c>
      <c r="Q11" s="67">
        <v>2830</v>
      </c>
      <c r="R11" s="68">
        <v>-2.3674911660777398</v>
      </c>
      <c r="S11" s="67">
        <v>20.738123633731501</v>
      </c>
      <c r="T11" s="67">
        <v>21.447299222614799</v>
      </c>
      <c r="U11" s="69">
        <v>-3.4196709471337599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151246.5019</v>
      </c>
      <c r="E12" s="67">
        <v>109596.1305</v>
      </c>
      <c r="F12" s="68">
        <v>138.003505424856</v>
      </c>
      <c r="G12" s="67">
        <v>106758.65029999999</v>
      </c>
      <c r="H12" s="68">
        <v>41.671425664323898</v>
      </c>
      <c r="I12" s="67">
        <v>29144.390500000001</v>
      </c>
      <c r="J12" s="68">
        <v>19.2694641752901</v>
      </c>
      <c r="K12" s="67">
        <v>22697.888900000002</v>
      </c>
      <c r="L12" s="68">
        <v>21.2609365482021</v>
      </c>
      <c r="M12" s="68">
        <v>0.28401326785946202</v>
      </c>
      <c r="N12" s="67">
        <v>3155904.2137000002</v>
      </c>
      <c r="O12" s="67">
        <v>23353846.573800001</v>
      </c>
      <c r="P12" s="67">
        <v>1479</v>
      </c>
      <c r="Q12" s="67">
        <v>1566</v>
      </c>
      <c r="R12" s="68">
        <v>-5.5555555555555598</v>
      </c>
      <c r="S12" s="67">
        <v>102.26267876943901</v>
      </c>
      <c r="T12" s="67">
        <v>102.82543326947599</v>
      </c>
      <c r="U12" s="69">
        <v>-0.55030291286065502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254060.65289999999</v>
      </c>
      <c r="E13" s="67">
        <v>246364.43650000001</v>
      </c>
      <c r="F13" s="68">
        <v>103.123915330206</v>
      </c>
      <c r="G13" s="67">
        <v>238164.80960000001</v>
      </c>
      <c r="H13" s="68">
        <v>6.6743039522493497</v>
      </c>
      <c r="I13" s="67">
        <v>61822.699099999998</v>
      </c>
      <c r="J13" s="68">
        <v>24.3338346156002</v>
      </c>
      <c r="K13" s="67">
        <v>47940.890599999999</v>
      </c>
      <c r="L13" s="68">
        <v>20.129292266358402</v>
      </c>
      <c r="M13" s="68">
        <v>0.28956092234131298</v>
      </c>
      <c r="N13" s="67">
        <v>10954930.8676</v>
      </c>
      <c r="O13" s="67">
        <v>37008148.588699996</v>
      </c>
      <c r="P13" s="67">
        <v>9344</v>
      </c>
      <c r="Q13" s="67">
        <v>9493</v>
      </c>
      <c r="R13" s="68">
        <v>-1.56957758348256</v>
      </c>
      <c r="S13" s="67">
        <v>27.1897102846747</v>
      </c>
      <c r="T13" s="67">
        <v>26.166757568734901</v>
      </c>
      <c r="U13" s="69">
        <v>3.7622788372128402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118748.28780000001</v>
      </c>
      <c r="E14" s="67">
        <v>113090.4109</v>
      </c>
      <c r="F14" s="68">
        <v>105.002967851097</v>
      </c>
      <c r="G14" s="67">
        <v>105443.47900000001</v>
      </c>
      <c r="H14" s="68">
        <v>12.6179531690148</v>
      </c>
      <c r="I14" s="67">
        <v>23967.6862</v>
      </c>
      <c r="J14" s="68">
        <v>20.183605712586999</v>
      </c>
      <c r="K14" s="67">
        <v>17903.9984</v>
      </c>
      <c r="L14" s="68">
        <v>16.979711376935899</v>
      </c>
      <c r="M14" s="68">
        <v>0.33867785645021098</v>
      </c>
      <c r="N14" s="67">
        <v>1864727.6980999999</v>
      </c>
      <c r="O14" s="67">
        <v>16679307.4332</v>
      </c>
      <c r="P14" s="67">
        <v>1981</v>
      </c>
      <c r="Q14" s="67">
        <v>2244</v>
      </c>
      <c r="R14" s="68">
        <v>-11.7201426024955</v>
      </c>
      <c r="S14" s="67">
        <v>59.943608177687999</v>
      </c>
      <c r="T14" s="67">
        <v>59.581113057041001</v>
      </c>
      <c r="U14" s="69">
        <v>0.60472689527215695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105458.1639</v>
      </c>
      <c r="E15" s="67">
        <v>83538.523000000001</v>
      </c>
      <c r="F15" s="68">
        <v>126.238961514797</v>
      </c>
      <c r="G15" s="67">
        <v>77626.123399999997</v>
      </c>
      <c r="H15" s="68">
        <v>35.853961631684399</v>
      </c>
      <c r="I15" s="67">
        <v>2176.9650999999999</v>
      </c>
      <c r="J15" s="68">
        <v>2.0642926251440299</v>
      </c>
      <c r="K15" s="67">
        <v>114.246</v>
      </c>
      <c r="L15" s="68">
        <v>0.147174681661354</v>
      </c>
      <c r="M15" s="68">
        <v>18.0550662605255</v>
      </c>
      <c r="N15" s="67">
        <v>2729616.2911999999</v>
      </c>
      <c r="O15" s="67">
        <v>13856092.982999999</v>
      </c>
      <c r="P15" s="67">
        <v>5500</v>
      </c>
      <c r="Q15" s="67">
        <v>6321</v>
      </c>
      <c r="R15" s="68">
        <v>-12.988451194431301</v>
      </c>
      <c r="S15" s="67">
        <v>19.174211618181801</v>
      </c>
      <c r="T15" s="67">
        <v>18.6652042398355</v>
      </c>
      <c r="U15" s="69">
        <v>2.6546456693097502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508873.8371</v>
      </c>
      <c r="E16" s="67">
        <v>545250.8077</v>
      </c>
      <c r="F16" s="68">
        <v>93.328396751314003</v>
      </c>
      <c r="G16" s="67">
        <v>496854.13949999999</v>
      </c>
      <c r="H16" s="68">
        <v>2.4191602010392499</v>
      </c>
      <c r="I16" s="67">
        <v>58474.780899999998</v>
      </c>
      <c r="J16" s="68">
        <v>11.491017347883201</v>
      </c>
      <c r="K16" s="67">
        <v>28505.9643</v>
      </c>
      <c r="L16" s="68">
        <v>5.7372902897994296</v>
      </c>
      <c r="M16" s="68">
        <v>1.0513174114934301</v>
      </c>
      <c r="N16" s="67">
        <v>11334743.825999999</v>
      </c>
      <c r="O16" s="67">
        <v>96495162.116400003</v>
      </c>
      <c r="P16" s="67">
        <v>27860</v>
      </c>
      <c r="Q16" s="67">
        <v>29679</v>
      </c>
      <c r="R16" s="68">
        <v>-6.1289126992149301</v>
      </c>
      <c r="S16" s="67">
        <v>18.265392573582201</v>
      </c>
      <c r="T16" s="67">
        <v>20.718603591765199</v>
      </c>
      <c r="U16" s="69">
        <v>-13.430924127692601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505370.78769999999</v>
      </c>
      <c r="E17" s="67">
        <v>500939.5969</v>
      </c>
      <c r="F17" s="68">
        <v>100.884575870509</v>
      </c>
      <c r="G17" s="67">
        <v>617491.41220000002</v>
      </c>
      <c r="H17" s="68">
        <v>-18.157438676035401</v>
      </c>
      <c r="I17" s="67">
        <v>75648.883400000006</v>
      </c>
      <c r="J17" s="68">
        <v>14.968986186219199</v>
      </c>
      <c r="K17" s="67">
        <v>47857.709799999997</v>
      </c>
      <c r="L17" s="68">
        <v>7.7503441917503597</v>
      </c>
      <c r="M17" s="68">
        <v>0.58070421079781798</v>
      </c>
      <c r="N17" s="67">
        <v>9382201.8092</v>
      </c>
      <c r="O17" s="67">
        <v>124537380.81</v>
      </c>
      <c r="P17" s="67">
        <v>9364</v>
      </c>
      <c r="Q17" s="67">
        <v>9227</v>
      </c>
      <c r="R17" s="68">
        <v>1.4847729489541499</v>
      </c>
      <c r="S17" s="67">
        <v>53.969541616830398</v>
      </c>
      <c r="T17" s="67">
        <v>47.697888728730902</v>
      </c>
      <c r="U17" s="69">
        <v>11.6207266176663</v>
      </c>
    </row>
    <row r="18" spans="1:21" ht="12" thickBot="1" x14ac:dyDescent="0.2">
      <c r="A18" s="50"/>
      <c r="B18" s="52" t="s">
        <v>16</v>
      </c>
      <c r="C18" s="53"/>
      <c r="D18" s="67">
        <v>1346275.8563999999</v>
      </c>
      <c r="E18" s="67">
        <v>1458446.7734999999</v>
      </c>
      <c r="F18" s="68">
        <v>92.308878243749007</v>
      </c>
      <c r="G18" s="67">
        <v>1344857.2885</v>
      </c>
      <c r="H18" s="68">
        <v>0.105480924417067</v>
      </c>
      <c r="I18" s="67">
        <v>224391.2046</v>
      </c>
      <c r="J18" s="68">
        <v>16.667550230012399</v>
      </c>
      <c r="K18" s="67">
        <v>231587.715</v>
      </c>
      <c r="L18" s="68">
        <v>17.2202446296963</v>
      </c>
      <c r="M18" s="68">
        <v>-3.1074663869799998E-2</v>
      </c>
      <c r="N18" s="67">
        <v>24538915.808600001</v>
      </c>
      <c r="O18" s="67">
        <v>271230543.3441</v>
      </c>
      <c r="P18" s="67">
        <v>64239</v>
      </c>
      <c r="Q18" s="67">
        <v>62195</v>
      </c>
      <c r="R18" s="68">
        <v>3.2864378165447401</v>
      </c>
      <c r="S18" s="67">
        <v>20.9572978471022</v>
      </c>
      <c r="T18" s="67">
        <v>21.592432206769001</v>
      </c>
      <c r="U18" s="69">
        <v>-3.0306118866112501</v>
      </c>
    </row>
    <row r="19" spans="1:21" ht="12" thickBot="1" x14ac:dyDescent="0.2">
      <c r="A19" s="50"/>
      <c r="B19" s="52" t="s">
        <v>17</v>
      </c>
      <c r="C19" s="53"/>
      <c r="D19" s="67">
        <v>581757.61600000004</v>
      </c>
      <c r="E19" s="67">
        <v>1105092.5619999999</v>
      </c>
      <c r="F19" s="68">
        <v>52.643338305266802</v>
      </c>
      <c r="G19" s="67">
        <v>540990.92249999999</v>
      </c>
      <c r="H19" s="68">
        <v>7.5355596193021004</v>
      </c>
      <c r="I19" s="67">
        <v>73466.088099999994</v>
      </c>
      <c r="J19" s="68">
        <v>12.628298466487101</v>
      </c>
      <c r="K19" s="67">
        <v>63190.81</v>
      </c>
      <c r="L19" s="68">
        <v>11.680567523755499</v>
      </c>
      <c r="M19" s="68">
        <v>0.162607159173937</v>
      </c>
      <c r="N19" s="67">
        <v>9358511.7940999996</v>
      </c>
      <c r="O19" s="67">
        <v>72669805.601099998</v>
      </c>
      <c r="P19" s="67">
        <v>11439</v>
      </c>
      <c r="Q19" s="67">
        <v>11590</v>
      </c>
      <c r="R19" s="68">
        <v>-1.3028472821397701</v>
      </c>
      <c r="S19" s="67">
        <v>50.857384037066197</v>
      </c>
      <c r="T19" s="67">
        <v>45.491296324417597</v>
      </c>
      <c r="U19" s="69">
        <v>10.5512460270029</v>
      </c>
    </row>
    <row r="20" spans="1:21" ht="12" thickBot="1" x14ac:dyDescent="0.2">
      <c r="A20" s="50"/>
      <c r="B20" s="52" t="s">
        <v>18</v>
      </c>
      <c r="C20" s="53"/>
      <c r="D20" s="67">
        <v>658536.61010000005</v>
      </c>
      <c r="E20" s="67">
        <v>819107.90989999997</v>
      </c>
      <c r="F20" s="68">
        <v>80.396807568418794</v>
      </c>
      <c r="G20" s="67">
        <v>748394.47019999998</v>
      </c>
      <c r="H20" s="68">
        <v>-12.0067509419179</v>
      </c>
      <c r="I20" s="67">
        <v>88846.831699999995</v>
      </c>
      <c r="J20" s="68">
        <v>13.491555418081999</v>
      </c>
      <c r="K20" s="67">
        <v>48136.162600000003</v>
      </c>
      <c r="L20" s="68">
        <v>6.4319238739345801</v>
      </c>
      <c r="M20" s="68">
        <v>0.84573981183950897</v>
      </c>
      <c r="N20" s="67">
        <v>10363578.248299999</v>
      </c>
      <c r="O20" s="67">
        <v>107002341.6161</v>
      </c>
      <c r="P20" s="67">
        <v>31849</v>
      </c>
      <c r="Q20" s="67">
        <v>32615</v>
      </c>
      <c r="R20" s="68">
        <v>-2.3486126015636901</v>
      </c>
      <c r="S20" s="67">
        <v>20.676837894439402</v>
      </c>
      <c r="T20" s="67">
        <v>23.3111867177679</v>
      </c>
      <c r="U20" s="69">
        <v>-12.740578790516899</v>
      </c>
    </row>
    <row r="21" spans="1:21" ht="12" thickBot="1" x14ac:dyDescent="0.2">
      <c r="A21" s="50"/>
      <c r="B21" s="52" t="s">
        <v>19</v>
      </c>
      <c r="C21" s="53"/>
      <c r="D21" s="67">
        <v>310396.62760000001</v>
      </c>
      <c r="E21" s="67">
        <v>365489.66070000001</v>
      </c>
      <c r="F21" s="68">
        <v>84.926240322507695</v>
      </c>
      <c r="G21" s="67">
        <v>314045.2107</v>
      </c>
      <c r="H21" s="68">
        <v>-1.1618018602695399</v>
      </c>
      <c r="I21" s="67">
        <v>66988.263300000006</v>
      </c>
      <c r="J21" s="68">
        <v>21.581504869417</v>
      </c>
      <c r="K21" s="67">
        <v>42964.340100000001</v>
      </c>
      <c r="L21" s="68">
        <v>13.680941035283899</v>
      </c>
      <c r="M21" s="68">
        <v>0.55915959942789895</v>
      </c>
      <c r="N21" s="67">
        <v>5419703.7741</v>
      </c>
      <c r="O21" s="67">
        <v>44325629.593000002</v>
      </c>
      <c r="P21" s="67">
        <v>24219</v>
      </c>
      <c r="Q21" s="67">
        <v>28302</v>
      </c>
      <c r="R21" s="68">
        <v>-14.426542293830799</v>
      </c>
      <c r="S21" s="67">
        <v>12.8162445848301</v>
      </c>
      <c r="T21" s="67">
        <v>12.5555828104021</v>
      </c>
      <c r="U21" s="69">
        <v>2.0338389510491299</v>
      </c>
    </row>
    <row r="22" spans="1:21" ht="12" thickBot="1" x14ac:dyDescent="0.2">
      <c r="A22" s="50"/>
      <c r="B22" s="52" t="s">
        <v>20</v>
      </c>
      <c r="C22" s="53"/>
      <c r="D22" s="67">
        <v>967992.43400000001</v>
      </c>
      <c r="E22" s="67">
        <v>785748.3027</v>
      </c>
      <c r="F22" s="68">
        <v>123.19370346379</v>
      </c>
      <c r="G22" s="67">
        <v>856060.16209999996</v>
      </c>
      <c r="H22" s="68">
        <v>13.0752810206025</v>
      </c>
      <c r="I22" s="67">
        <v>134630.73019999999</v>
      </c>
      <c r="J22" s="68">
        <v>13.9082419935526</v>
      </c>
      <c r="K22" s="67">
        <v>124626.7224</v>
      </c>
      <c r="L22" s="68">
        <v>14.5581733524754</v>
      </c>
      <c r="M22" s="68">
        <v>8.0271771634106995E-2</v>
      </c>
      <c r="N22" s="67">
        <v>21270473.3147</v>
      </c>
      <c r="O22" s="67">
        <v>120294435.55230001</v>
      </c>
      <c r="P22" s="67">
        <v>58286</v>
      </c>
      <c r="Q22" s="67">
        <v>56814</v>
      </c>
      <c r="R22" s="68">
        <v>2.5909106910268598</v>
      </c>
      <c r="S22" s="67">
        <v>16.607631918471</v>
      </c>
      <c r="T22" s="67">
        <v>16.626478945330401</v>
      </c>
      <c r="U22" s="69">
        <v>-0.11348413158423599</v>
      </c>
    </row>
    <row r="23" spans="1:21" ht="12" thickBot="1" x14ac:dyDescent="0.2">
      <c r="A23" s="50"/>
      <c r="B23" s="52" t="s">
        <v>21</v>
      </c>
      <c r="C23" s="53"/>
      <c r="D23" s="67">
        <v>2116726.3040999998</v>
      </c>
      <c r="E23" s="67">
        <v>2149969.7615</v>
      </c>
      <c r="F23" s="68">
        <v>98.453770932256901</v>
      </c>
      <c r="G23" s="67">
        <v>1876828.5497999999</v>
      </c>
      <c r="H23" s="68">
        <v>12.782081470657699</v>
      </c>
      <c r="I23" s="67">
        <v>367493.84139999998</v>
      </c>
      <c r="J23" s="68">
        <v>17.361424605920099</v>
      </c>
      <c r="K23" s="67">
        <v>170659.66680000001</v>
      </c>
      <c r="L23" s="68">
        <v>9.0929811792444202</v>
      </c>
      <c r="M23" s="68">
        <v>1.15337254719168</v>
      </c>
      <c r="N23" s="67">
        <v>70199719.970699996</v>
      </c>
      <c r="O23" s="67">
        <v>262192540.65830001</v>
      </c>
      <c r="P23" s="67">
        <v>68443</v>
      </c>
      <c r="Q23" s="67">
        <v>72211</v>
      </c>
      <c r="R23" s="68">
        <v>-5.2180415726135898</v>
      </c>
      <c r="S23" s="67">
        <v>30.926848678462399</v>
      </c>
      <c r="T23" s="67">
        <v>32.925713668277702</v>
      </c>
      <c r="U23" s="69">
        <v>-6.4632029295869904</v>
      </c>
    </row>
    <row r="24" spans="1:21" ht="12" thickBot="1" x14ac:dyDescent="0.2">
      <c r="A24" s="50"/>
      <c r="B24" s="52" t="s">
        <v>22</v>
      </c>
      <c r="C24" s="53"/>
      <c r="D24" s="67">
        <v>177375.23319999999</v>
      </c>
      <c r="E24" s="67">
        <v>256665.07329999999</v>
      </c>
      <c r="F24" s="68">
        <v>69.107662729270899</v>
      </c>
      <c r="G24" s="67">
        <v>220269.17679999999</v>
      </c>
      <c r="H24" s="68">
        <v>-19.4734207587051</v>
      </c>
      <c r="I24" s="67">
        <v>30867.6613</v>
      </c>
      <c r="J24" s="68">
        <v>17.402464111319901</v>
      </c>
      <c r="K24" s="67">
        <v>29361.589499999998</v>
      </c>
      <c r="L24" s="68">
        <v>13.329867540504701</v>
      </c>
      <c r="M24" s="68">
        <v>5.1293946467033003E-2</v>
      </c>
      <c r="N24" s="67">
        <v>2758935.0789000001</v>
      </c>
      <c r="O24" s="67">
        <v>28217265.065900002</v>
      </c>
      <c r="P24" s="67">
        <v>19603</v>
      </c>
      <c r="Q24" s="67">
        <v>18515</v>
      </c>
      <c r="R24" s="68">
        <v>5.8763165001350304</v>
      </c>
      <c r="S24" s="67">
        <v>9.0483718410447391</v>
      </c>
      <c r="T24" s="67">
        <v>9.5028840183634902</v>
      </c>
      <c r="U24" s="69">
        <v>-5.0231377014924998</v>
      </c>
    </row>
    <row r="25" spans="1:21" ht="12" thickBot="1" x14ac:dyDescent="0.2">
      <c r="A25" s="50"/>
      <c r="B25" s="52" t="s">
        <v>23</v>
      </c>
      <c r="C25" s="53"/>
      <c r="D25" s="67">
        <v>178402.91320000001</v>
      </c>
      <c r="E25" s="67">
        <v>209446.503</v>
      </c>
      <c r="F25" s="68">
        <v>85.178272563471694</v>
      </c>
      <c r="G25" s="67">
        <v>195576.80979999999</v>
      </c>
      <c r="H25" s="68">
        <v>-8.7811518234509904</v>
      </c>
      <c r="I25" s="67">
        <v>17040.932100000002</v>
      </c>
      <c r="J25" s="68">
        <v>9.5519360050450093</v>
      </c>
      <c r="K25" s="67">
        <v>17740.107400000001</v>
      </c>
      <c r="L25" s="68">
        <v>9.0706599714666201</v>
      </c>
      <c r="M25" s="68">
        <v>-3.9412123288497997E-2</v>
      </c>
      <c r="N25" s="67">
        <v>2818515.2851</v>
      </c>
      <c r="O25" s="67">
        <v>35993672.296400003</v>
      </c>
      <c r="P25" s="67">
        <v>13016</v>
      </c>
      <c r="Q25" s="67">
        <v>12231</v>
      </c>
      <c r="R25" s="68">
        <v>6.4181178971465904</v>
      </c>
      <c r="S25" s="67">
        <v>13.706431561155499</v>
      </c>
      <c r="T25" s="67">
        <v>13.9076657591366</v>
      </c>
      <c r="U25" s="69">
        <v>-1.4681735146252299</v>
      </c>
    </row>
    <row r="26" spans="1:21" ht="12" thickBot="1" x14ac:dyDescent="0.2">
      <c r="A26" s="50"/>
      <c r="B26" s="52" t="s">
        <v>24</v>
      </c>
      <c r="C26" s="53"/>
      <c r="D26" s="67">
        <v>462545.42849999998</v>
      </c>
      <c r="E26" s="67">
        <v>508114.8224</v>
      </c>
      <c r="F26" s="68">
        <v>91.031673965982705</v>
      </c>
      <c r="G26" s="67">
        <v>421283.01380000002</v>
      </c>
      <c r="H26" s="68">
        <v>9.7944643739158508</v>
      </c>
      <c r="I26" s="67">
        <v>105243.5917</v>
      </c>
      <c r="J26" s="68">
        <v>22.753136279240099</v>
      </c>
      <c r="K26" s="67">
        <v>98390.593999999997</v>
      </c>
      <c r="L26" s="68">
        <v>23.354987212161799</v>
      </c>
      <c r="M26" s="68">
        <v>6.9650943463152995E-2</v>
      </c>
      <c r="N26" s="67">
        <v>5903802.3657</v>
      </c>
      <c r="O26" s="67">
        <v>64837980.469099998</v>
      </c>
      <c r="P26" s="67">
        <v>33206</v>
      </c>
      <c r="Q26" s="67">
        <v>32043</v>
      </c>
      <c r="R26" s="68">
        <v>3.6294978622476002</v>
      </c>
      <c r="S26" s="67">
        <v>13.929573827019199</v>
      </c>
      <c r="T26" s="67">
        <v>13.4172027494305</v>
      </c>
      <c r="U26" s="69">
        <v>3.6782968664476701</v>
      </c>
    </row>
    <row r="27" spans="1:21" ht="12" thickBot="1" x14ac:dyDescent="0.2">
      <c r="A27" s="50"/>
      <c r="B27" s="52" t="s">
        <v>25</v>
      </c>
      <c r="C27" s="53"/>
      <c r="D27" s="67">
        <v>224148.32</v>
      </c>
      <c r="E27" s="67">
        <v>300823.67019999999</v>
      </c>
      <c r="F27" s="68">
        <v>74.511530243274095</v>
      </c>
      <c r="G27" s="67">
        <v>241173.57519999999</v>
      </c>
      <c r="H27" s="68">
        <v>-7.0593369053310804</v>
      </c>
      <c r="I27" s="67">
        <v>62371.932699999998</v>
      </c>
      <c r="J27" s="68">
        <v>27.8261879009399</v>
      </c>
      <c r="K27" s="67">
        <v>73382.688500000004</v>
      </c>
      <c r="L27" s="68">
        <v>30.427333690743399</v>
      </c>
      <c r="M27" s="68">
        <v>-0.15004568550251501</v>
      </c>
      <c r="N27" s="67">
        <v>2794785.7044000002</v>
      </c>
      <c r="O27" s="67">
        <v>22119205.200800002</v>
      </c>
      <c r="P27" s="67">
        <v>28864</v>
      </c>
      <c r="Q27" s="67">
        <v>28858</v>
      </c>
      <c r="R27" s="68">
        <v>2.0791461639758001E-2</v>
      </c>
      <c r="S27" s="67">
        <v>7.7656707317073197</v>
      </c>
      <c r="T27" s="67">
        <v>7.5024794822926104</v>
      </c>
      <c r="U27" s="69">
        <v>3.3891631322984002</v>
      </c>
    </row>
    <row r="28" spans="1:21" ht="12" thickBot="1" x14ac:dyDescent="0.2">
      <c r="A28" s="50"/>
      <c r="B28" s="52" t="s">
        <v>26</v>
      </c>
      <c r="C28" s="53"/>
      <c r="D28" s="67">
        <v>558315.47149999999</v>
      </c>
      <c r="E28" s="67">
        <v>792640.51470000006</v>
      </c>
      <c r="F28" s="68">
        <v>70.437412817752801</v>
      </c>
      <c r="G28" s="67">
        <v>725472.56649999996</v>
      </c>
      <c r="H28" s="68">
        <v>-23.041132458865999</v>
      </c>
      <c r="I28" s="67">
        <v>41853.843999999997</v>
      </c>
      <c r="J28" s="68">
        <v>7.4964506871989798</v>
      </c>
      <c r="K28" s="67">
        <v>61098.076099999998</v>
      </c>
      <c r="L28" s="68">
        <v>8.4218313581124207</v>
      </c>
      <c r="M28" s="68">
        <v>-0.31497279993731297</v>
      </c>
      <c r="N28" s="67">
        <v>6804377.9786999999</v>
      </c>
      <c r="O28" s="67">
        <v>82326476.673800007</v>
      </c>
      <c r="P28" s="67">
        <v>31138</v>
      </c>
      <c r="Q28" s="67">
        <v>29507</v>
      </c>
      <c r="R28" s="68">
        <v>5.5275019486901398</v>
      </c>
      <c r="S28" s="67">
        <v>17.930357489241398</v>
      </c>
      <c r="T28" s="67">
        <v>18.136316209713002</v>
      </c>
      <c r="U28" s="69">
        <v>-1.14865930919163</v>
      </c>
    </row>
    <row r="29" spans="1:21" ht="12" thickBot="1" x14ac:dyDescent="0.2">
      <c r="A29" s="50"/>
      <c r="B29" s="52" t="s">
        <v>27</v>
      </c>
      <c r="C29" s="53"/>
      <c r="D29" s="67">
        <v>648649.21490000002</v>
      </c>
      <c r="E29" s="67">
        <v>661274.61569999997</v>
      </c>
      <c r="F29" s="68">
        <v>98.090747701446901</v>
      </c>
      <c r="G29" s="67">
        <v>605664.87600000005</v>
      </c>
      <c r="H29" s="68">
        <v>7.0970499699242904</v>
      </c>
      <c r="I29" s="67">
        <v>106048.1798</v>
      </c>
      <c r="J29" s="68">
        <v>16.3490801135632</v>
      </c>
      <c r="K29" s="67">
        <v>108073.4482</v>
      </c>
      <c r="L29" s="68">
        <v>17.843770124784299</v>
      </c>
      <c r="M29" s="68">
        <v>-1.8739740738650999E-2</v>
      </c>
      <c r="N29" s="67">
        <v>7164383.0131000001</v>
      </c>
      <c r="O29" s="67">
        <v>51808641.192400001</v>
      </c>
      <c r="P29" s="67">
        <v>91454</v>
      </c>
      <c r="Q29" s="67">
        <v>88707</v>
      </c>
      <c r="R29" s="68">
        <v>3.0967116462060398</v>
      </c>
      <c r="S29" s="67">
        <v>7.0926281507643196</v>
      </c>
      <c r="T29" s="67">
        <v>7.01181068123147</v>
      </c>
      <c r="U29" s="69">
        <v>1.1394573043299701</v>
      </c>
    </row>
    <row r="30" spans="1:21" ht="12" thickBot="1" x14ac:dyDescent="0.2">
      <c r="A30" s="50"/>
      <c r="B30" s="52" t="s">
        <v>28</v>
      </c>
      <c r="C30" s="53"/>
      <c r="D30" s="67">
        <v>824870.51989999996</v>
      </c>
      <c r="E30" s="67">
        <v>1082798.9807</v>
      </c>
      <c r="F30" s="68">
        <v>76.179469560152697</v>
      </c>
      <c r="G30" s="67">
        <v>851569.44530000002</v>
      </c>
      <c r="H30" s="68">
        <v>-3.1352610814487698</v>
      </c>
      <c r="I30" s="67">
        <v>104533.952</v>
      </c>
      <c r="J30" s="68">
        <v>12.6727709959465</v>
      </c>
      <c r="K30" s="67">
        <v>141961.41149999999</v>
      </c>
      <c r="L30" s="68">
        <v>16.670561899973801</v>
      </c>
      <c r="M30" s="68">
        <v>-0.26364530406208297</v>
      </c>
      <c r="N30" s="67">
        <v>11099123.945900001</v>
      </c>
      <c r="O30" s="67">
        <v>91747376.825599998</v>
      </c>
      <c r="P30" s="67">
        <v>51652</v>
      </c>
      <c r="Q30" s="67">
        <v>48391</v>
      </c>
      <c r="R30" s="68">
        <v>6.7388563989171599</v>
      </c>
      <c r="S30" s="67">
        <v>15.9697692228762</v>
      </c>
      <c r="T30" s="67">
        <v>16.171242743485401</v>
      </c>
      <c r="U30" s="69">
        <v>-1.2615931877123401</v>
      </c>
    </row>
    <row r="31" spans="1:21" ht="12" thickBot="1" x14ac:dyDescent="0.2">
      <c r="A31" s="50"/>
      <c r="B31" s="52" t="s">
        <v>29</v>
      </c>
      <c r="C31" s="53"/>
      <c r="D31" s="67">
        <v>608308.72660000005</v>
      </c>
      <c r="E31" s="67">
        <v>612411.61800000002</v>
      </c>
      <c r="F31" s="68">
        <v>99.330043506783994</v>
      </c>
      <c r="G31" s="67">
        <v>508551.66039999999</v>
      </c>
      <c r="H31" s="68">
        <v>19.615915936944599</v>
      </c>
      <c r="I31" s="67">
        <v>17145.5262</v>
      </c>
      <c r="J31" s="68">
        <v>2.8185566720094499</v>
      </c>
      <c r="K31" s="67">
        <v>38021.004300000001</v>
      </c>
      <c r="L31" s="68">
        <v>7.4763307763255904</v>
      </c>
      <c r="M31" s="68">
        <v>-0.54905120168012</v>
      </c>
      <c r="N31" s="67">
        <v>7929903.8521999996</v>
      </c>
      <c r="O31" s="67">
        <v>102078471.89129999</v>
      </c>
      <c r="P31" s="67">
        <v>21625</v>
      </c>
      <c r="Q31" s="67">
        <v>21099</v>
      </c>
      <c r="R31" s="68">
        <v>2.4930091473529501</v>
      </c>
      <c r="S31" s="67">
        <v>28.129883310982699</v>
      </c>
      <c r="T31" s="67">
        <v>28.524214057538298</v>
      </c>
      <c r="U31" s="69">
        <v>-1.40182148001183</v>
      </c>
    </row>
    <row r="32" spans="1:21" ht="12" thickBot="1" x14ac:dyDescent="0.2">
      <c r="A32" s="50"/>
      <c r="B32" s="52" t="s">
        <v>30</v>
      </c>
      <c r="C32" s="53"/>
      <c r="D32" s="67">
        <v>102519.73360000001</v>
      </c>
      <c r="E32" s="67">
        <v>143511.94320000001</v>
      </c>
      <c r="F32" s="68">
        <v>71.436377568330499</v>
      </c>
      <c r="G32" s="67">
        <v>138991.06880000001</v>
      </c>
      <c r="H32" s="68">
        <v>-26.240056656071999</v>
      </c>
      <c r="I32" s="67">
        <v>33127.275099999999</v>
      </c>
      <c r="J32" s="68">
        <v>32.313071773335203</v>
      </c>
      <c r="K32" s="67">
        <v>41437.4015</v>
      </c>
      <c r="L32" s="68">
        <v>29.812995797324199</v>
      </c>
      <c r="M32" s="68">
        <v>-0.20054651351629799</v>
      </c>
      <c r="N32" s="67">
        <v>2262367.7193999998</v>
      </c>
      <c r="O32" s="67">
        <v>10898570.3641</v>
      </c>
      <c r="P32" s="67">
        <v>22137</v>
      </c>
      <c r="Q32" s="67">
        <v>23598</v>
      </c>
      <c r="R32" s="68">
        <v>-6.1912026442918897</v>
      </c>
      <c r="S32" s="67">
        <v>4.6311484663685203</v>
      </c>
      <c r="T32" s="67">
        <v>4.6992698915162299</v>
      </c>
      <c r="U32" s="69">
        <v>-1.4709402136944001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3.8462000000000001</v>
      </c>
      <c r="H33" s="70"/>
      <c r="I33" s="70"/>
      <c r="J33" s="70"/>
      <c r="K33" s="67">
        <v>0.74890000000000001</v>
      </c>
      <c r="L33" s="68">
        <v>19.471166346003798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90696.263500000001</v>
      </c>
      <c r="E34" s="67">
        <v>90580.232099999994</v>
      </c>
      <c r="F34" s="68">
        <v>100.12809792745099</v>
      </c>
      <c r="G34" s="67">
        <v>82081.335000000006</v>
      </c>
      <c r="H34" s="68">
        <v>10.495599882726101</v>
      </c>
      <c r="I34" s="67">
        <v>10663.422399999999</v>
      </c>
      <c r="J34" s="68">
        <v>11.7572896484319</v>
      </c>
      <c r="K34" s="67">
        <v>5229.0924999999997</v>
      </c>
      <c r="L34" s="68">
        <v>6.3706231142561203</v>
      </c>
      <c r="M34" s="68">
        <v>1.03924914313526</v>
      </c>
      <c r="N34" s="67">
        <v>1321224.2985</v>
      </c>
      <c r="O34" s="67">
        <v>20180100.572999999</v>
      </c>
      <c r="P34" s="67">
        <v>6088</v>
      </c>
      <c r="Q34" s="67">
        <v>5817</v>
      </c>
      <c r="R34" s="68">
        <v>4.6587588103833601</v>
      </c>
      <c r="S34" s="67">
        <v>14.8975465670171</v>
      </c>
      <c r="T34" s="67">
        <v>15.716420801100201</v>
      </c>
      <c r="U34" s="69">
        <v>-5.4967053158680201</v>
      </c>
    </row>
    <row r="35" spans="1:21" ht="12" thickBot="1" x14ac:dyDescent="0.2">
      <c r="A35" s="50"/>
      <c r="B35" s="52" t="s">
        <v>36</v>
      </c>
      <c r="C35" s="53"/>
      <c r="D35" s="70"/>
      <c r="E35" s="67">
        <v>44710.070200000002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2462.7429000000002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29691.6315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248648.7175</v>
      </c>
      <c r="E38" s="67">
        <v>71099.583199999994</v>
      </c>
      <c r="F38" s="68">
        <v>349.71895236089102</v>
      </c>
      <c r="G38" s="67">
        <v>198768.8034</v>
      </c>
      <c r="H38" s="68">
        <v>25.094437983621699</v>
      </c>
      <c r="I38" s="67">
        <v>15874.8208</v>
      </c>
      <c r="J38" s="68">
        <v>6.3844370321355104</v>
      </c>
      <c r="K38" s="67">
        <v>9685.3860000000004</v>
      </c>
      <c r="L38" s="68">
        <v>4.8726891918291901</v>
      </c>
      <c r="M38" s="68">
        <v>0.63904885153777102</v>
      </c>
      <c r="N38" s="67">
        <v>3895056.7576000001</v>
      </c>
      <c r="O38" s="67">
        <v>21960341.246399999</v>
      </c>
      <c r="P38" s="67">
        <v>358</v>
      </c>
      <c r="Q38" s="67">
        <v>317</v>
      </c>
      <c r="R38" s="68">
        <v>12.933753943217701</v>
      </c>
      <c r="S38" s="67">
        <v>694.54949022346398</v>
      </c>
      <c r="T38" s="67">
        <v>682.51907507886403</v>
      </c>
      <c r="U38" s="69">
        <v>1.7321177704310999</v>
      </c>
    </row>
    <row r="39" spans="1:21" ht="12" thickBot="1" x14ac:dyDescent="0.2">
      <c r="A39" s="50"/>
      <c r="B39" s="52" t="s">
        <v>34</v>
      </c>
      <c r="C39" s="53"/>
      <c r="D39" s="67">
        <v>458711.39429999999</v>
      </c>
      <c r="E39" s="67">
        <v>243131.45619999999</v>
      </c>
      <c r="F39" s="68">
        <v>188.668056971889</v>
      </c>
      <c r="G39" s="67">
        <v>358748.56809999997</v>
      </c>
      <c r="H39" s="68">
        <v>27.864313641563001</v>
      </c>
      <c r="I39" s="67">
        <v>36440.294900000001</v>
      </c>
      <c r="J39" s="68">
        <v>7.9440570591468296</v>
      </c>
      <c r="K39" s="67">
        <v>25088.900099999999</v>
      </c>
      <c r="L39" s="68">
        <v>6.9934495440289997</v>
      </c>
      <c r="M39" s="68">
        <v>0.452446889052741</v>
      </c>
      <c r="N39" s="67">
        <v>6202371.7187000001</v>
      </c>
      <c r="O39" s="67">
        <v>50104787.561499998</v>
      </c>
      <c r="P39" s="67">
        <v>2536</v>
      </c>
      <c r="Q39" s="67">
        <v>2400</v>
      </c>
      <c r="R39" s="68">
        <v>5.6666666666666599</v>
      </c>
      <c r="S39" s="67">
        <v>180.87988734227099</v>
      </c>
      <c r="T39" s="67">
        <v>176.54697316666699</v>
      </c>
      <c r="U39" s="69">
        <v>2.3954648796334301</v>
      </c>
    </row>
    <row r="40" spans="1:21" ht="12" thickBot="1" x14ac:dyDescent="0.2">
      <c r="A40" s="50"/>
      <c r="B40" s="52" t="s">
        <v>39</v>
      </c>
      <c r="C40" s="53"/>
      <c r="D40" s="70"/>
      <c r="E40" s="67">
        <v>39920.262300000002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13632.266799999999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12017.157499999999</v>
      </c>
      <c r="E42" s="73"/>
      <c r="F42" s="73"/>
      <c r="G42" s="72">
        <v>19132.509300000002</v>
      </c>
      <c r="H42" s="74">
        <v>-37.189851516235798</v>
      </c>
      <c r="I42" s="72">
        <v>1756.6692</v>
      </c>
      <c r="J42" s="74">
        <v>14.6180092921309</v>
      </c>
      <c r="K42" s="72">
        <v>2453.1010999999999</v>
      </c>
      <c r="L42" s="74">
        <v>12.821638090096201</v>
      </c>
      <c r="M42" s="74">
        <v>-0.28389857230099502</v>
      </c>
      <c r="N42" s="72">
        <v>443991.04820000002</v>
      </c>
      <c r="O42" s="72">
        <v>2573956.0183000001</v>
      </c>
      <c r="P42" s="72">
        <v>27</v>
      </c>
      <c r="Q42" s="72">
        <v>23</v>
      </c>
      <c r="R42" s="74">
        <v>17.3913043478261</v>
      </c>
      <c r="S42" s="72">
        <v>445.07990740740701</v>
      </c>
      <c r="T42" s="72">
        <v>4988.9479869565203</v>
      </c>
      <c r="U42" s="75">
        <v>-1020.91062838967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64412</v>
      </c>
      <c r="D2" s="32">
        <v>652823.15860769199</v>
      </c>
      <c r="E2" s="32">
        <v>460435.50972649601</v>
      </c>
      <c r="F2" s="32">
        <v>192387.648881197</v>
      </c>
      <c r="G2" s="32">
        <v>460435.50972649601</v>
      </c>
      <c r="H2" s="32">
        <v>0.29470101718130098</v>
      </c>
    </row>
    <row r="3" spans="1:8" ht="14.25" x14ac:dyDescent="0.2">
      <c r="A3" s="32">
        <v>2</v>
      </c>
      <c r="B3" s="33">
        <v>13</v>
      </c>
      <c r="C3" s="32">
        <v>18599.436000000002</v>
      </c>
      <c r="D3" s="32">
        <v>95221.569906686302</v>
      </c>
      <c r="E3" s="32">
        <v>71838.907481809205</v>
      </c>
      <c r="F3" s="32">
        <v>23382.6624248771</v>
      </c>
      <c r="G3" s="32">
        <v>71838.907481809205</v>
      </c>
      <c r="H3" s="32">
        <v>0.24556056414309499</v>
      </c>
    </row>
    <row r="4" spans="1:8" ht="14.25" x14ac:dyDescent="0.2">
      <c r="A4" s="32">
        <v>3</v>
      </c>
      <c r="B4" s="33">
        <v>14</v>
      </c>
      <c r="C4" s="32">
        <v>97707</v>
      </c>
      <c r="D4" s="32">
        <v>113514.35187521399</v>
      </c>
      <c r="E4" s="32">
        <v>84129.219470085503</v>
      </c>
      <c r="F4" s="32">
        <v>29385.132405128199</v>
      </c>
      <c r="G4" s="32">
        <v>84129.219470085503</v>
      </c>
      <c r="H4" s="32">
        <v>0.25886711168849602</v>
      </c>
    </row>
    <row r="5" spans="1:8" ht="14.25" x14ac:dyDescent="0.2">
      <c r="A5" s="32">
        <v>4</v>
      </c>
      <c r="B5" s="33">
        <v>15</v>
      </c>
      <c r="C5" s="32">
        <v>3452</v>
      </c>
      <c r="D5" s="32">
        <v>57299.482353846201</v>
      </c>
      <c r="E5" s="32">
        <v>42793.7911042735</v>
      </c>
      <c r="F5" s="32">
        <v>14505.691249572599</v>
      </c>
      <c r="G5" s="32">
        <v>42793.7911042735</v>
      </c>
      <c r="H5" s="32">
        <v>0.253155711948574</v>
      </c>
    </row>
    <row r="6" spans="1:8" ht="14.25" x14ac:dyDescent="0.2">
      <c r="A6" s="32">
        <v>5</v>
      </c>
      <c r="B6" s="33">
        <v>16</v>
      </c>
      <c r="C6" s="32">
        <v>2294</v>
      </c>
      <c r="D6" s="32">
        <v>151246.513879487</v>
      </c>
      <c r="E6" s="32">
        <v>122102.11250256401</v>
      </c>
      <c r="F6" s="32">
        <v>29144.401376923099</v>
      </c>
      <c r="G6" s="32">
        <v>122102.11250256401</v>
      </c>
      <c r="H6" s="32">
        <v>0.19269469840571199</v>
      </c>
    </row>
    <row r="7" spans="1:8" ht="14.25" x14ac:dyDescent="0.2">
      <c r="A7" s="32">
        <v>6</v>
      </c>
      <c r="B7" s="33">
        <v>17</v>
      </c>
      <c r="C7" s="32">
        <v>16301</v>
      </c>
      <c r="D7" s="32">
        <v>254060.81934273499</v>
      </c>
      <c r="E7" s="32">
        <v>192237.95113247901</v>
      </c>
      <c r="F7" s="32">
        <v>61822.868210256398</v>
      </c>
      <c r="G7" s="32">
        <v>192237.95113247901</v>
      </c>
      <c r="H7" s="32">
        <v>0.243338852366904</v>
      </c>
    </row>
    <row r="8" spans="1:8" ht="14.25" x14ac:dyDescent="0.2">
      <c r="A8" s="32">
        <v>7</v>
      </c>
      <c r="B8" s="33">
        <v>18</v>
      </c>
      <c r="C8" s="32">
        <v>70754</v>
      </c>
      <c r="D8" s="32">
        <v>118748.288759829</v>
      </c>
      <c r="E8" s="32">
        <v>94780.603028205107</v>
      </c>
      <c r="F8" s="32">
        <v>23967.6857316239</v>
      </c>
      <c r="G8" s="32">
        <v>94780.603028205107</v>
      </c>
      <c r="H8" s="32">
        <v>0.20183605155017501</v>
      </c>
    </row>
    <row r="9" spans="1:8" ht="14.25" x14ac:dyDescent="0.2">
      <c r="A9" s="32">
        <v>8</v>
      </c>
      <c r="B9" s="33">
        <v>19</v>
      </c>
      <c r="C9" s="32">
        <v>20711</v>
      </c>
      <c r="D9" s="32">
        <v>105458.25064529901</v>
      </c>
      <c r="E9" s="32">
        <v>103281.19859145299</v>
      </c>
      <c r="F9" s="32">
        <v>2177.0520538461501</v>
      </c>
      <c r="G9" s="32">
        <v>103281.19859145299</v>
      </c>
      <c r="H9" s="32">
        <v>2.0643733804844799E-2</v>
      </c>
    </row>
    <row r="10" spans="1:8" ht="14.25" x14ac:dyDescent="0.2">
      <c r="A10" s="32">
        <v>9</v>
      </c>
      <c r="B10" s="33">
        <v>21</v>
      </c>
      <c r="C10" s="32">
        <v>104342</v>
      </c>
      <c r="D10" s="32">
        <v>508873.53967777803</v>
      </c>
      <c r="E10" s="32">
        <v>450399.05627350399</v>
      </c>
      <c r="F10" s="32">
        <v>58474.483404273502</v>
      </c>
      <c r="G10" s="32">
        <v>450399.05627350399</v>
      </c>
      <c r="H10" s="35">
        <v>0.114909656024363</v>
      </c>
    </row>
    <row r="11" spans="1:8" ht="14.25" x14ac:dyDescent="0.2">
      <c r="A11" s="32">
        <v>10</v>
      </c>
      <c r="B11" s="33">
        <v>22</v>
      </c>
      <c r="C11" s="32">
        <v>28301</v>
      </c>
      <c r="D11" s="32">
        <v>505370.85234359</v>
      </c>
      <c r="E11" s="32">
        <v>429721.904544444</v>
      </c>
      <c r="F11" s="32">
        <v>75648.947799145302</v>
      </c>
      <c r="G11" s="32">
        <v>429721.904544444</v>
      </c>
      <c r="H11" s="32">
        <v>0.149689970144367</v>
      </c>
    </row>
    <row r="12" spans="1:8" ht="14.25" x14ac:dyDescent="0.2">
      <c r="A12" s="32">
        <v>11</v>
      </c>
      <c r="B12" s="33">
        <v>23</v>
      </c>
      <c r="C12" s="32">
        <v>154509.861</v>
      </c>
      <c r="D12" s="32">
        <v>1346276.0053610599</v>
      </c>
      <c r="E12" s="32">
        <v>1121884.65757853</v>
      </c>
      <c r="F12" s="32">
        <v>224391.34778253501</v>
      </c>
      <c r="G12" s="32">
        <v>1121884.65757853</v>
      </c>
      <c r="H12" s="32">
        <v>0.16667559021254</v>
      </c>
    </row>
    <row r="13" spans="1:8" ht="14.25" x14ac:dyDescent="0.2">
      <c r="A13" s="32">
        <v>12</v>
      </c>
      <c r="B13" s="33">
        <v>24</v>
      </c>
      <c r="C13" s="32">
        <v>24394.126</v>
      </c>
      <c r="D13" s="32">
        <v>581757.62754444405</v>
      </c>
      <c r="E13" s="32">
        <v>508291.52948546998</v>
      </c>
      <c r="F13" s="32">
        <v>73466.098058974399</v>
      </c>
      <c r="G13" s="32">
        <v>508291.52948546998</v>
      </c>
      <c r="H13" s="32">
        <v>0.12628299927767</v>
      </c>
    </row>
    <row r="14" spans="1:8" ht="14.25" x14ac:dyDescent="0.2">
      <c r="A14" s="32">
        <v>13</v>
      </c>
      <c r="B14" s="33">
        <v>25</v>
      </c>
      <c r="C14" s="32">
        <v>65681</v>
      </c>
      <c r="D14" s="32">
        <v>658536.70290000003</v>
      </c>
      <c r="E14" s="32">
        <v>569689.77839999995</v>
      </c>
      <c r="F14" s="32">
        <v>88846.924499999994</v>
      </c>
      <c r="G14" s="32">
        <v>569689.77839999995</v>
      </c>
      <c r="H14" s="32">
        <v>0.134915676087217</v>
      </c>
    </row>
    <row r="15" spans="1:8" ht="14.25" x14ac:dyDescent="0.2">
      <c r="A15" s="32">
        <v>14</v>
      </c>
      <c r="B15" s="33">
        <v>26</v>
      </c>
      <c r="C15" s="32">
        <v>47751</v>
      </c>
      <c r="D15" s="32">
        <v>310396.28550627799</v>
      </c>
      <c r="E15" s="32">
        <v>243408.36435556301</v>
      </c>
      <c r="F15" s="32">
        <v>66987.921150714799</v>
      </c>
      <c r="G15" s="32">
        <v>243408.36435556301</v>
      </c>
      <c r="H15" s="32">
        <v>0.21581418424983001</v>
      </c>
    </row>
    <row r="16" spans="1:8" ht="14.25" x14ac:dyDescent="0.2">
      <c r="A16" s="32">
        <v>15</v>
      </c>
      <c r="B16" s="33">
        <v>27</v>
      </c>
      <c r="C16" s="32">
        <v>128818.708</v>
      </c>
      <c r="D16" s="32">
        <v>967993.60430000001</v>
      </c>
      <c r="E16" s="32">
        <v>833361.70409999997</v>
      </c>
      <c r="F16" s="32">
        <v>134631.9002</v>
      </c>
      <c r="G16" s="32">
        <v>833361.70409999997</v>
      </c>
      <c r="H16" s="32">
        <v>0.13908346047116499</v>
      </c>
    </row>
    <row r="17" spans="1:8" ht="14.25" x14ac:dyDescent="0.2">
      <c r="A17" s="32">
        <v>16</v>
      </c>
      <c r="B17" s="33">
        <v>29</v>
      </c>
      <c r="C17" s="32">
        <v>152299</v>
      </c>
      <c r="D17" s="32">
        <v>2116727.2849444398</v>
      </c>
      <c r="E17" s="32">
        <v>1749232.5027743599</v>
      </c>
      <c r="F17" s="32">
        <v>367494.782170085</v>
      </c>
      <c r="G17" s="32">
        <v>1749232.5027743599</v>
      </c>
      <c r="H17" s="32">
        <v>0.17361461005579201</v>
      </c>
    </row>
    <row r="18" spans="1:8" ht="14.25" x14ac:dyDescent="0.2">
      <c r="A18" s="32">
        <v>17</v>
      </c>
      <c r="B18" s="33">
        <v>31</v>
      </c>
      <c r="C18" s="32">
        <v>22569.210999999999</v>
      </c>
      <c r="D18" s="32">
        <v>177375.224054497</v>
      </c>
      <c r="E18" s="32">
        <v>146507.574145894</v>
      </c>
      <c r="F18" s="32">
        <v>30867.6499086029</v>
      </c>
      <c r="G18" s="32">
        <v>146507.574145894</v>
      </c>
      <c r="H18" s="32">
        <v>0.174024585863915</v>
      </c>
    </row>
    <row r="19" spans="1:8" ht="14.25" x14ac:dyDescent="0.2">
      <c r="A19" s="32">
        <v>18</v>
      </c>
      <c r="B19" s="33">
        <v>32</v>
      </c>
      <c r="C19" s="32">
        <v>10053.295</v>
      </c>
      <c r="D19" s="32">
        <v>178402.91222078499</v>
      </c>
      <c r="E19" s="32">
        <v>161361.98091162101</v>
      </c>
      <c r="F19" s="32">
        <v>17040.9313091642</v>
      </c>
      <c r="G19" s="32">
        <v>161361.98091162101</v>
      </c>
      <c r="H19" s="32">
        <v>9.5519356141871695E-2</v>
      </c>
    </row>
    <row r="20" spans="1:8" ht="14.25" x14ac:dyDescent="0.2">
      <c r="A20" s="32">
        <v>19</v>
      </c>
      <c r="B20" s="33">
        <v>33</v>
      </c>
      <c r="C20" s="32">
        <v>30706.756000000001</v>
      </c>
      <c r="D20" s="32">
        <v>462545.38776345999</v>
      </c>
      <c r="E20" s="32">
        <v>357301.83336623199</v>
      </c>
      <c r="F20" s="32">
        <v>105243.554397228</v>
      </c>
      <c r="G20" s="32">
        <v>357301.83336623199</v>
      </c>
      <c r="H20" s="32">
        <v>0.22753130218444201</v>
      </c>
    </row>
    <row r="21" spans="1:8" ht="14.25" x14ac:dyDescent="0.2">
      <c r="A21" s="32">
        <v>20</v>
      </c>
      <c r="B21" s="33">
        <v>34</v>
      </c>
      <c r="C21" s="32">
        <v>36887.919000000002</v>
      </c>
      <c r="D21" s="32">
        <v>224148.269481953</v>
      </c>
      <c r="E21" s="32">
        <v>161776.396255442</v>
      </c>
      <c r="F21" s="32">
        <v>62371.873226510499</v>
      </c>
      <c r="G21" s="32">
        <v>161776.396255442</v>
      </c>
      <c r="H21" s="32">
        <v>0.27826167639243099</v>
      </c>
    </row>
    <row r="22" spans="1:8" ht="14.25" x14ac:dyDescent="0.2">
      <c r="A22" s="32">
        <v>21</v>
      </c>
      <c r="B22" s="33">
        <v>35</v>
      </c>
      <c r="C22" s="32">
        <v>25909.487000000001</v>
      </c>
      <c r="D22" s="32">
        <v>558315.47234778805</v>
      </c>
      <c r="E22" s="32">
        <v>516461.63128584099</v>
      </c>
      <c r="F22" s="32">
        <v>41853.8410619469</v>
      </c>
      <c r="G22" s="32">
        <v>516461.63128584099</v>
      </c>
      <c r="H22" s="32">
        <v>7.4964501495805205E-2</v>
      </c>
    </row>
    <row r="23" spans="1:8" ht="14.25" x14ac:dyDescent="0.2">
      <c r="A23" s="32">
        <v>22</v>
      </c>
      <c r="B23" s="33">
        <v>36</v>
      </c>
      <c r="C23" s="32">
        <v>139068.101</v>
      </c>
      <c r="D23" s="32">
        <v>648649.212084956</v>
      </c>
      <c r="E23" s="32">
        <v>542601.04676234606</v>
      </c>
      <c r="F23" s="32">
        <v>106048.16532261</v>
      </c>
      <c r="G23" s="32">
        <v>542601.04676234606</v>
      </c>
      <c r="H23" s="32">
        <v>0.16349077952586899</v>
      </c>
    </row>
    <row r="24" spans="1:8" ht="14.25" x14ac:dyDescent="0.2">
      <c r="A24" s="32">
        <v>23</v>
      </c>
      <c r="B24" s="33">
        <v>37</v>
      </c>
      <c r="C24" s="32">
        <v>76669.475000000006</v>
      </c>
      <c r="D24" s="32">
        <v>824870.51131291105</v>
      </c>
      <c r="E24" s="32">
        <v>720336.56045867398</v>
      </c>
      <c r="F24" s="32">
        <v>104533.95085423801</v>
      </c>
      <c r="G24" s="32">
        <v>720336.56045867398</v>
      </c>
      <c r="H24" s="32">
        <v>0.126727709889708</v>
      </c>
    </row>
    <row r="25" spans="1:8" ht="14.25" x14ac:dyDescent="0.2">
      <c r="A25" s="32">
        <v>24</v>
      </c>
      <c r="B25" s="33">
        <v>38</v>
      </c>
      <c r="C25" s="32">
        <v>118220.56600000001</v>
      </c>
      <c r="D25" s="32">
        <v>608308.69758407096</v>
      </c>
      <c r="E25" s="32">
        <v>591163.22869911499</v>
      </c>
      <c r="F25" s="32">
        <v>17145.468884955801</v>
      </c>
      <c r="G25" s="32">
        <v>591163.22869911499</v>
      </c>
      <c r="H25" s="32">
        <v>2.8185473844200899E-2</v>
      </c>
    </row>
    <row r="26" spans="1:8" ht="14.25" x14ac:dyDescent="0.2">
      <c r="A26" s="32">
        <v>25</v>
      </c>
      <c r="B26" s="33">
        <v>39</v>
      </c>
      <c r="C26" s="32">
        <v>74999.510999999999</v>
      </c>
      <c r="D26" s="32">
        <v>102519.681786748</v>
      </c>
      <c r="E26" s="32">
        <v>69392.448866345803</v>
      </c>
      <c r="F26" s="32">
        <v>33127.232920402501</v>
      </c>
      <c r="G26" s="32">
        <v>69392.448866345803</v>
      </c>
      <c r="H26" s="32">
        <v>0.32313046961373298</v>
      </c>
    </row>
    <row r="27" spans="1:8" ht="14.25" x14ac:dyDescent="0.2">
      <c r="A27" s="32">
        <v>26</v>
      </c>
      <c r="B27" s="33">
        <v>42</v>
      </c>
      <c r="C27" s="32">
        <v>4757.3630000000003</v>
      </c>
      <c r="D27" s="32">
        <v>90696.263300000006</v>
      </c>
      <c r="E27" s="32">
        <v>80032.847999999998</v>
      </c>
      <c r="F27" s="32">
        <v>10663.415300000001</v>
      </c>
      <c r="G27" s="32">
        <v>80032.847999999998</v>
      </c>
      <c r="H27" s="32">
        <v>0.117572818460317</v>
      </c>
    </row>
    <row r="28" spans="1:8" ht="14.25" x14ac:dyDescent="0.2">
      <c r="A28" s="32">
        <v>27</v>
      </c>
      <c r="B28" s="33">
        <v>75</v>
      </c>
      <c r="C28" s="32">
        <v>2860</v>
      </c>
      <c r="D28" s="32">
        <v>248648.717948718</v>
      </c>
      <c r="E28" s="32">
        <v>232773.897435897</v>
      </c>
      <c r="F28" s="32">
        <v>15874.820512820501</v>
      </c>
      <c r="G28" s="32">
        <v>232773.897435897</v>
      </c>
      <c r="H28" s="32">
        <v>6.3844369051179198E-2</v>
      </c>
    </row>
    <row r="29" spans="1:8" ht="14.25" x14ac:dyDescent="0.2">
      <c r="A29" s="32">
        <v>28</v>
      </c>
      <c r="B29" s="33">
        <v>76</v>
      </c>
      <c r="C29" s="32">
        <v>2712</v>
      </c>
      <c r="D29" s="32">
        <v>458711.38316068402</v>
      </c>
      <c r="E29" s="32">
        <v>422271.09873247897</v>
      </c>
      <c r="F29" s="32">
        <v>36440.284428205101</v>
      </c>
      <c r="G29" s="32">
        <v>422271.09873247897</v>
      </c>
      <c r="H29" s="32">
        <v>7.9440549691875306E-2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12017.1575523788</v>
      </c>
      <c r="E30" s="32">
        <v>10260.4879963694</v>
      </c>
      <c r="F30" s="32">
        <v>1756.6695560093799</v>
      </c>
      <c r="G30" s="32">
        <v>10260.4879963694</v>
      </c>
      <c r="H30" s="32">
        <v>0.14618012190924901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2015-03-12T00:52:29Z</dcterms:modified>
</cp:coreProperties>
</file>