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<sst xmlns="http://schemas.openxmlformats.org/spreadsheetml/2006/main" count="112" uniqueCount="70">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</sst>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14140487.0875</v>
      </c>
      <c r="F3" s="25">
        <f>RA!I7</f>
        <v>1557899.5293000001</v>
      </c>
      <c r="G3" s="16">
        <f>E3-F3</f>
        <v>12582587.5582</v>
      </c>
      <c r="H3" s="27">
        <f>RA!J7</f>
        <v>11.0172974923697</v>
      </c>
      <c r="I3" s="20">
        <f>SUM(I4:I38)</f>
        <v>14140491.740545388</v>
      </c>
      <c r="J3" s="21">
        <f>SUM(J4:J38)</f>
        <v>12582587.709043058</v>
      </c>
      <c r="K3" s="22">
        <f>E3-I3</f>
        <v>-4.6530453879386187</v>
      </c>
      <c r="L3" s="22">
        <f>G3-J3</f>
        <v>-0.1508430577814579</v>
      </c>
    </row>
    <row r="4" spans="1:13" x14ac:dyDescent="0.15">
      <c r="A4" s="40">
        <f>RA!A8</f>
        <v>42087</v>
      </c>
      <c r="B4" s="12">
        <v>12</v>
      </c>
      <c r="C4" s="37" t="s">
        <v>6</v>
      </c>
      <c r="D4" s="37"/>
      <c r="E4" s="15">
        <f>VLOOKUP(C4,RA!B8:D36,3,0)</f>
        <v>552758.85109999997</v>
      </c>
      <c r="F4" s="25">
        <f>VLOOKUP(C4,RA!B8:I39,8,0)</f>
        <v>146755.5049</v>
      </c>
      <c r="G4" s="16">
        <f t="shared" ref="G4:G38" si="0">E4-F4</f>
        <v>406003.34619999997</v>
      </c>
      <c r="H4" s="27">
        <f>RA!J8</f>
        <v>26.5496435937577</v>
      </c>
      <c r="I4" s="20">
        <f>VLOOKUP(B4,RMS!B:D,3,FALSE)</f>
        <v>552759.56006153801</v>
      </c>
      <c r="J4" s="21">
        <f>VLOOKUP(B4,RMS!B:E,4,FALSE)</f>
        <v>406003.35899230803</v>
      </c>
      <c r="K4" s="22">
        <f t="shared" ref="K4:K38" si="1">E4-I4</f>
        <v>-0.70896153803914785</v>
      </c>
      <c r="L4" s="22">
        <f t="shared" ref="L4:L38" si="2">G4-J4</f>
        <v>-1.2792308058124036E-2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75026.441800000001</v>
      </c>
      <c r="F5" s="25">
        <f>VLOOKUP(C5,RA!B9:I40,8,0)</f>
        <v>18911.596799999999</v>
      </c>
      <c r="G5" s="16">
        <f t="shared" si="0"/>
        <v>56114.845000000001</v>
      </c>
      <c r="H5" s="27">
        <f>RA!J9</f>
        <v>25.206575636911001</v>
      </c>
      <c r="I5" s="20">
        <f>VLOOKUP(B5,RMS!B:D,3,FALSE)</f>
        <v>75026.481723485398</v>
      </c>
      <c r="J5" s="21">
        <f>VLOOKUP(B5,RMS!B:E,4,FALSE)</f>
        <v>56114.846721443202</v>
      </c>
      <c r="K5" s="22">
        <f t="shared" si="1"/>
        <v>-3.992348539759405E-2</v>
      </c>
      <c r="L5" s="22">
        <f t="shared" si="2"/>
        <v>-1.7214432009495795E-3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111018.02</v>
      </c>
      <c r="F6" s="25">
        <f>VLOOKUP(C6,RA!B10:I41,8,0)</f>
        <v>22820.265899999999</v>
      </c>
      <c r="G6" s="16">
        <f t="shared" si="0"/>
        <v>88197.754100000006</v>
      </c>
      <c r="H6" s="27">
        <f>RA!J10</f>
        <v>20.555461086407401</v>
      </c>
      <c r="I6" s="20">
        <f>VLOOKUP(B6,RMS!B:D,3,FALSE)</f>
        <v>111019.67806410301</v>
      </c>
      <c r="J6" s="21">
        <f>VLOOKUP(B6,RMS!B:E,4,FALSE)</f>
        <v>88197.753975213695</v>
      </c>
      <c r="K6" s="22">
        <f>E6-I6</f>
        <v>-1.6580641030013794</v>
      </c>
      <c r="L6" s="22">
        <f t="shared" si="2"/>
        <v>1.2478631106205285E-4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43953.856599999999</v>
      </c>
      <c r="F7" s="25">
        <f>VLOOKUP(C7,RA!B11:I42,8,0)</f>
        <v>10464.983</v>
      </c>
      <c r="G7" s="16">
        <f t="shared" si="0"/>
        <v>33488.873599999999</v>
      </c>
      <c r="H7" s="27">
        <f>RA!J11</f>
        <v>23.809021117842001</v>
      </c>
      <c r="I7" s="20">
        <f>VLOOKUP(B7,RMS!B:D,3,FALSE)</f>
        <v>43953.887630769197</v>
      </c>
      <c r="J7" s="21">
        <f>VLOOKUP(B7,RMS!B:E,4,FALSE)</f>
        <v>33488.873689743603</v>
      </c>
      <c r="K7" s="22">
        <f t="shared" si="1"/>
        <v>-3.1030769197968766E-2</v>
      </c>
      <c r="L7" s="22">
        <f t="shared" si="2"/>
        <v>-8.9743603894021362E-5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113977.5186</v>
      </c>
      <c r="F8" s="25">
        <f>VLOOKUP(C8,RA!B12:I43,8,0)</f>
        <v>18686.846799999999</v>
      </c>
      <c r="G8" s="16">
        <f t="shared" si="0"/>
        <v>95290.671799999996</v>
      </c>
      <c r="H8" s="27">
        <f>RA!J12</f>
        <v>16.3952040977316</v>
      </c>
      <c r="I8" s="20">
        <f>VLOOKUP(B8,RMS!B:D,3,FALSE)</f>
        <v>113977.516603419</v>
      </c>
      <c r="J8" s="21">
        <f>VLOOKUP(B8,RMS!B:E,4,FALSE)</f>
        <v>95290.673696581202</v>
      </c>
      <c r="K8" s="22">
        <f t="shared" si="1"/>
        <v>1.9965809915447608E-3</v>
      </c>
      <c r="L8" s="22">
        <f t="shared" si="2"/>
        <v>-1.8965812050737441E-3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216926.97099999999</v>
      </c>
      <c r="F9" s="25">
        <f>VLOOKUP(C9,RA!B13:I44,8,0)</f>
        <v>57601.540699999998</v>
      </c>
      <c r="G9" s="16">
        <f t="shared" si="0"/>
        <v>159325.43030000001</v>
      </c>
      <c r="H9" s="27">
        <f>RA!J13</f>
        <v>26.553425069490299</v>
      </c>
      <c r="I9" s="20">
        <f>VLOOKUP(B9,RMS!B:D,3,FALSE)</f>
        <v>216927.16096239301</v>
      </c>
      <c r="J9" s="21">
        <f>VLOOKUP(B9,RMS!B:E,4,FALSE)</f>
        <v>159325.42595982901</v>
      </c>
      <c r="K9" s="22">
        <f t="shared" si="1"/>
        <v>-0.18996239302214235</v>
      </c>
      <c r="L9" s="22">
        <f t="shared" si="2"/>
        <v>4.340170999057591E-3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143595.79759999999</v>
      </c>
      <c r="F10" s="25">
        <f>VLOOKUP(C10,RA!B14:I45,8,0)</f>
        <v>24020.264999999999</v>
      </c>
      <c r="G10" s="16">
        <f t="shared" si="0"/>
        <v>119575.53259999999</v>
      </c>
      <c r="H10" s="27">
        <f>RA!J14</f>
        <v>16.727693568659099</v>
      </c>
      <c r="I10" s="20">
        <f>VLOOKUP(B10,RMS!B:D,3,FALSE)</f>
        <v>143595.81121282099</v>
      </c>
      <c r="J10" s="21">
        <f>VLOOKUP(B10,RMS!B:E,4,FALSE)</f>
        <v>119575.53587692299</v>
      </c>
      <c r="K10" s="22">
        <f t="shared" si="1"/>
        <v>-1.3612820999696851E-2</v>
      </c>
      <c r="L10" s="22">
        <f t="shared" si="2"/>
        <v>-3.2769230019766837E-3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75809.635399999999</v>
      </c>
      <c r="F11" s="25">
        <f>VLOOKUP(C11,RA!B15:I46,8,0)</f>
        <v>16172.4962</v>
      </c>
      <c r="G11" s="16">
        <f t="shared" si="0"/>
        <v>59637.139199999998</v>
      </c>
      <c r="H11" s="27">
        <f>RA!J15</f>
        <v>21.333035193571199</v>
      </c>
      <c r="I11" s="20">
        <f>VLOOKUP(B11,RMS!B:D,3,FALSE)</f>
        <v>75809.716582905996</v>
      </c>
      <c r="J11" s="21">
        <f>VLOOKUP(B11,RMS!B:E,4,FALSE)</f>
        <v>59637.139883760698</v>
      </c>
      <c r="K11" s="22">
        <f t="shared" si="1"/>
        <v>-8.1182905996683985E-2</v>
      </c>
      <c r="L11" s="22">
        <f t="shared" si="2"/>
        <v>-6.8376069975784048E-4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608759.85809999995</v>
      </c>
      <c r="F12" s="25">
        <f>VLOOKUP(C12,RA!B16:I47,8,0)</f>
        <v>45530.855300000003</v>
      </c>
      <c r="G12" s="16">
        <f t="shared" si="0"/>
        <v>563229.0027999999</v>
      </c>
      <c r="H12" s="27">
        <f>RA!J16</f>
        <v>7.47928016182051</v>
      </c>
      <c r="I12" s="20">
        <f>VLOOKUP(B12,RMS!B:D,3,FALSE)</f>
        <v>608759.55266068398</v>
      </c>
      <c r="J12" s="21">
        <f>VLOOKUP(B12,RMS!B:E,4,FALSE)</f>
        <v>563229.00235470105</v>
      </c>
      <c r="K12" s="22">
        <f t="shared" si="1"/>
        <v>0.30543931596912444</v>
      </c>
      <c r="L12" s="22">
        <f t="shared" si="2"/>
        <v>4.4529885053634644E-4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436733.23009999999</v>
      </c>
      <c r="F13" s="25">
        <f>VLOOKUP(C13,RA!B17:I48,8,0)</f>
        <v>54597.757899999997</v>
      </c>
      <c r="G13" s="16">
        <f t="shared" si="0"/>
        <v>382135.47219999996</v>
      </c>
      <c r="H13" s="27">
        <f>RA!J17</f>
        <v>12.501397681027999</v>
      </c>
      <c r="I13" s="20">
        <f>VLOOKUP(B13,RMS!B:D,3,FALSE)</f>
        <v>436733.29126410303</v>
      </c>
      <c r="J13" s="21">
        <f>VLOOKUP(B13,RMS!B:E,4,FALSE)</f>
        <v>382135.47239572601</v>
      </c>
      <c r="K13" s="22">
        <f t="shared" si="1"/>
        <v>-6.1164103040937334E-2</v>
      </c>
      <c r="L13" s="22">
        <f t="shared" si="2"/>
        <v>-1.95726053789258E-4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1294115.4639999999</v>
      </c>
      <c r="F14" s="25">
        <f>VLOOKUP(C14,RA!B18:I49,8,0)</f>
        <v>156597.54079999999</v>
      </c>
      <c r="G14" s="16">
        <f t="shared" si="0"/>
        <v>1137517.9231999998</v>
      </c>
      <c r="H14" s="27">
        <f>RA!J18</f>
        <v>12.1007394746656</v>
      </c>
      <c r="I14" s="20">
        <f>VLOOKUP(B14,RMS!B:D,3,FALSE)</f>
        <v>1294115.53606533</v>
      </c>
      <c r="J14" s="21">
        <f>VLOOKUP(B14,RMS!B:E,4,FALSE)</f>
        <v>1137517.93430369</v>
      </c>
      <c r="K14" s="22">
        <f t="shared" si="1"/>
        <v>-7.2065330110490322E-2</v>
      </c>
      <c r="L14" s="22">
        <f t="shared" si="2"/>
        <v>-1.1103690136224031E-2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491563.9927</v>
      </c>
      <c r="F15" s="25">
        <f>VLOOKUP(C15,RA!B19:I50,8,0)</f>
        <v>56164.020400000001</v>
      </c>
      <c r="G15" s="16">
        <f t="shared" si="0"/>
        <v>435399.97230000002</v>
      </c>
      <c r="H15" s="27">
        <f>RA!J19</f>
        <v>11.4255765747832</v>
      </c>
      <c r="I15" s="20">
        <f>VLOOKUP(B15,RMS!B:D,3,FALSE)</f>
        <v>491564.00922478602</v>
      </c>
      <c r="J15" s="21">
        <f>VLOOKUP(B15,RMS!B:E,4,FALSE)</f>
        <v>435399.97081196599</v>
      </c>
      <c r="K15" s="22">
        <f t="shared" si="1"/>
        <v>-1.6524786013178527E-2</v>
      </c>
      <c r="L15" s="22">
        <f t="shared" si="2"/>
        <v>1.4880340313538909E-3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792796.34510000004</v>
      </c>
      <c r="F16" s="25">
        <f>VLOOKUP(C16,RA!B20:I51,8,0)</f>
        <v>68367.162800000006</v>
      </c>
      <c r="G16" s="16">
        <f t="shared" si="0"/>
        <v>724429.18229999999</v>
      </c>
      <c r="H16" s="27">
        <f>RA!J20</f>
        <v>8.6235466677607402</v>
      </c>
      <c r="I16" s="20">
        <f>VLOOKUP(B16,RMS!B:D,3,FALSE)</f>
        <v>792796.48750000005</v>
      </c>
      <c r="J16" s="21">
        <f>VLOOKUP(B16,RMS!B:E,4,FALSE)</f>
        <v>724429.18229999999</v>
      </c>
      <c r="K16" s="22">
        <f t="shared" si="1"/>
        <v>-0.1424000000115484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331039.3847</v>
      </c>
      <c r="F17" s="25">
        <f>VLOOKUP(C17,RA!B21:I52,8,0)</f>
        <v>34380.354700000004</v>
      </c>
      <c r="G17" s="16">
        <f t="shared" si="0"/>
        <v>296659.02999999997</v>
      </c>
      <c r="H17" s="27">
        <f>RA!J21</f>
        <v>10.3855783598549</v>
      </c>
      <c r="I17" s="20">
        <f>VLOOKUP(B17,RMS!B:D,3,FALSE)</f>
        <v>331039.40088690002</v>
      </c>
      <c r="J17" s="21">
        <f>VLOOKUP(B17,RMS!B:E,4,FALSE)</f>
        <v>296659.03001752502</v>
      </c>
      <c r="K17" s="22">
        <f t="shared" si="1"/>
        <v>-1.6186900029424578E-2</v>
      </c>
      <c r="L17" s="22">
        <f t="shared" si="2"/>
        <v>-1.752504613250494E-5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936309.08790000004</v>
      </c>
      <c r="F18" s="25">
        <f>VLOOKUP(C18,RA!B22:I53,8,0)</f>
        <v>116761.3263</v>
      </c>
      <c r="G18" s="16">
        <f t="shared" si="0"/>
        <v>819547.76160000009</v>
      </c>
      <c r="H18" s="27">
        <f>RA!J22</f>
        <v>12.470382676929701</v>
      </c>
      <c r="I18" s="20">
        <f>VLOOKUP(B18,RMS!B:D,3,FALSE)</f>
        <v>936309.97806666698</v>
      </c>
      <c r="J18" s="21">
        <f>VLOOKUP(B18,RMS!B:E,4,FALSE)</f>
        <v>819547.76080000005</v>
      </c>
      <c r="K18" s="22">
        <f t="shared" si="1"/>
        <v>-0.89016666694078594</v>
      </c>
      <c r="L18" s="22">
        <f t="shared" si="2"/>
        <v>8.0000003799796104E-4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2042399.8737000001</v>
      </c>
      <c r="F19" s="25">
        <f>VLOOKUP(C19,RA!B23:I54,8,0)</f>
        <v>251301.30650000001</v>
      </c>
      <c r="G19" s="16">
        <f t="shared" si="0"/>
        <v>1791098.5672000002</v>
      </c>
      <c r="H19" s="27">
        <f>RA!J23</f>
        <v>12.3042167078058</v>
      </c>
      <c r="I19" s="20">
        <f>VLOOKUP(B19,RMS!B:D,3,FALSE)</f>
        <v>2042401.00936239</v>
      </c>
      <c r="J19" s="21">
        <f>VLOOKUP(B19,RMS!B:E,4,FALSE)</f>
        <v>1791098.6010547001</v>
      </c>
      <c r="K19" s="22">
        <f t="shared" si="1"/>
        <v>-1.1356623899191618</v>
      </c>
      <c r="L19" s="22">
        <f t="shared" si="2"/>
        <v>-3.3854699926450849E-2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180148.56839999999</v>
      </c>
      <c r="F20" s="25">
        <f>VLOOKUP(C20,RA!B24:I55,8,0)</f>
        <v>27824.018</v>
      </c>
      <c r="G20" s="16">
        <f t="shared" si="0"/>
        <v>152324.55039999998</v>
      </c>
      <c r="H20" s="27">
        <f>RA!J24</f>
        <v>15.445039750868199</v>
      </c>
      <c r="I20" s="20">
        <f>VLOOKUP(B20,RMS!B:D,3,FALSE)</f>
        <v>180148.56547039599</v>
      </c>
      <c r="J20" s="21">
        <f>VLOOKUP(B20,RMS!B:E,4,FALSE)</f>
        <v>152324.55183662099</v>
      </c>
      <c r="K20" s="22">
        <f t="shared" si="1"/>
        <v>2.9296040011104196E-3</v>
      </c>
      <c r="L20" s="22">
        <f t="shared" si="2"/>
        <v>-1.4366210089065135E-3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165678.24729999999</v>
      </c>
      <c r="F21" s="25">
        <f>VLOOKUP(C21,RA!B25:I56,8,0)</f>
        <v>13084.0926</v>
      </c>
      <c r="G21" s="16">
        <f t="shared" si="0"/>
        <v>152594.15469999998</v>
      </c>
      <c r="H21" s="27">
        <f>RA!J25</f>
        <v>7.8972905696594697</v>
      </c>
      <c r="I21" s="20">
        <f>VLOOKUP(B21,RMS!B:D,3,FALSE)</f>
        <v>165678.24472444601</v>
      </c>
      <c r="J21" s="21">
        <f>VLOOKUP(B21,RMS!B:E,4,FALSE)</f>
        <v>152594.15807705399</v>
      </c>
      <c r="K21" s="22">
        <f t="shared" si="1"/>
        <v>2.575553982751444E-3</v>
      </c>
      <c r="L21" s="22">
        <f t="shared" si="2"/>
        <v>-3.3770540030673146E-3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499188.65919999999</v>
      </c>
      <c r="F22" s="25">
        <f>VLOOKUP(C22,RA!B26:I57,8,0)</f>
        <v>103342.31389999999</v>
      </c>
      <c r="G22" s="16">
        <f t="shared" si="0"/>
        <v>395846.34529999999</v>
      </c>
      <c r="H22" s="27">
        <f>RA!J26</f>
        <v>20.7020556247444</v>
      </c>
      <c r="I22" s="20">
        <f>VLOOKUP(B22,RMS!B:D,3,FALSE)</f>
        <v>499188.59195959498</v>
      </c>
      <c r="J22" s="21">
        <f>VLOOKUP(B22,RMS!B:E,4,FALSE)</f>
        <v>395846.31877809</v>
      </c>
      <c r="K22" s="22">
        <f t="shared" si="1"/>
        <v>6.7240405012853444E-2</v>
      </c>
      <c r="L22" s="22">
        <f t="shared" si="2"/>
        <v>2.6521909981966019E-2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219393.948</v>
      </c>
      <c r="F23" s="25">
        <f>VLOOKUP(C23,RA!B27:I58,8,0)</f>
        <v>57675.340700000001</v>
      </c>
      <c r="G23" s="16">
        <f t="shared" si="0"/>
        <v>161718.6073</v>
      </c>
      <c r="H23" s="27">
        <f>RA!J27</f>
        <v>26.288482989512499</v>
      </c>
      <c r="I23" s="20">
        <f>VLOOKUP(B23,RMS!B:D,3,FALSE)</f>
        <v>219393.88952179899</v>
      </c>
      <c r="J23" s="21">
        <f>VLOOKUP(B23,RMS!B:E,4,FALSE)</f>
        <v>161718.61281507</v>
      </c>
      <c r="K23" s="22">
        <f t="shared" si="1"/>
        <v>5.8478201011894271E-2</v>
      </c>
      <c r="L23" s="22">
        <f t="shared" si="2"/>
        <v>-5.5150699918158352E-3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606863.04790000001</v>
      </c>
      <c r="F24" s="25">
        <f>VLOOKUP(C24,RA!B28:I59,8,0)</f>
        <v>39395.451000000001</v>
      </c>
      <c r="G24" s="16">
        <f t="shared" si="0"/>
        <v>567467.5969</v>
      </c>
      <c r="H24" s="27">
        <f>RA!J28</f>
        <v>6.49165427625306</v>
      </c>
      <c r="I24" s="20">
        <f>VLOOKUP(B24,RMS!B:D,3,FALSE)</f>
        <v>606863.04463539796</v>
      </c>
      <c r="J24" s="21">
        <f>VLOOKUP(B24,RMS!B:E,4,FALSE)</f>
        <v>567467.60167876096</v>
      </c>
      <c r="K24" s="22">
        <f t="shared" si="1"/>
        <v>3.2646020408719778E-3</v>
      </c>
      <c r="L24" s="22">
        <f t="shared" si="2"/>
        <v>-4.778760951012373E-3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612453.18339999998</v>
      </c>
      <c r="F25" s="25">
        <f>VLOOKUP(C25,RA!B29:I60,8,0)</f>
        <v>95700.817800000004</v>
      </c>
      <c r="G25" s="16">
        <f t="shared" si="0"/>
        <v>516752.36559999996</v>
      </c>
      <c r="H25" s="27">
        <f>RA!J29</f>
        <v>15.6258176778055</v>
      </c>
      <c r="I25" s="20">
        <f>VLOOKUP(B25,RMS!B:D,3,FALSE)</f>
        <v>612453.18228495598</v>
      </c>
      <c r="J25" s="21">
        <f>VLOOKUP(B25,RMS!B:E,4,FALSE)</f>
        <v>516752.35420374101</v>
      </c>
      <c r="K25" s="22">
        <f t="shared" si="1"/>
        <v>1.1150439968332648E-3</v>
      </c>
      <c r="L25" s="22">
        <f t="shared" si="2"/>
        <v>1.1396258953027427E-2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971983.56319999998</v>
      </c>
      <c r="F26" s="25">
        <f>VLOOKUP(C26,RA!B30:I61,8,0)</f>
        <v>129597.46550000001</v>
      </c>
      <c r="G26" s="16">
        <f t="shared" si="0"/>
        <v>842386.09769999993</v>
      </c>
      <c r="H26" s="27">
        <f>RA!J30</f>
        <v>13.3332980522155</v>
      </c>
      <c r="I26" s="20">
        <f>VLOOKUP(B26,RMS!B:D,3,FALSE)</f>
        <v>971983.56226426095</v>
      </c>
      <c r="J26" s="21">
        <f>VLOOKUP(B26,RMS!B:E,4,FALSE)</f>
        <v>842386.08996338805</v>
      </c>
      <c r="K26" s="22">
        <f t="shared" si="1"/>
        <v>9.3573902267962694E-4</v>
      </c>
      <c r="L26" s="22">
        <f t="shared" si="2"/>
        <v>7.7366118784993887E-3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1862708.1943999999</v>
      </c>
      <c r="F27" s="25">
        <f>VLOOKUP(C27,RA!B31:I62,8,0)</f>
        <v>-88824.040200000003</v>
      </c>
      <c r="G27" s="16">
        <f t="shared" si="0"/>
        <v>1951532.2345999999</v>
      </c>
      <c r="H27" s="27">
        <f>RA!J31</f>
        <v>-4.7685429455369599</v>
      </c>
      <c r="I27" s="20">
        <f>VLOOKUP(B27,RMS!B:D,3,FALSE)</f>
        <v>1862708.2636477901</v>
      </c>
      <c r="J27" s="21">
        <f>VLOOKUP(B27,RMS!B:E,4,FALSE)</f>
        <v>1951532.3700451299</v>
      </c>
      <c r="K27" s="22">
        <f t="shared" si="1"/>
        <v>-6.9247790146619081E-2</v>
      </c>
      <c r="L27" s="22">
        <f t="shared" si="2"/>
        <v>-0.13544513005763292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106805.8502</v>
      </c>
      <c r="F28" s="25">
        <f>VLOOKUP(C28,RA!B32:I63,8,0)</f>
        <v>31255.3027</v>
      </c>
      <c r="G28" s="16">
        <f t="shared" si="0"/>
        <v>75550.547500000001</v>
      </c>
      <c r="H28" s="27">
        <f>RA!J32</f>
        <v>29.263661720282801</v>
      </c>
      <c r="I28" s="20">
        <f>VLOOKUP(B28,RMS!B:D,3,FALSE)</f>
        <v>106805.830975947</v>
      </c>
      <c r="J28" s="21">
        <f>VLOOKUP(B28,RMS!B:E,4,FALSE)</f>
        <v>75550.542765991995</v>
      </c>
      <c r="K28" s="22">
        <f t="shared" si="1"/>
        <v>1.9224053001380526E-2</v>
      </c>
      <c r="L28" s="22">
        <f t="shared" si="2"/>
        <v>4.7340080054709688E-3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94082.434500000003</v>
      </c>
      <c r="F30" s="25">
        <f>VLOOKUP(C30,RA!B34:I66,8,0)</f>
        <v>14566.7773</v>
      </c>
      <c r="G30" s="16">
        <f t="shared" si="0"/>
        <v>79515.657200000001</v>
      </c>
      <c r="H30" s="27">
        <f>RA!J34</f>
        <v>15.482993586863399</v>
      </c>
      <c r="I30" s="20">
        <f>VLOOKUP(B30,RMS!B:D,3,FALSE)</f>
        <v>94082.433499999999</v>
      </c>
      <c r="J30" s="21">
        <f>VLOOKUP(B30,RMS!B:E,4,FALSE)</f>
        <v>79515.650299999994</v>
      </c>
      <c r="K30" s="22">
        <f t="shared" si="1"/>
        <v>1.0000000038417056E-3</v>
      </c>
      <c r="L30" s="22">
        <f t="shared" si="2"/>
        <v>6.900000007590279E-3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15.482993586863399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155374.35810000001</v>
      </c>
      <c r="F34" s="25">
        <f>VLOOKUP(C34,RA!B8:I70,8,0)</f>
        <v>7765.4309000000003</v>
      </c>
      <c r="G34" s="16">
        <f t="shared" si="0"/>
        <v>147608.92720000001</v>
      </c>
      <c r="H34" s="27">
        <f>RA!J36</f>
        <v>0</v>
      </c>
      <c r="I34" s="20">
        <f>VLOOKUP(B34,RMS!B:D,3,FALSE)</f>
        <v>155374.358974359</v>
      </c>
      <c r="J34" s="21">
        <f>VLOOKUP(B34,RMS!B:E,4,FALSE)</f>
        <v>147608.92735042699</v>
      </c>
      <c r="K34" s="22">
        <f t="shared" si="1"/>
        <v>-8.7435898603871465E-4</v>
      </c>
      <c r="L34" s="22">
        <f t="shared" si="2"/>
        <v>-1.5042698942124844E-4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395368.45740000001</v>
      </c>
      <c r="F35" s="25">
        <f>VLOOKUP(C35,RA!B8:I71,8,0)</f>
        <v>26807.748</v>
      </c>
      <c r="G35" s="16">
        <f t="shared" si="0"/>
        <v>368560.70939999999</v>
      </c>
      <c r="H35" s="27">
        <f>RA!J37</f>
        <v>0</v>
      </c>
      <c r="I35" s="20">
        <f>VLOOKUP(B35,RMS!B:D,3,FALSE)</f>
        <v>395368.447682906</v>
      </c>
      <c r="J35" s="21">
        <f>VLOOKUP(B35,RMS!B:E,4,FALSE)</f>
        <v>368560.70805128198</v>
      </c>
      <c r="K35" s="22">
        <f t="shared" si="1"/>
        <v>9.7170940134674311E-3</v>
      </c>
      <c r="L35" s="22">
        <f t="shared" si="2"/>
        <v>1.3487180112861097E-3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4.9978844610911404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6.7804468207432702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3654.2471</v>
      </c>
      <c r="F38" s="25">
        <f>VLOOKUP(C38,RA!B8:I74,8,0)</f>
        <v>574.98710000000005</v>
      </c>
      <c r="G38" s="16">
        <f t="shared" si="0"/>
        <v>3079.26</v>
      </c>
      <c r="H38" s="27">
        <f>RA!J40</f>
        <v>0</v>
      </c>
      <c r="I38" s="20">
        <f>VLOOKUP(B38,RMS!B:D,3,FALSE)</f>
        <v>3654.2470312381802</v>
      </c>
      <c r="J38" s="21">
        <f>VLOOKUP(B38,RMS!B:E,4,FALSE)</f>
        <v>3079.2603433930899</v>
      </c>
      <c r="K38" s="22">
        <f t="shared" si="1"/>
        <v>6.8761819875362562E-5</v>
      </c>
      <c r="L38" s="22">
        <f t="shared" si="2"/>
        <v>-3.4339308967901161E-4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14140487.0875</v>
      </c>
      <c r="E7" s="64">
        <v>13819306.021199999</v>
      </c>
      <c r="F7" s="65">
        <v>102.32414757881</v>
      </c>
      <c r="G7" s="64">
        <v>11965163.348099999</v>
      </c>
      <c r="H7" s="65">
        <v>18.1804767399639</v>
      </c>
      <c r="I7" s="64">
        <v>1557899.5293000001</v>
      </c>
      <c r="J7" s="65">
        <v>11.0172974923697</v>
      </c>
      <c r="K7" s="64">
        <v>1525415.5699</v>
      </c>
      <c r="L7" s="65">
        <v>12.748806894828</v>
      </c>
      <c r="M7" s="65">
        <v>2.1295153950820999E-2</v>
      </c>
      <c r="N7" s="64">
        <v>473404593.91869998</v>
      </c>
      <c r="O7" s="64">
        <v>2108187438.1204</v>
      </c>
      <c r="P7" s="64">
        <v>773743</v>
      </c>
      <c r="Q7" s="64">
        <v>752141</v>
      </c>
      <c r="R7" s="65">
        <v>2.87206787025305</v>
      </c>
      <c r="S7" s="64">
        <v>18.2754313609299</v>
      </c>
      <c r="T7" s="64">
        <v>18.2384467349872</v>
      </c>
      <c r="U7" s="66">
        <v>0.20237347733307201</v>
      </c>
      <c r="V7" s="54"/>
      <c r="W7" s="54"/>
    </row>
    <row r="8" spans="1:23" ht="14.25" thickBot="1" x14ac:dyDescent="0.2">
      <c r="A8" s="49">
        <v>42087</v>
      </c>
      <c r="B8" s="52" t="s">
        <v>6</v>
      </c>
      <c r="C8" s="53"/>
      <c r="D8" s="67">
        <v>552758.85109999997</v>
      </c>
      <c r="E8" s="67">
        <v>600742.86710000003</v>
      </c>
      <c r="F8" s="68">
        <v>92.012553352212706</v>
      </c>
      <c r="G8" s="67">
        <v>506955.69089999999</v>
      </c>
      <c r="H8" s="68">
        <v>9.0349434915476294</v>
      </c>
      <c r="I8" s="67">
        <v>146755.5049</v>
      </c>
      <c r="J8" s="68">
        <v>26.5496435937577</v>
      </c>
      <c r="K8" s="67">
        <v>107630.478</v>
      </c>
      <c r="L8" s="68">
        <v>21.230746578448201</v>
      </c>
      <c r="M8" s="68">
        <v>0.363512525699273</v>
      </c>
      <c r="N8" s="67">
        <v>21757146.881000001</v>
      </c>
      <c r="O8" s="67">
        <v>90625124.291700006</v>
      </c>
      <c r="P8" s="67">
        <v>22832</v>
      </c>
      <c r="Q8" s="67">
        <v>22424</v>
      </c>
      <c r="R8" s="68">
        <v>1.8194791295041099</v>
      </c>
      <c r="S8" s="67">
        <v>24.209830549229199</v>
      </c>
      <c r="T8" s="67">
        <v>24.173252399215102</v>
      </c>
      <c r="U8" s="69">
        <v>0.15108800509627701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75026.441800000001</v>
      </c>
      <c r="E9" s="67">
        <v>69555.812999999995</v>
      </c>
      <c r="F9" s="68">
        <v>107.865092167063</v>
      </c>
      <c r="G9" s="67">
        <v>72264.3655</v>
      </c>
      <c r="H9" s="68">
        <v>3.8221830094114599</v>
      </c>
      <c r="I9" s="67">
        <v>18911.596799999999</v>
      </c>
      <c r="J9" s="68">
        <v>25.206575636911001</v>
      </c>
      <c r="K9" s="67">
        <v>14883.388999999999</v>
      </c>
      <c r="L9" s="68">
        <v>20.595751304285699</v>
      </c>
      <c r="M9" s="68">
        <v>0.27065124750821201</v>
      </c>
      <c r="N9" s="67">
        <v>3942769.8034000001</v>
      </c>
      <c r="O9" s="67">
        <v>14005901.9756</v>
      </c>
      <c r="P9" s="67">
        <v>4133</v>
      </c>
      <c r="Q9" s="67">
        <v>3967</v>
      </c>
      <c r="R9" s="68">
        <v>4.1845223090496697</v>
      </c>
      <c r="S9" s="67">
        <v>18.153022453423699</v>
      </c>
      <c r="T9" s="67">
        <v>17.964436299470599</v>
      </c>
      <c r="U9" s="69">
        <v>1.0388691714390601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111018.02</v>
      </c>
      <c r="E10" s="67">
        <v>95518.496499999994</v>
      </c>
      <c r="F10" s="68">
        <v>116.22672473702499</v>
      </c>
      <c r="G10" s="67">
        <v>98702.109299999996</v>
      </c>
      <c r="H10" s="68">
        <v>12.477859680350299</v>
      </c>
      <c r="I10" s="67">
        <v>22820.265899999999</v>
      </c>
      <c r="J10" s="68">
        <v>20.555461086407401</v>
      </c>
      <c r="K10" s="67">
        <v>25878.680100000001</v>
      </c>
      <c r="L10" s="68">
        <v>26.2189737215677</v>
      </c>
      <c r="M10" s="68">
        <v>-0.118182773935213</v>
      </c>
      <c r="N10" s="67">
        <v>4495845.7114000004</v>
      </c>
      <c r="O10" s="67">
        <v>22501166.313299999</v>
      </c>
      <c r="P10" s="67">
        <v>72528</v>
      </c>
      <c r="Q10" s="67">
        <v>71419</v>
      </c>
      <c r="R10" s="68">
        <v>1.5528080762822201</v>
      </c>
      <c r="S10" s="67">
        <v>1.5306918707257899</v>
      </c>
      <c r="T10" s="67">
        <v>1.4304361192399799</v>
      </c>
      <c r="U10" s="69">
        <v>6.5497017004652696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43953.856599999999</v>
      </c>
      <c r="E11" s="67">
        <v>43294.956400000003</v>
      </c>
      <c r="F11" s="68">
        <v>101.521886738752</v>
      </c>
      <c r="G11" s="67">
        <v>47356.284899999999</v>
      </c>
      <c r="H11" s="68">
        <v>-7.1847449756346897</v>
      </c>
      <c r="I11" s="67">
        <v>10464.983</v>
      </c>
      <c r="J11" s="68">
        <v>23.809021117842001</v>
      </c>
      <c r="K11" s="67">
        <v>8427.7620000000006</v>
      </c>
      <c r="L11" s="68">
        <v>17.796501600149799</v>
      </c>
      <c r="M11" s="68">
        <v>0.241727400465272</v>
      </c>
      <c r="N11" s="67">
        <v>1560096.7899</v>
      </c>
      <c r="O11" s="67">
        <v>6886220.6183000002</v>
      </c>
      <c r="P11" s="67">
        <v>2136</v>
      </c>
      <c r="Q11" s="67">
        <v>2115</v>
      </c>
      <c r="R11" s="68">
        <v>0.99290780141843005</v>
      </c>
      <c r="S11" s="67">
        <v>20.577648220973799</v>
      </c>
      <c r="T11" s="67">
        <v>19.797011867612301</v>
      </c>
      <c r="U11" s="69">
        <v>3.7936130746264101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113977.5186</v>
      </c>
      <c r="E12" s="67">
        <v>80820.149300000005</v>
      </c>
      <c r="F12" s="68">
        <v>141.026117357098</v>
      </c>
      <c r="G12" s="67">
        <v>90554.440300000002</v>
      </c>
      <c r="H12" s="68">
        <v>25.866294598477001</v>
      </c>
      <c r="I12" s="67">
        <v>18686.846799999999</v>
      </c>
      <c r="J12" s="68">
        <v>16.3952040977316</v>
      </c>
      <c r="K12" s="67">
        <v>13785.287700000001</v>
      </c>
      <c r="L12" s="68">
        <v>15.2232045765292</v>
      </c>
      <c r="M12" s="68">
        <v>0.35556451244757098</v>
      </c>
      <c r="N12" s="67">
        <v>5364747.2811000003</v>
      </c>
      <c r="O12" s="67">
        <v>25562689.641199999</v>
      </c>
      <c r="P12" s="67">
        <v>1238</v>
      </c>
      <c r="Q12" s="67">
        <v>1054</v>
      </c>
      <c r="R12" s="68">
        <v>17.4573055028463</v>
      </c>
      <c r="S12" s="67">
        <v>92.065847011308605</v>
      </c>
      <c r="T12" s="67">
        <v>101.961192409867</v>
      </c>
      <c r="U12" s="69">
        <v>-10.748117483069599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216926.97099999999</v>
      </c>
      <c r="E13" s="67">
        <v>245665.6685</v>
      </c>
      <c r="F13" s="68">
        <v>88.301703825579494</v>
      </c>
      <c r="G13" s="67">
        <v>203991.37710000001</v>
      </c>
      <c r="H13" s="68">
        <v>6.3412454408103596</v>
      </c>
      <c r="I13" s="67">
        <v>57601.540699999998</v>
      </c>
      <c r="J13" s="68">
        <v>26.553425069490299</v>
      </c>
      <c r="K13" s="67">
        <v>46909.5484</v>
      </c>
      <c r="L13" s="68">
        <v>22.9958486809</v>
      </c>
      <c r="M13" s="68">
        <v>0.22792784549594999</v>
      </c>
      <c r="N13" s="67">
        <v>14252367.0436</v>
      </c>
      <c r="O13" s="67">
        <v>40305584.764700003</v>
      </c>
      <c r="P13" s="67">
        <v>8666</v>
      </c>
      <c r="Q13" s="67">
        <v>8489</v>
      </c>
      <c r="R13" s="68">
        <v>2.0850512427847701</v>
      </c>
      <c r="S13" s="67">
        <v>25.0319606508193</v>
      </c>
      <c r="T13" s="67">
        <v>24.0168073271292</v>
      </c>
      <c r="U13" s="69">
        <v>4.0554287290989404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143595.79759999999</v>
      </c>
      <c r="E14" s="67">
        <v>158675.15419999999</v>
      </c>
      <c r="F14" s="68">
        <v>90.496712181547096</v>
      </c>
      <c r="G14" s="67">
        <v>117522.0508</v>
      </c>
      <c r="H14" s="68">
        <v>22.186259193495999</v>
      </c>
      <c r="I14" s="67">
        <v>24020.264999999999</v>
      </c>
      <c r="J14" s="68">
        <v>16.727693568659099</v>
      </c>
      <c r="K14" s="67">
        <v>20970.626700000001</v>
      </c>
      <c r="L14" s="68">
        <v>17.843993154687201</v>
      </c>
      <c r="M14" s="68">
        <v>0.14542428052472101</v>
      </c>
      <c r="N14" s="67">
        <v>3729836.5687000002</v>
      </c>
      <c r="O14" s="67">
        <v>18544416.303800002</v>
      </c>
      <c r="P14" s="67">
        <v>2492</v>
      </c>
      <c r="Q14" s="67">
        <v>2542</v>
      </c>
      <c r="R14" s="68">
        <v>-1.9669551534225</v>
      </c>
      <c r="S14" s="67">
        <v>57.622711717496003</v>
      </c>
      <c r="T14" s="67">
        <v>61.291054602675104</v>
      </c>
      <c r="U14" s="69">
        <v>-6.3661406689148503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75809.635399999999</v>
      </c>
      <c r="E15" s="67">
        <v>96123.088099999994</v>
      </c>
      <c r="F15" s="68">
        <v>78.867249168204793</v>
      </c>
      <c r="G15" s="67">
        <v>77199.953500000003</v>
      </c>
      <c r="H15" s="68">
        <v>-1.8009312661049499</v>
      </c>
      <c r="I15" s="67">
        <v>16172.4962</v>
      </c>
      <c r="J15" s="68">
        <v>21.333035193571199</v>
      </c>
      <c r="K15" s="67">
        <v>11312.593500000001</v>
      </c>
      <c r="L15" s="68">
        <v>14.653627349659001</v>
      </c>
      <c r="M15" s="68">
        <v>0.42960110782730798</v>
      </c>
      <c r="N15" s="67">
        <v>3937351.5167</v>
      </c>
      <c r="O15" s="67">
        <v>15063828.2085</v>
      </c>
      <c r="P15" s="67">
        <v>3051</v>
      </c>
      <c r="Q15" s="67">
        <v>3311</v>
      </c>
      <c r="R15" s="68">
        <v>-7.8526125037752896</v>
      </c>
      <c r="S15" s="67">
        <v>24.847471451983001</v>
      </c>
      <c r="T15" s="67">
        <v>22.947402778616699</v>
      </c>
      <c r="U15" s="69">
        <v>7.6469296968025802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608759.85809999995</v>
      </c>
      <c r="E16" s="67">
        <v>638743.08200000005</v>
      </c>
      <c r="F16" s="68">
        <v>95.305902365921796</v>
      </c>
      <c r="G16" s="67">
        <v>599567.85380000004</v>
      </c>
      <c r="H16" s="68">
        <v>1.5331049257798</v>
      </c>
      <c r="I16" s="67">
        <v>45530.855300000003</v>
      </c>
      <c r="J16" s="68">
        <v>7.47928016182051</v>
      </c>
      <c r="K16" s="67">
        <v>23767.629700000001</v>
      </c>
      <c r="L16" s="68">
        <v>3.964126753855</v>
      </c>
      <c r="M16" s="68">
        <v>0.91566663881506005</v>
      </c>
      <c r="N16" s="67">
        <v>20664433.359200001</v>
      </c>
      <c r="O16" s="67">
        <v>105824851.6496</v>
      </c>
      <c r="P16" s="67">
        <v>30433</v>
      </c>
      <c r="Q16" s="67">
        <v>30369</v>
      </c>
      <c r="R16" s="68">
        <v>0.21074121637196799</v>
      </c>
      <c r="S16" s="67">
        <v>20.003281244044299</v>
      </c>
      <c r="T16" s="67">
        <v>19.418252326385499</v>
      </c>
      <c r="U16" s="69">
        <v>2.9246647613526702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436733.23009999999</v>
      </c>
      <c r="E17" s="67">
        <v>542843.72840000002</v>
      </c>
      <c r="F17" s="68">
        <v>80.452846233895997</v>
      </c>
      <c r="G17" s="67">
        <v>410419.77649999998</v>
      </c>
      <c r="H17" s="68">
        <v>6.4113512814604903</v>
      </c>
      <c r="I17" s="67">
        <v>54597.757899999997</v>
      </c>
      <c r="J17" s="68">
        <v>12.501397681027999</v>
      </c>
      <c r="K17" s="67">
        <v>45433.748500000002</v>
      </c>
      <c r="L17" s="68">
        <v>11.0700680380103</v>
      </c>
      <c r="M17" s="68">
        <v>0.20170049143094601</v>
      </c>
      <c r="N17" s="67">
        <v>16457745.653999999</v>
      </c>
      <c r="O17" s="67">
        <v>131612924.6548</v>
      </c>
      <c r="P17" s="67">
        <v>9037</v>
      </c>
      <c r="Q17" s="67">
        <v>9367</v>
      </c>
      <c r="R17" s="68">
        <v>-3.5230062987082298</v>
      </c>
      <c r="S17" s="67">
        <v>48.327235819409097</v>
      </c>
      <c r="T17" s="67">
        <v>55.400775114764599</v>
      </c>
      <c r="U17" s="69">
        <v>-14.6367553935593</v>
      </c>
    </row>
    <row r="18" spans="1:21" ht="12" thickBot="1" x14ac:dyDescent="0.2">
      <c r="A18" s="50"/>
      <c r="B18" s="52" t="s">
        <v>16</v>
      </c>
      <c r="C18" s="53"/>
      <c r="D18" s="67">
        <v>1294115.4639999999</v>
      </c>
      <c r="E18" s="67">
        <v>1378128.0175000001</v>
      </c>
      <c r="F18" s="68">
        <v>93.903864341107905</v>
      </c>
      <c r="G18" s="67">
        <v>1282065.3363000001</v>
      </c>
      <c r="H18" s="68">
        <v>0.93989965712484302</v>
      </c>
      <c r="I18" s="67">
        <v>156597.54079999999</v>
      </c>
      <c r="J18" s="68">
        <v>12.1007394746656</v>
      </c>
      <c r="K18" s="67">
        <v>173024.39739999999</v>
      </c>
      <c r="L18" s="68">
        <v>13.495755052495401</v>
      </c>
      <c r="M18" s="68">
        <v>-9.4939539433991998E-2</v>
      </c>
      <c r="N18" s="67">
        <v>45253774.007200003</v>
      </c>
      <c r="O18" s="67">
        <v>291945401.54269999</v>
      </c>
      <c r="P18" s="67">
        <v>65680</v>
      </c>
      <c r="Q18" s="67">
        <v>62280</v>
      </c>
      <c r="R18" s="68">
        <v>5.4592164418753901</v>
      </c>
      <c r="S18" s="67">
        <v>19.703341412911101</v>
      </c>
      <c r="T18" s="67">
        <v>19.836334555234401</v>
      </c>
      <c r="U18" s="69">
        <v>-0.67497760677380703</v>
      </c>
    </row>
    <row r="19" spans="1:21" ht="12" thickBot="1" x14ac:dyDescent="0.2">
      <c r="A19" s="50"/>
      <c r="B19" s="52" t="s">
        <v>17</v>
      </c>
      <c r="C19" s="53"/>
      <c r="D19" s="67">
        <v>491563.9927</v>
      </c>
      <c r="E19" s="67">
        <v>565425.50540000002</v>
      </c>
      <c r="F19" s="68">
        <v>86.937003726468305</v>
      </c>
      <c r="G19" s="67">
        <v>514481.90210000001</v>
      </c>
      <c r="H19" s="68">
        <v>-4.4545608516945503</v>
      </c>
      <c r="I19" s="67">
        <v>56164.020400000001</v>
      </c>
      <c r="J19" s="68">
        <v>11.4255765747832</v>
      </c>
      <c r="K19" s="67">
        <v>55007.8554</v>
      </c>
      <c r="L19" s="68">
        <v>10.6918931794239</v>
      </c>
      <c r="M19" s="68">
        <v>2.1018179887086E-2</v>
      </c>
      <c r="N19" s="67">
        <v>16811484.536200002</v>
      </c>
      <c r="O19" s="67">
        <v>80122778.343199998</v>
      </c>
      <c r="P19" s="67">
        <v>10401</v>
      </c>
      <c r="Q19" s="67">
        <v>10041</v>
      </c>
      <c r="R19" s="68">
        <v>3.58530026889752</v>
      </c>
      <c r="S19" s="67">
        <v>47.2612241803673</v>
      </c>
      <c r="T19" s="67">
        <v>49.858754357135801</v>
      </c>
      <c r="U19" s="69">
        <v>-5.4961127685886799</v>
      </c>
    </row>
    <row r="20" spans="1:21" ht="12" thickBot="1" x14ac:dyDescent="0.2">
      <c r="A20" s="50"/>
      <c r="B20" s="52" t="s">
        <v>18</v>
      </c>
      <c r="C20" s="53"/>
      <c r="D20" s="67">
        <v>792796.34510000004</v>
      </c>
      <c r="E20" s="67">
        <v>939142.25780000002</v>
      </c>
      <c r="F20" s="68">
        <v>84.417066585543196</v>
      </c>
      <c r="G20" s="67">
        <v>731924.67669999995</v>
      </c>
      <c r="H20" s="68">
        <v>8.3166574837249208</v>
      </c>
      <c r="I20" s="67">
        <v>68367.162800000006</v>
      </c>
      <c r="J20" s="68">
        <v>8.6235466677607402</v>
      </c>
      <c r="K20" s="67">
        <v>48301.774299999997</v>
      </c>
      <c r="L20" s="68">
        <v>6.5992821170856404</v>
      </c>
      <c r="M20" s="68">
        <v>0.41541721377303498</v>
      </c>
      <c r="N20" s="67">
        <v>20899931.012200002</v>
      </c>
      <c r="O20" s="67">
        <v>117538694.38</v>
      </c>
      <c r="P20" s="67">
        <v>33300</v>
      </c>
      <c r="Q20" s="67">
        <v>31795</v>
      </c>
      <c r="R20" s="68">
        <v>4.7334486554489796</v>
      </c>
      <c r="S20" s="67">
        <v>23.807698051051101</v>
      </c>
      <c r="T20" s="67">
        <v>22.6649167856581</v>
      </c>
      <c r="U20" s="69">
        <v>4.8000493913458397</v>
      </c>
    </row>
    <row r="21" spans="1:21" ht="12" thickBot="1" x14ac:dyDescent="0.2">
      <c r="A21" s="50"/>
      <c r="B21" s="52" t="s">
        <v>19</v>
      </c>
      <c r="C21" s="53"/>
      <c r="D21" s="67">
        <v>331039.3847</v>
      </c>
      <c r="E21" s="67">
        <v>339110.47450000001</v>
      </c>
      <c r="F21" s="68">
        <v>97.619923179341399</v>
      </c>
      <c r="G21" s="67">
        <v>290805.87119999999</v>
      </c>
      <c r="H21" s="68">
        <v>13.8351792327912</v>
      </c>
      <c r="I21" s="67">
        <v>34380.354700000004</v>
      </c>
      <c r="J21" s="68">
        <v>10.3855783598549</v>
      </c>
      <c r="K21" s="67">
        <v>37706.827499999999</v>
      </c>
      <c r="L21" s="68">
        <v>12.966322634548</v>
      </c>
      <c r="M21" s="68">
        <v>-8.8219376185918005E-2</v>
      </c>
      <c r="N21" s="67">
        <v>10290995.4175</v>
      </c>
      <c r="O21" s="67">
        <v>49196921.236400001</v>
      </c>
      <c r="P21" s="67">
        <v>27235</v>
      </c>
      <c r="Q21" s="67">
        <v>26912</v>
      </c>
      <c r="R21" s="68">
        <v>1.20020808561236</v>
      </c>
      <c r="S21" s="67">
        <v>12.154925085368101</v>
      </c>
      <c r="T21" s="67">
        <v>11.7359062165577</v>
      </c>
      <c r="U21" s="69">
        <v>3.44731757594155</v>
      </c>
    </row>
    <row r="22" spans="1:21" ht="12" thickBot="1" x14ac:dyDescent="0.2">
      <c r="A22" s="50"/>
      <c r="B22" s="52" t="s">
        <v>20</v>
      </c>
      <c r="C22" s="53"/>
      <c r="D22" s="67">
        <v>936309.08790000004</v>
      </c>
      <c r="E22" s="67">
        <v>839812.8247</v>
      </c>
      <c r="F22" s="68">
        <v>111.49021071861701</v>
      </c>
      <c r="G22" s="67">
        <v>792415.32220000005</v>
      </c>
      <c r="H22" s="68">
        <v>18.158882301834399</v>
      </c>
      <c r="I22" s="67">
        <v>116761.3263</v>
      </c>
      <c r="J22" s="68">
        <v>12.470382676929701</v>
      </c>
      <c r="K22" s="67">
        <v>112881.5377</v>
      </c>
      <c r="L22" s="68">
        <v>14.2452492446265</v>
      </c>
      <c r="M22" s="68">
        <v>3.4370444264420999E-2</v>
      </c>
      <c r="N22" s="67">
        <v>35448033.245499998</v>
      </c>
      <c r="O22" s="67">
        <v>134471995.4831</v>
      </c>
      <c r="P22" s="67">
        <v>57573</v>
      </c>
      <c r="Q22" s="67">
        <v>55893</v>
      </c>
      <c r="R22" s="68">
        <v>3.0057431163115198</v>
      </c>
      <c r="S22" s="67">
        <v>16.262989385649501</v>
      </c>
      <c r="T22" s="67">
        <v>16.135647986331001</v>
      </c>
      <c r="U22" s="69">
        <v>0.78301348109386204</v>
      </c>
    </row>
    <row r="23" spans="1:21" ht="12" thickBot="1" x14ac:dyDescent="0.2">
      <c r="A23" s="50"/>
      <c r="B23" s="52" t="s">
        <v>21</v>
      </c>
      <c r="C23" s="53"/>
      <c r="D23" s="67">
        <v>2042399.8737000001</v>
      </c>
      <c r="E23" s="67">
        <v>2239441.1505</v>
      </c>
      <c r="F23" s="68">
        <v>91.201319277534594</v>
      </c>
      <c r="G23" s="67">
        <v>1718559.0342999999</v>
      </c>
      <c r="H23" s="68">
        <v>18.843742515479299</v>
      </c>
      <c r="I23" s="67">
        <v>251301.30650000001</v>
      </c>
      <c r="J23" s="68">
        <v>12.3042167078058</v>
      </c>
      <c r="K23" s="67">
        <v>142733.32079999999</v>
      </c>
      <c r="L23" s="68">
        <v>8.3054069107458908</v>
      </c>
      <c r="M23" s="68">
        <v>0.76063518379234696</v>
      </c>
      <c r="N23" s="67">
        <v>105005391.5429</v>
      </c>
      <c r="O23" s="67">
        <v>296998212.23049998</v>
      </c>
      <c r="P23" s="67">
        <v>66991</v>
      </c>
      <c r="Q23" s="67">
        <v>66040</v>
      </c>
      <c r="R23" s="68">
        <v>1.4400363416111399</v>
      </c>
      <c r="S23" s="67">
        <v>30.487675563881702</v>
      </c>
      <c r="T23" s="67">
        <v>30.094053855239199</v>
      </c>
      <c r="U23" s="69">
        <v>1.2910846804890199</v>
      </c>
    </row>
    <row r="24" spans="1:21" ht="12" thickBot="1" x14ac:dyDescent="0.2">
      <c r="A24" s="50"/>
      <c r="B24" s="52" t="s">
        <v>22</v>
      </c>
      <c r="C24" s="53"/>
      <c r="D24" s="67">
        <v>180148.56839999999</v>
      </c>
      <c r="E24" s="67">
        <v>230077.80790000001</v>
      </c>
      <c r="F24" s="68">
        <v>78.298976352512398</v>
      </c>
      <c r="G24" s="67">
        <v>209205.04790000001</v>
      </c>
      <c r="H24" s="68">
        <v>-13.8889954098474</v>
      </c>
      <c r="I24" s="67">
        <v>27824.018</v>
      </c>
      <c r="J24" s="68">
        <v>15.445039750868199</v>
      </c>
      <c r="K24" s="67">
        <v>32145.8711</v>
      </c>
      <c r="L24" s="68">
        <v>15.3657244042054</v>
      </c>
      <c r="M24" s="68">
        <v>-0.13444504541673499</v>
      </c>
      <c r="N24" s="67">
        <v>5382342.9184999997</v>
      </c>
      <c r="O24" s="67">
        <v>30840672.905499998</v>
      </c>
      <c r="P24" s="67">
        <v>19467</v>
      </c>
      <c r="Q24" s="67">
        <v>18920</v>
      </c>
      <c r="R24" s="68">
        <v>2.8911205073995698</v>
      </c>
      <c r="S24" s="67">
        <v>9.2540488210818292</v>
      </c>
      <c r="T24" s="67">
        <v>9.0263604228329797</v>
      </c>
      <c r="U24" s="69">
        <v>2.4604192462238599</v>
      </c>
    </row>
    <row r="25" spans="1:21" ht="12" thickBot="1" x14ac:dyDescent="0.2">
      <c r="A25" s="50"/>
      <c r="B25" s="52" t="s">
        <v>23</v>
      </c>
      <c r="C25" s="53"/>
      <c r="D25" s="67">
        <v>165678.24729999999</v>
      </c>
      <c r="E25" s="67">
        <v>172754.44080000001</v>
      </c>
      <c r="F25" s="68">
        <v>95.903900665458295</v>
      </c>
      <c r="G25" s="67">
        <v>159463.212</v>
      </c>
      <c r="H25" s="68">
        <v>3.8974727914046898</v>
      </c>
      <c r="I25" s="67">
        <v>13084.0926</v>
      </c>
      <c r="J25" s="68">
        <v>7.8972905696594697</v>
      </c>
      <c r="K25" s="67">
        <v>16404.982199999999</v>
      </c>
      <c r="L25" s="68">
        <v>10.2876280956889</v>
      </c>
      <c r="M25" s="68">
        <v>-0.20243177100186099</v>
      </c>
      <c r="N25" s="67">
        <v>5608193.7856999999</v>
      </c>
      <c r="O25" s="67">
        <v>38783350.796999998</v>
      </c>
      <c r="P25" s="67">
        <v>14164</v>
      </c>
      <c r="Q25" s="67">
        <v>13359</v>
      </c>
      <c r="R25" s="68">
        <v>6.0259001422262202</v>
      </c>
      <c r="S25" s="67">
        <v>11.697136917537399</v>
      </c>
      <c r="T25" s="67">
        <v>12.0827746687626</v>
      </c>
      <c r="U25" s="69">
        <v>-3.2968559224696401</v>
      </c>
    </row>
    <row r="26" spans="1:21" ht="12" thickBot="1" x14ac:dyDescent="0.2">
      <c r="A26" s="50"/>
      <c r="B26" s="52" t="s">
        <v>24</v>
      </c>
      <c r="C26" s="53"/>
      <c r="D26" s="67">
        <v>499188.65919999999</v>
      </c>
      <c r="E26" s="67">
        <v>530972.85149999999</v>
      </c>
      <c r="F26" s="68">
        <v>94.013970354565302</v>
      </c>
      <c r="G26" s="67">
        <v>423951.15230000002</v>
      </c>
      <c r="H26" s="68">
        <v>17.746739569364301</v>
      </c>
      <c r="I26" s="67">
        <v>103342.31389999999</v>
      </c>
      <c r="J26" s="68">
        <v>20.7020556247444</v>
      </c>
      <c r="K26" s="67">
        <v>99228.660499999998</v>
      </c>
      <c r="L26" s="68">
        <v>23.405682461686801</v>
      </c>
      <c r="M26" s="68">
        <v>4.1456302839037E-2</v>
      </c>
      <c r="N26" s="67">
        <v>12745117.2316</v>
      </c>
      <c r="O26" s="67">
        <v>71679295.334999993</v>
      </c>
      <c r="P26" s="67">
        <v>35653</v>
      </c>
      <c r="Q26" s="67">
        <v>33179</v>
      </c>
      <c r="R26" s="68">
        <v>7.4565237047529997</v>
      </c>
      <c r="S26" s="67">
        <v>14.0013087033349</v>
      </c>
      <c r="T26" s="67">
        <v>14.05179615118</v>
      </c>
      <c r="U26" s="69">
        <v>-0.360590919854615</v>
      </c>
    </row>
    <row r="27" spans="1:21" ht="12" thickBot="1" x14ac:dyDescent="0.2">
      <c r="A27" s="50"/>
      <c r="B27" s="52" t="s">
        <v>25</v>
      </c>
      <c r="C27" s="53"/>
      <c r="D27" s="67">
        <v>219393.948</v>
      </c>
      <c r="E27" s="67">
        <v>260964.6606</v>
      </c>
      <c r="F27" s="68">
        <v>84.070367035742606</v>
      </c>
      <c r="G27" s="67">
        <v>217514.6967</v>
      </c>
      <c r="H27" s="68">
        <v>0.86396520718408099</v>
      </c>
      <c r="I27" s="67">
        <v>57675.340700000001</v>
      </c>
      <c r="J27" s="68">
        <v>26.288482989512499</v>
      </c>
      <c r="K27" s="67">
        <v>65905.585300000006</v>
      </c>
      <c r="L27" s="68">
        <v>30.299371168881599</v>
      </c>
      <c r="M27" s="68">
        <v>-0.124879318839765</v>
      </c>
      <c r="N27" s="67">
        <v>5924419.7193999998</v>
      </c>
      <c r="O27" s="67">
        <v>25248839.215799998</v>
      </c>
      <c r="P27" s="67">
        <v>30084</v>
      </c>
      <c r="Q27" s="67">
        <v>27848</v>
      </c>
      <c r="R27" s="68">
        <v>8.0293019247342805</v>
      </c>
      <c r="S27" s="67">
        <v>7.2927120063821302</v>
      </c>
      <c r="T27" s="67">
        <v>7.38191084099397</v>
      </c>
      <c r="U27" s="69">
        <v>-1.22312295527063</v>
      </c>
    </row>
    <row r="28" spans="1:21" ht="12" thickBot="1" x14ac:dyDescent="0.2">
      <c r="A28" s="50"/>
      <c r="B28" s="52" t="s">
        <v>26</v>
      </c>
      <c r="C28" s="53"/>
      <c r="D28" s="67">
        <v>606863.04790000001</v>
      </c>
      <c r="E28" s="67">
        <v>748814.57570000004</v>
      </c>
      <c r="F28" s="68">
        <v>81.043167106182196</v>
      </c>
      <c r="G28" s="67">
        <v>668518.52859999996</v>
      </c>
      <c r="H28" s="68">
        <v>-9.2227033451290907</v>
      </c>
      <c r="I28" s="67">
        <v>39395.451000000001</v>
      </c>
      <c r="J28" s="68">
        <v>6.49165427625306</v>
      </c>
      <c r="K28" s="67">
        <v>66743.540500000003</v>
      </c>
      <c r="L28" s="68">
        <v>9.9837981513800607</v>
      </c>
      <c r="M28" s="68">
        <v>-0.40974885801870198</v>
      </c>
      <c r="N28" s="67">
        <v>15720931.996200001</v>
      </c>
      <c r="O28" s="67">
        <v>91243030.691300005</v>
      </c>
      <c r="P28" s="67">
        <v>34574</v>
      </c>
      <c r="Q28" s="67">
        <v>33731</v>
      </c>
      <c r="R28" s="68">
        <v>2.4991847262162401</v>
      </c>
      <c r="S28" s="67">
        <v>17.5525842511714</v>
      </c>
      <c r="T28" s="67">
        <v>17.833830852924599</v>
      </c>
      <c r="U28" s="69">
        <v>-1.60230879811579</v>
      </c>
    </row>
    <row r="29" spans="1:21" ht="12" thickBot="1" x14ac:dyDescent="0.2">
      <c r="A29" s="50"/>
      <c r="B29" s="52" t="s">
        <v>27</v>
      </c>
      <c r="C29" s="53"/>
      <c r="D29" s="67">
        <v>612453.18339999998</v>
      </c>
      <c r="E29" s="67">
        <v>609623.26619999995</v>
      </c>
      <c r="F29" s="68">
        <v>100.464207545365</v>
      </c>
      <c r="G29" s="67">
        <v>566250.47620000003</v>
      </c>
      <c r="H29" s="68">
        <v>8.1594116282351905</v>
      </c>
      <c r="I29" s="67">
        <v>95700.817800000004</v>
      </c>
      <c r="J29" s="68">
        <v>15.6258176778055</v>
      </c>
      <c r="K29" s="67">
        <v>103503.34600000001</v>
      </c>
      <c r="L29" s="68">
        <v>18.278721228561501</v>
      </c>
      <c r="M29" s="68">
        <v>-7.5384308831909996E-2</v>
      </c>
      <c r="N29" s="67">
        <v>16448179.2048</v>
      </c>
      <c r="O29" s="67">
        <v>61092437.384099998</v>
      </c>
      <c r="P29" s="67">
        <v>94034</v>
      </c>
      <c r="Q29" s="67">
        <v>90849</v>
      </c>
      <c r="R29" s="68">
        <v>3.5058173452652301</v>
      </c>
      <c r="S29" s="67">
        <v>6.5131035944445603</v>
      </c>
      <c r="T29" s="67">
        <v>6.6491324384418098</v>
      </c>
      <c r="U29" s="69">
        <v>-2.08854107760969</v>
      </c>
    </row>
    <row r="30" spans="1:21" ht="12" thickBot="1" x14ac:dyDescent="0.2">
      <c r="A30" s="50"/>
      <c r="B30" s="52" t="s">
        <v>28</v>
      </c>
      <c r="C30" s="53"/>
      <c r="D30" s="67">
        <v>971983.56319999998</v>
      </c>
      <c r="E30" s="67">
        <v>1159121.3481000001</v>
      </c>
      <c r="F30" s="68">
        <v>83.855203322175797</v>
      </c>
      <c r="G30" s="67">
        <v>860685.24199999997</v>
      </c>
      <c r="H30" s="68">
        <v>12.9313616370803</v>
      </c>
      <c r="I30" s="67">
        <v>129597.46550000001</v>
      </c>
      <c r="J30" s="68">
        <v>13.3332980522155</v>
      </c>
      <c r="K30" s="67">
        <v>128084.1299</v>
      </c>
      <c r="L30" s="68">
        <v>14.8816458851284</v>
      </c>
      <c r="M30" s="68">
        <v>1.1815168680004E-2</v>
      </c>
      <c r="N30" s="67">
        <v>26021813.4947</v>
      </c>
      <c r="O30" s="67">
        <v>106670066.3744</v>
      </c>
      <c r="P30" s="67">
        <v>64163</v>
      </c>
      <c r="Q30" s="67">
        <v>66210</v>
      </c>
      <c r="R30" s="68">
        <v>-3.09167799426069</v>
      </c>
      <c r="S30" s="67">
        <v>15.148661427925701</v>
      </c>
      <c r="T30" s="67">
        <v>15.131049747772201</v>
      </c>
      <c r="U30" s="69">
        <v>0.116258985899844</v>
      </c>
    </row>
    <row r="31" spans="1:21" ht="12" thickBot="1" x14ac:dyDescent="0.2">
      <c r="A31" s="50"/>
      <c r="B31" s="52" t="s">
        <v>29</v>
      </c>
      <c r="C31" s="53"/>
      <c r="D31" s="67">
        <v>1862708.1943999999</v>
      </c>
      <c r="E31" s="67">
        <v>626192.93460000004</v>
      </c>
      <c r="F31" s="68">
        <v>297.46554000802701</v>
      </c>
      <c r="G31" s="67">
        <v>537973.28749999998</v>
      </c>
      <c r="H31" s="68">
        <v>246.245480524904</v>
      </c>
      <c r="I31" s="67">
        <v>-88824.040200000003</v>
      </c>
      <c r="J31" s="68">
        <v>-4.7685429455369599</v>
      </c>
      <c r="K31" s="67">
        <v>44130.956100000003</v>
      </c>
      <c r="L31" s="68">
        <v>8.2031872446826704</v>
      </c>
      <c r="M31" s="68">
        <v>-3.0127377253900001</v>
      </c>
      <c r="N31" s="67">
        <v>29159510.619800001</v>
      </c>
      <c r="O31" s="67">
        <v>123308078.65889999</v>
      </c>
      <c r="P31" s="67">
        <v>32911</v>
      </c>
      <c r="Q31" s="67">
        <v>30088</v>
      </c>
      <c r="R31" s="68">
        <v>9.3824780643445802</v>
      </c>
      <c r="S31" s="67">
        <v>56.598346887059002</v>
      </c>
      <c r="T31" s="67">
        <v>58.365580354294103</v>
      </c>
      <c r="U31" s="69">
        <v>-3.12241180959139</v>
      </c>
    </row>
    <row r="32" spans="1:21" ht="12" thickBot="1" x14ac:dyDescent="0.2">
      <c r="A32" s="50"/>
      <c r="B32" s="52" t="s">
        <v>30</v>
      </c>
      <c r="C32" s="53"/>
      <c r="D32" s="67">
        <v>106805.8502</v>
      </c>
      <c r="E32" s="67">
        <v>130495.9374</v>
      </c>
      <c r="F32" s="68">
        <v>81.846111325761498</v>
      </c>
      <c r="G32" s="67">
        <v>128874.902</v>
      </c>
      <c r="H32" s="68">
        <v>-17.124398511666801</v>
      </c>
      <c r="I32" s="67">
        <v>31255.3027</v>
      </c>
      <c r="J32" s="68">
        <v>29.263661720282801</v>
      </c>
      <c r="K32" s="67">
        <v>39150.47</v>
      </c>
      <c r="L32" s="68">
        <v>30.378661316072201</v>
      </c>
      <c r="M32" s="68">
        <v>-0.20166213330261401</v>
      </c>
      <c r="N32" s="67">
        <v>3819319.8623000002</v>
      </c>
      <c r="O32" s="67">
        <v>12455522.506999999</v>
      </c>
      <c r="P32" s="67">
        <v>22481</v>
      </c>
      <c r="Q32" s="67">
        <v>21658</v>
      </c>
      <c r="R32" s="68">
        <v>3.79998153107397</v>
      </c>
      <c r="S32" s="67">
        <v>4.7509385792446999</v>
      </c>
      <c r="T32" s="67">
        <v>4.7174900591005597</v>
      </c>
      <c r="U32" s="69">
        <v>0.70404025617712296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39.743699999999997</v>
      </c>
      <c r="H33" s="70"/>
      <c r="I33" s="70"/>
      <c r="J33" s="70"/>
      <c r="K33" s="67">
        <v>6.7397999999999998</v>
      </c>
      <c r="L33" s="68">
        <v>16.958159406396501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94082.434500000003</v>
      </c>
      <c r="E34" s="67">
        <v>90133.170599999998</v>
      </c>
      <c r="F34" s="68">
        <v>104.38158768155</v>
      </c>
      <c r="G34" s="67">
        <v>75632.976200000005</v>
      </c>
      <c r="H34" s="68">
        <v>24.393405134835898</v>
      </c>
      <c r="I34" s="67">
        <v>14566.7773</v>
      </c>
      <c r="J34" s="68">
        <v>15.482993586863399</v>
      </c>
      <c r="K34" s="67">
        <v>7106.0663000000004</v>
      </c>
      <c r="L34" s="68">
        <v>9.39546036269825</v>
      </c>
      <c r="M34" s="68">
        <v>1.0499073165135</v>
      </c>
      <c r="N34" s="67">
        <v>2859274.7278</v>
      </c>
      <c r="O34" s="67">
        <v>21718151.002300002</v>
      </c>
      <c r="P34" s="67">
        <v>6410</v>
      </c>
      <c r="Q34" s="67">
        <v>6192</v>
      </c>
      <c r="R34" s="68">
        <v>3.5206718346253201</v>
      </c>
      <c r="S34" s="67">
        <v>14.6774468798752</v>
      </c>
      <c r="T34" s="67">
        <v>14.1446850775194</v>
      </c>
      <c r="U34" s="69">
        <v>3.62979887930172</v>
      </c>
    </row>
    <row r="35" spans="1:21" ht="12" thickBot="1" x14ac:dyDescent="0.2">
      <c r="A35" s="50"/>
      <c r="B35" s="52" t="s">
        <v>36</v>
      </c>
      <c r="C35" s="53"/>
      <c r="D35" s="70"/>
      <c r="E35" s="67">
        <v>65768.626799999998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33835.3851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155374.35810000001</v>
      </c>
      <c r="E38" s="67">
        <v>59388.845399999998</v>
      </c>
      <c r="F38" s="68">
        <v>261.622122897846</v>
      </c>
      <c r="G38" s="67">
        <v>167070.08480000001</v>
      </c>
      <c r="H38" s="68">
        <v>-7.00049126927839</v>
      </c>
      <c r="I38" s="67">
        <v>7765.4309000000003</v>
      </c>
      <c r="J38" s="68">
        <v>4.9978844610911404</v>
      </c>
      <c r="K38" s="67">
        <v>8165.1201000000001</v>
      </c>
      <c r="L38" s="68">
        <v>4.8872424466501503</v>
      </c>
      <c r="M38" s="68">
        <v>-4.8950804777506997E-2</v>
      </c>
      <c r="N38" s="67">
        <v>6774669.5769999996</v>
      </c>
      <c r="O38" s="67">
        <v>24839954.0658</v>
      </c>
      <c r="P38" s="67">
        <v>250</v>
      </c>
      <c r="Q38" s="67">
        <v>288</v>
      </c>
      <c r="R38" s="68">
        <v>-13.1944444444444</v>
      </c>
      <c r="S38" s="67">
        <v>621.49743239999998</v>
      </c>
      <c r="T38" s="67">
        <v>591.26008854166696</v>
      </c>
      <c r="U38" s="69">
        <v>4.8652403504818498</v>
      </c>
    </row>
    <row r="39" spans="1:21" ht="12" thickBot="1" x14ac:dyDescent="0.2">
      <c r="A39" s="50"/>
      <c r="B39" s="52" t="s">
        <v>34</v>
      </c>
      <c r="C39" s="53"/>
      <c r="D39" s="67">
        <v>395368.45740000001</v>
      </c>
      <c r="E39" s="67">
        <v>195667.10339999999</v>
      </c>
      <c r="F39" s="68">
        <v>202.06179297894201</v>
      </c>
      <c r="G39" s="67">
        <v>355809.02860000002</v>
      </c>
      <c r="H39" s="68">
        <v>11.118163289912699</v>
      </c>
      <c r="I39" s="67">
        <v>26807.748</v>
      </c>
      <c r="J39" s="68">
        <v>6.7804468207432702</v>
      </c>
      <c r="K39" s="67">
        <v>22937.269100000001</v>
      </c>
      <c r="L39" s="68">
        <v>6.4465112620247904</v>
      </c>
      <c r="M39" s="68">
        <v>0.16874192316120101</v>
      </c>
      <c r="N39" s="67">
        <v>12457561.9494</v>
      </c>
      <c r="O39" s="67">
        <v>56359977.792199999</v>
      </c>
      <c r="P39" s="67">
        <v>1813</v>
      </c>
      <c r="Q39" s="67">
        <v>1785</v>
      </c>
      <c r="R39" s="68">
        <v>1.5686274509803899</v>
      </c>
      <c r="S39" s="67">
        <v>218.07416293436299</v>
      </c>
      <c r="T39" s="67">
        <v>174.41171495798301</v>
      </c>
      <c r="U39" s="69">
        <v>20.021834493764199</v>
      </c>
    </row>
    <row r="40" spans="1:21" ht="12" thickBot="1" x14ac:dyDescent="0.2">
      <c r="A40" s="50"/>
      <c r="B40" s="52" t="s">
        <v>39</v>
      </c>
      <c r="C40" s="53"/>
      <c r="D40" s="70"/>
      <c r="E40" s="67">
        <v>22828.044099999999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9623.7891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3654.2471</v>
      </c>
      <c r="E42" s="73"/>
      <c r="F42" s="73"/>
      <c r="G42" s="72">
        <v>39388.924200000001</v>
      </c>
      <c r="H42" s="74">
        <v>-90.722653197012207</v>
      </c>
      <c r="I42" s="72">
        <v>574.98710000000005</v>
      </c>
      <c r="J42" s="74">
        <v>15.7347624357422</v>
      </c>
      <c r="K42" s="72">
        <v>3247.3762999999999</v>
      </c>
      <c r="L42" s="74">
        <v>8.2443894215318601</v>
      </c>
      <c r="M42" s="74">
        <v>-0.82293795147793602</v>
      </c>
      <c r="N42" s="72">
        <v>611254.52859999996</v>
      </c>
      <c r="O42" s="72">
        <v>2741219.4986999999</v>
      </c>
      <c r="P42" s="72">
        <v>13</v>
      </c>
      <c r="Q42" s="72">
        <v>16</v>
      </c>
      <c r="R42" s="74">
        <v>-18.75</v>
      </c>
      <c r="S42" s="72">
        <v>281.09593076923102</v>
      </c>
      <c r="T42" s="72">
        <v>503.66840624999998</v>
      </c>
      <c r="U42" s="75">
        <v>-79.180255250117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58786</v>
      </c>
      <c r="D2" s="32">
        <v>552759.56006153801</v>
      </c>
      <c r="E2" s="32">
        <v>406003.35899230803</v>
      </c>
      <c r="F2" s="32">
        <v>146756.201069231</v>
      </c>
      <c r="G2" s="32">
        <v>406003.35899230803</v>
      </c>
      <c r="H2" s="32">
        <v>0.26549735485876103</v>
      </c>
    </row>
    <row r="3" spans="1:8" ht="14.25" x14ac:dyDescent="0.2">
      <c r="A3" s="32">
        <v>2</v>
      </c>
      <c r="B3" s="33">
        <v>13</v>
      </c>
      <c r="C3" s="32">
        <v>20779</v>
      </c>
      <c r="D3" s="32">
        <v>75026.481723485398</v>
      </c>
      <c r="E3" s="32">
        <v>56114.846721443202</v>
      </c>
      <c r="F3" s="32">
        <v>18911.6350020422</v>
      </c>
      <c r="G3" s="32">
        <v>56114.846721443202</v>
      </c>
      <c r="H3" s="32">
        <v>0.25206613141933198</v>
      </c>
    </row>
    <row r="4" spans="1:8" ht="14.25" x14ac:dyDescent="0.2">
      <c r="A4" s="32">
        <v>3</v>
      </c>
      <c r="B4" s="33">
        <v>14</v>
      </c>
      <c r="C4" s="32">
        <v>101165</v>
      </c>
      <c r="D4" s="32">
        <v>111019.67806410301</v>
      </c>
      <c r="E4" s="32">
        <v>88197.753975213695</v>
      </c>
      <c r="F4" s="32">
        <v>22821.9240888889</v>
      </c>
      <c r="G4" s="32">
        <v>88197.753975213695</v>
      </c>
      <c r="H4" s="32">
        <v>0.20556647692413199</v>
      </c>
    </row>
    <row r="5" spans="1:8" ht="14.25" x14ac:dyDescent="0.2">
      <c r="A5" s="32">
        <v>4</v>
      </c>
      <c r="B5" s="33">
        <v>15</v>
      </c>
      <c r="C5" s="32">
        <v>2744</v>
      </c>
      <c r="D5" s="32">
        <v>43953.887630769197</v>
      </c>
      <c r="E5" s="32">
        <v>33488.873689743603</v>
      </c>
      <c r="F5" s="32">
        <v>10465.0139410256</v>
      </c>
      <c r="G5" s="32">
        <v>33488.873689743603</v>
      </c>
      <c r="H5" s="32">
        <v>0.238090747033256</v>
      </c>
    </row>
    <row r="6" spans="1:8" ht="14.25" x14ac:dyDescent="0.2">
      <c r="A6" s="32">
        <v>5</v>
      </c>
      <c r="B6" s="33">
        <v>16</v>
      </c>
      <c r="C6" s="32">
        <v>7593</v>
      </c>
      <c r="D6" s="32">
        <v>113977.516603419</v>
      </c>
      <c r="E6" s="32">
        <v>95290.673696581202</v>
      </c>
      <c r="F6" s="32">
        <v>18686.842906837599</v>
      </c>
      <c r="G6" s="32">
        <v>95290.673696581202</v>
      </c>
      <c r="H6" s="32">
        <v>0.163952009692033</v>
      </c>
    </row>
    <row r="7" spans="1:8" ht="14.25" x14ac:dyDescent="0.2">
      <c r="A7" s="32">
        <v>6</v>
      </c>
      <c r="B7" s="33">
        <v>17</v>
      </c>
      <c r="C7" s="32">
        <v>16357</v>
      </c>
      <c r="D7" s="32">
        <v>216927.16096239301</v>
      </c>
      <c r="E7" s="32">
        <v>159325.42595982901</v>
      </c>
      <c r="F7" s="32">
        <v>57601.735002564099</v>
      </c>
      <c r="G7" s="32">
        <v>159325.42595982901</v>
      </c>
      <c r="H7" s="32">
        <v>0.26553491387161998</v>
      </c>
    </row>
    <row r="8" spans="1:8" ht="14.25" x14ac:dyDescent="0.2">
      <c r="A8" s="32">
        <v>7</v>
      </c>
      <c r="B8" s="33">
        <v>18</v>
      </c>
      <c r="C8" s="32">
        <v>84061</v>
      </c>
      <c r="D8" s="32">
        <v>143595.81121282099</v>
      </c>
      <c r="E8" s="32">
        <v>119575.53587692299</v>
      </c>
      <c r="F8" s="32">
        <v>24020.275335897401</v>
      </c>
      <c r="G8" s="32">
        <v>119575.53587692299</v>
      </c>
      <c r="H8" s="32">
        <v>0.167276991807912</v>
      </c>
    </row>
    <row r="9" spans="1:8" ht="14.25" x14ac:dyDescent="0.2">
      <c r="A9" s="32">
        <v>8</v>
      </c>
      <c r="B9" s="33">
        <v>19</v>
      </c>
      <c r="C9" s="32">
        <v>14385</v>
      </c>
      <c r="D9" s="32">
        <v>75809.716582905996</v>
      </c>
      <c r="E9" s="32">
        <v>59637.139883760698</v>
      </c>
      <c r="F9" s="32">
        <v>16172.5766991453</v>
      </c>
      <c r="G9" s="32">
        <v>59637.139883760698</v>
      </c>
      <c r="H9" s="32">
        <v>0.213331185342962</v>
      </c>
    </row>
    <row r="10" spans="1:8" ht="14.25" x14ac:dyDescent="0.2">
      <c r="A10" s="32">
        <v>9</v>
      </c>
      <c r="B10" s="33">
        <v>21</v>
      </c>
      <c r="C10" s="32">
        <v>133622</v>
      </c>
      <c r="D10" s="32">
        <v>608759.55266068398</v>
      </c>
      <c r="E10" s="32">
        <v>563229.00235470105</v>
      </c>
      <c r="F10" s="32">
        <v>45530.550305982899</v>
      </c>
      <c r="G10" s="32">
        <v>563229.00235470105</v>
      </c>
      <c r="H10" s="35">
        <v>7.4792338135778194E-2</v>
      </c>
    </row>
    <row r="11" spans="1:8" ht="14.25" x14ac:dyDescent="0.2">
      <c r="A11" s="32">
        <v>10</v>
      </c>
      <c r="B11" s="33">
        <v>22</v>
      </c>
      <c r="C11" s="32">
        <v>22028.400000000001</v>
      </c>
      <c r="D11" s="32">
        <v>436733.29126410303</v>
      </c>
      <c r="E11" s="32">
        <v>382135.47239572601</v>
      </c>
      <c r="F11" s="32">
        <v>54597.818868376096</v>
      </c>
      <c r="G11" s="32">
        <v>382135.47239572601</v>
      </c>
      <c r="H11" s="32">
        <v>0.12501409890312101</v>
      </c>
    </row>
    <row r="12" spans="1:8" ht="14.25" x14ac:dyDescent="0.2">
      <c r="A12" s="32">
        <v>11</v>
      </c>
      <c r="B12" s="33">
        <v>23</v>
      </c>
      <c r="C12" s="32">
        <v>153654.25700000001</v>
      </c>
      <c r="D12" s="32">
        <v>1294115.53606533</v>
      </c>
      <c r="E12" s="32">
        <v>1137517.93430369</v>
      </c>
      <c r="F12" s="32">
        <v>156597.60176163699</v>
      </c>
      <c r="G12" s="32">
        <v>1137517.93430369</v>
      </c>
      <c r="H12" s="32">
        <v>0.121007435114921</v>
      </c>
    </row>
    <row r="13" spans="1:8" ht="14.25" x14ac:dyDescent="0.2">
      <c r="A13" s="32">
        <v>12</v>
      </c>
      <c r="B13" s="33">
        <v>24</v>
      </c>
      <c r="C13" s="32">
        <v>61562.127999999997</v>
      </c>
      <c r="D13" s="32">
        <v>491564.00922478602</v>
      </c>
      <c r="E13" s="32">
        <v>435399.97081196599</v>
      </c>
      <c r="F13" s="32">
        <v>56164.038412820497</v>
      </c>
      <c r="G13" s="32">
        <v>435399.97081196599</v>
      </c>
      <c r="H13" s="32">
        <v>0.11425579855082001</v>
      </c>
    </row>
    <row r="14" spans="1:8" ht="14.25" x14ac:dyDescent="0.2">
      <c r="A14" s="32">
        <v>13</v>
      </c>
      <c r="B14" s="33">
        <v>25</v>
      </c>
      <c r="C14" s="32">
        <v>70277</v>
      </c>
      <c r="D14" s="32">
        <v>792796.48750000005</v>
      </c>
      <c r="E14" s="32">
        <v>724429.18229999999</v>
      </c>
      <c r="F14" s="32">
        <v>68367.305200000003</v>
      </c>
      <c r="G14" s="32">
        <v>724429.18229999999</v>
      </c>
      <c r="H14" s="32">
        <v>8.6235630805566593E-2</v>
      </c>
    </row>
    <row r="15" spans="1:8" ht="14.25" x14ac:dyDescent="0.2">
      <c r="A15" s="32">
        <v>14</v>
      </c>
      <c r="B15" s="33">
        <v>26</v>
      </c>
      <c r="C15" s="32">
        <v>53857</v>
      </c>
      <c r="D15" s="32">
        <v>331039.40088690002</v>
      </c>
      <c r="E15" s="32">
        <v>296659.03001752502</v>
      </c>
      <c r="F15" s="32">
        <v>34380.370869374499</v>
      </c>
      <c r="G15" s="32">
        <v>296659.03001752502</v>
      </c>
      <c r="H15" s="32">
        <v>0.103855827364552</v>
      </c>
    </row>
    <row r="16" spans="1:8" ht="14.25" x14ac:dyDescent="0.2">
      <c r="A16" s="32">
        <v>15</v>
      </c>
      <c r="B16" s="33">
        <v>27</v>
      </c>
      <c r="C16" s="32">
        <v>128349.129</v>
      </c>
      <c r="D16" s="32">
        <v>936309.97806666698</v>
      </c>
      <c r="E16" s="32">
        <v>819547.76080000005</v>
      </c>
      <c r="F16" s="32">
        <v>116762.21726666699</v>
      </c>
      <c r="G16" s="32">
        <v>819547.76080000005</v>
      </c>
      <c r="H16" s="32">
        <v>0.124704659783464</v>
      </c>
    </row>
    <row r="17" spans="1:8" ht="14.25" x14ac:dyDescent="0.2">
      <c r="A17" s="32">
        <v>16</v>
      </c>
      <c r="B17" s="33">
        <v>29</v>
      </c>
      <c r="C17" s="32">
        <v>150358</v>
      </c>
      <c r="D17" s="32">
        <v>2042401.00936239</v>
      </c>
      <c r="E17" s="32">
        <v>1791098.6010547001</v>
      </c>
      <c r="F17" s="32">
        <v>251302.40830769201</v>
      </c>
      <c r="G17" s="32">
        <v>1791098.6010547001</v>
      </c>
      <c r="H17" s="32">
        <v>0.123042638128222</v>
      </c>
    </row>
    <row r="18" spans="1:8" ht="14.25" x14ac:dyDescent="0.2">
      <c r="A18" s="32">
        <v>17</v>
      </c>
      <c r="B18" s="33">
        <v>31</v>
      </c>
      <c r="C18" s="32">
        <v>22297.476999999999</v>
      </c>
      <c r="D18" s="32">
        <v>180148.56547039599</v>
      </c>
      <c r="E18" s="32">
        <v>152324.55183662099</v>
      </c>
      <c r="F18" s="32">
        <v>27824.013633774201</v>
      </c>
      <c r="G18" s="32">
        <v>152324.55183662099</v>
      </c>
      <c r="H18" s="32">
        <v>0.15445037578357301</v>
      </c>
    </row>
    <row r="19" spans="1:8" ht="14.25" x14ac:dyDescent="0.2">
      <c r="A19" s="32">
        <v>18</v>
      </c>
      <c r="B19" s="33">
        <v>32</v>
      </c>
      <c r="C19" s="32">
        <v>10319.210999999999</v>
      </c>
      <c r="D19" s="32">
        <v>165678.24472444601</v>
      </c>
      <c r="E19" s="32">
        <v>152594.15807705399</v>
      </c>
      <c r="F19" s="32">
        <v>13084.086647391499</v>
      </c>
      <c r="G19" s="32">
        <v>152594.15807705399</v>
      </c>
      <c r="H19" s="32">
        <v>7.8972870995542205E-2</v>
      </c>
    </row>
    <row r="20" spans="1:8" ht="14.25" x14ac:dyDescent="0.2">
      <c r="A20" s="32">
        <v>19</v>
      </c>
      <c r="B20" s="33">
        <v>33</v>
      </c>
      <c r="C20" s="32">
        <v>34385.629999999997</v>
      </c>
      <c r="D20" s="32">
        <v>499188.59195959498</v>
      </c>
      <c r="E20" s="32">
        <v>395846.31877809</v>
      </c>
      <c r="F20" s="32">
        <v>103342.273181504</v>
      </c>
      <c r="G20" s="32">
        <v>395846.31877809</v>
      </c>
      <c r="H20" s="32">
        <v>0.207020502563627</v>
      </c>
    </row>
    <row r="21" spans="1:8" ht="14.25" x14ac:dyDescent="0.2">
      <c r="A21" s="32">
        <v>20</v>
      </c>
      <c r="B21" s="33">
        <v>34</v>
      </c>
      <c r="C21" s="32">
        <v>37319.482000000004</v>
      </c>
      <c r="D21" s="32">
        <v>219393.88952179899</v>
      </c>
      <c r="E21" s="32">
        <v>161718.61281507</v>
      </c>
      <c r="F21" s="32">
        <v>57675.276706728699</v>
      </c>
      <c r="G21" s="32">
        <v>161718.61281507</v>
      </c>
      <c r="H21" s="32">
        <v>0.26288460828348698</v>
      </c>
    </row>
    <row r="22" spans="1:8" ht="14.25" x14ac:dyDescent="0.2">
      <c r="A22" s="32">
        <v>21</v>
      </c>
      <c r="B22" s="33">
        <v>35</v>
      </c>
      <c r="C22" s="32">
        <v>31406.842000000001</v>
      </c>
      <c r="D22" s="32">
        <v>606863.04463539796</v>
      </c>
      <c r="E22" s="32">
        <v>567467.60167876096</v>
      </c>
      <c r="F22" s="32">
        <v>39395.442956637198</v>
      </c>
      <c r="G22" s="32">
        <v>567467.60167876096</v>
      </c>
      <c r="H22" s="32">
        <v>6.4916529857747096E-2</v>
      </c>
    </row>
    <row r="23" spans="1:8" ht="14.25" x14ac:dyDescent="0.2">
      <c r="A23" s="32">
        <v>22</v>
      </c>
      <c r="B23" s="33">
        <v>36</v>
      </c>
      <c r="C23" s="32">
        <v>133632.51500000001</v>
      </c>
      <c r="D23" s="32">
        <v>612453.18228495598</v>
      </c>
      <c r="E23" s="32">
        <v>516752.35420374101</v>
      </c>
      <c r="F23" s="32">
        <v>95700.828081214699</v>
      </c>
      <c r="G23" s="32">
        <v>516752.35420374101</v>
      </c>
      <c r="H23" s="32">
        <v>0.156258193849482</v>
      </c>
    </row>
    <row r="24" spans="1:8" ht="14.25" x14ac:dyDescent="0.2">
      <c r="A24" s="32">
        <v>23</v>
      </c>
      <c r="B24" s="33">
        <v>37</v>
      </c>
      <c r="C24" s="32">
        <v>100335.433</v>
      </c>
      <c r="D24" s="32">
        <v>971983.56226426095</v>
      </c>
      <c r="E24" s="32">
        <v>842386.08996338805</v>
      </c>
      <c r="F24" s="32">
        <v>129597.47230087301</v>
      </c>
      <c r="G24" s="32">
        <v>842386.08996338805</v>
      </c>
      <c r="H24" s="32">
        <v>0.133332987647417</v>
      </c>
    </row>
    <row r="25" spans="1:8" ht="14.25" x14ac:dyDescent="0.2">
      <c r="A25" s="32">
        <v>24</v>
      </c>
      <c r="B25" s="33">
        <v>38</v>
      </c>
      <c r="C25" s="32">
        <v>421478.76699999999</v>
      </c>
      <c r="D25" s="32">
        <v>1862708.2636477901</v>
      </c>
      <c r="E25" s="32">
        <v>1951532.3700451299</v>
      </c>
      <c r="F25" s="32">
        <v>-88824.106397345095</v>
      </c>
      <c r="G25" s="32">
        <v>1951532.3700451299</v>
      </c>
      <c r="H25" s="32">
        <v>-4.76854632208474E-2</v>
      </c>
    </row>
    <row r="26" spans="1:8" ht="14.25" x14ac:dyDescent="0.2">
      <c r="A26" s="32">
        <v>25</v>
      </c>
      <c r="B26" s="33">
        <v>39</v>
      </c>
      <c r="C26" s="32">
        <v>78309.740000000005</v>
      </c>
      <c r="D26" s="32">
        <v>106805.830975947</v>
      </c>
      <c r="E26" s="32">
        <v>75550.542765991995</v>
      </c>
      <c r="F26" s="32">
        <v>31255.288209955299</v>
      </c>
      <c r="G26" s="32">
        <v>75550.542765991995</v>
      </c>
      <c r="H26" s="32">
        <v>0.29263653420751901</v>
      </c>
    </row>
    <row r="27" spans="1:8" ht="14.25" x14ac:dyDescent="0.2">
      <c r="A27" s="32">
        <v>26</v>
      </c>
      <c r="B27" s="33">
        <v>42</v>
      </c>
      <c r="C27" s="32">
        <v>5342.1769999999997</v>
      </c>
      <c r="D27" s="32">
        <v>94082.433499999999</v>
      </c>
      <c r="E27" s="32">
        <v>79515.650299999994</v>
      </c>
      <c r="F27" s="32">
        <v>14566.7832</v>
      </c>
      <c r="G27" s="32">
        <v>79515.650299999994</v>
      </c>
      <c r="H27" s="32">
        <v>0.15483000022528101</v>
      </c>
    </row>
    <row r="28" spans="1:8" ht="14.25" x14ac:dyDescent="0.2">
      <c r="A28" s="32">
        <v>27</v>
      </c>
      <c r="B28" s="33">
        <v>75</v>
      </c>
      <c r="C28" s="32">
        <v>259</v>
      </c>
      <c r="D28" s="32">
        <v>155374.358974359</v>
      </c>
      <c r="E28" s="32">
        <v>147608.92735042699</v>
      </c>
      <c r="F28" s="32">
        <v>7765.4316239316204</v>
      </c>
      <c r="G28" s="32">
        <v>147608.92735042699</v>
      </c>
      <c r="H28" s="32">
        <v>4.9978848988932199E-2</v>
      </c>
    </row>
    <row r="29" spans="1:8" ht="14.25" x14ac:dyDescent="0.2">
      <c r="A29" s="32">
        <v>28</v>
      </c>
      <c r="B29" s="33">
        <v>76</v>
      </c>
      <c r="C29" s="32">
        <v>1992</v>
      </c>
      <c r="D29" s="32">
        <v>395368.447682906</v>
      </c>
      <c r="E29" s="32">
        <v>368560.70805128198</v>
      </c>
      <c r="F29" s="32">
        <v>26807.739631623899</v>
      </c>
      <c r="G29" s="32">
        <v>368560.70805128198</v>
      </c>
      <c r="H29" s="32">
        <v>6.7804448707865297E-2</v>
      </c>
    </row>
    <row r="30" spans="1:8" ht="14.25" x14ac:dyDescent="0.2">
      <c r="A30" s="32">
        <v>29</v>
      </c>
      <c r="B30" s="33">
        <v>99</v>
      </c>
      <c r="C30" s="32">
        <v>13</v>
      </c>
      <c r="D30" s="32">
        <v>3654.2470312381802</v>
      </c>
      <c r="E30" s="32">
        <v>3079.2603433930899</v>
      </c>
      <c r="F30" s="32">
        <v>574.98668784509505</v>
      </c>
      <c r="G30" s="32">
        <v>3079.2603433930899</v>
      </c>
      <c r="H30" s="32">
        <v>0.15734751453031101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2015-03-25T05:07:37Z</dcterms:modified>
</cp:coreProperties>
</file>