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<sst xmlns="http://schemas.openxmlformats.org/spreadsheetml/2006/main" count="112" uniqueCount="70">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</sst>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13902627.7881</v>
      </c>
      <c r="F3" s="25">
        <f>RA!I7</f>
        <v>1601562.8001999999</v>
      </c>
      <c r="G3" s="16">
        <f>E3-F3</f>
        <v>12301064.9879</v>
      </c>
      <c r="H3" s="27">
        <f>RA!J7</f>
        <v>11.519856710620299</v>
      </c>
      <c r="I3" s="20">
        <f>SUM(I4:I38)</f>
        <v>13902631.464716017</v>
      </c>
      <c r="J3" s="21">
        <f>SUM(J4:J38)</f>
        <v>12301064.920728199</v>
      </c>
      <c r="K3" s="22">
        <f>E3-I3</f>
        <v>-3.6766160167753696</v>
      </c>
      <c r="L3" s="22">
        <f>G3-J3</f>
        <v>6.7171800881624222E-2</v>
      </c>
    </row>
    <row r="4" spans="1:13" x14ac:dyDescent="0.15">
      <c r="A4" s="40">
        <f>RA!A8</f>
        <v>42088</v>
      </c>
      <c r="B4" s="12">
        <v>12</v>
      </c>
      <c r="C4" s="37" t="s">
        <v>6</v>
      </c>
      <c r="D4" s="37"/>
      <c r="E4" s="15">
        <f>VLOOKUP(C4,RA!B8:D36,3,0)</f>
        <v>537953.30729999999</v>
      </c>
      <c r="F4" s="25">
        <f>VLOOKUP(C4,RA!B8:I39,8,0)</f>
        <v>154992.71900000001</v>
      </c>
      <c r="G4" s="16">
        <f t="shared" ref="G4:G38" si="0">E4-F4</f>
        <v>382960.58829999994</v>
      </c>
      <c r="H4" s="27">
        <f>RA!J8</f>
        <v>28.811556114026299</v>
      </c>
      <c r="I4" s="20">
        <f>VLOOKUP(B4,RMS!B:D,3,FALSE)</f>
        <v>537953.95808632497</v>
      </c>
      <c r="J4" s="21">
        <f>VLOOKUP(B4,RMS!B:E,4,FALSE)</f>
        <v>382960.59997093998</v>
      </c>
      <c r="K4" s="22">
        <f t="shared" ref="K4:K38" si="1">E4-I4</f>
        <v>-0.65078632498625666</v>
      </c>
      <c r="L4" s="22">
        <f t="shared" ref="L4:L38" si="2">G4-J4</f>
        <v>-1.1670940031763166E-2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82865.000499999995</v>
      </c>
      <c r="F5" s="25">
        <f>VLOOKUP(C5,RA!B9:I40,8,0)</f>
        <v>18021.3331</v>
      </c>
      <c r="G5" s="16">
        <f t="shared" si="0"/>
        <v>64843.667399999991</v>
      </c>
      <c r="H5" s="27">
        <f>RA!J9</f>
        <v>21.747822351126398</v>
      </c>
      <c r="I5" s="20">
        <f>VLOOKUP(B5,RMS!B:D,3,FALSE)</f>
        <v>82865.032992905195</v>
      </c>
      <c r="J5" s="21">
        <f>VLOOKUP(B5,RMS!B:E,4,FALSE)</f>
        <v>64843.677797299802</v>
      </c>
      <c r="K5" s="22">
        <f t="shared" si="1"/>
        <v>-3.2492905200342648E-2</v>
      </c>
      <c r="L5" s="22">
        <f t="shared" si="2"/>
        <v>-1.0397299811302219E-2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104157.2222</v>
      </c>
      <c r="F6" s="25">
        <f>VLOOKUP(C6,RA!B10:I41,8,0)</f>
        <v>23838.424500000001</v>
      </c>
      <c r="G6" s="16">
        <f t="shared" si="0"/>
        <v>80318.797699999996</v>
      </c>
      <c r="H6" s="27">
        <f>RA!J10</f>
        <v>22.8869626094925</v>
      </c>
      <c r="I6" s="20">
        <f>VLOOKUP(B6,RMS!B:D,3,FALSE)</f>
        <v>104158.850625641</v>
      </c>
      <c r="J6" s="21">
        <f>VLOOKUP(B6,RMS!B:E,4,FALSE)</f>
        <v>80318.797833333301</v>
      </c>
      <c r="K6" s="22">
        <f>E6-I6</f>
        <v>-1.6284256409999216</v>
      </c>
      <c r="L6" s="22">
        <f t="shared" si="2"/>
        <v>-1.3333330571185797E-4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38553.690600000002</v>
      </c>
      <c r="F7" s="25">
        <f>VLOOKUP(C7,RA!B11:I42,8,0)</f>
        <v>9290.0514000000003</v>
      </c>
      <c r="G7" s="16">
        <f t="shared" si="0"/>
        <v>29263.639200000001</v>
      </c>
      <c r="H7" s="27">
        <f>RA!J11</f>
        <v>24.096399736112399</v>
      </c>
      <c r="I7" s="20">
        <f>VLOOKUP(B7,RMS!B:D,3,FALSE)</f>
        <v>38553.720757265</v>
      </c>
      <c r="J7" s="21">
        <f>VLOOKUP(B7,RMS!B:E,4,FALSE)</f>
        <v>29263.638977777799</v>
      </c>
      <c r="K7" s="22">
        <f t="shared" si="1"/>
        <v>-3.0157264998706523E-2</v>
      </c>
      <c r="L7" s="22">
        <f t="shared" si="2"/>
        <v>2.2222220286494121E-4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101604.70329999999</v>
      </c>
      <c r="F8" s="25">
        <f>VLOOKUP(C8,RA!B12:I43,8,0)</f>
        <v>19254.3024</v>
      </c>
      <c r="G8" s="16">
        <f t="shared" si="0"/>
        <v>82350.400899999993</v>
      </c>
      <c r="H8" s="27">
        <f>RA!J12</f>
        <v>18.9502077902333</v>
      </c>
      <c r="I8" s="20">
        <f>VLOOKUP(B8,RMS!B:D,3,FALSE)</f>
        <v>101604.70268546999</v>
      </c>
      <c r="J8" s="21">
        <f>VLOOKUP(B8,RMS!B:E,4,FALSE)</f>
        <v>82350.402030769197</v>
      </c>
      <c r="K8" s="22">
        <f t="shared" si="1"/>
        <v>6.1452999943867326E-4</v>
      </c>
      <c r="L8" s="22">
        <f t="shared" si="2"/>
        <v>-1.1307692038826644E-3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204544.80609999999</v>
      </c>
      <c r="F9" s="25">
        <f>VLOOKUP(C9,RA!B13:I44,8,0)</f>
        <v>60239.682500000003</v>
      </c>
      <c r="G9" s="16">
        <f t="shared" si="0"/>
        <v>144305.12359999999</v>
      </c>
      <c r="H9" s="27">
        <f>RA!J13</f>
        <v>29.4506048080973</v>
      </c>
      <c r="I9" s="20">
        <f>VLOOKUP(B9,RMS!B:D,3,FALSE)</f>
        <v>204544.98009316201</v>
      </c>
      <c r="J9" s="21">
        <f>VLOOKUP(B9,RMS!B:E,4,FALSE)</f>
        <v>144305.12139572599</v>
      </c>
      <c r="K9" s="22">
        <f t="shared" si="1"/>
        <v>-0.17399316202499904</v>
      </c>
      <c r="L9" s="22">
        <f t="shared" si="2"/>
        <v>2.2042740019969642E-3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130375.6302</v>
      </c>
      <c r="F10" s="25">
        <f>VLOOKUP(C10,RA!B14:I45,8,0)</f>
        <v>23518.65</v>
      </c>
      <c r="G10" s="16">
        <f t="shared" si="0"/>
        <v>106856.98019999999</v>
      </c>
      <c r="H10" s="27">
        <f>RA!J14</f>
        <v>18.039145785083999</v>
      </c>
      <c r="I10" s="20">
        <f>VLOOKUP(B10,RMS!B:D,3,FALSE)</f>
        <v>130375.630817949</v>
      </c>
      <c r="J10" s="21">
        <f>VLOOKUP(B10,RMS!B:E,4,FALSE)</f>
        <v>106856.981347009</v>
      </c>
      <c r="K10" s="22">
        <f t="shared" si="1"/>
        <v>-6.1794900102540851E-4</v>
      </c>
      <c r="L10" s="22">
        <f t="shared" si="2"/>
        <v>-1.1470090103102848E-3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72688.237500000003</v>
      </c>
      <c r="F11" s="25">
        <f>VLOOKUP(C11,RA!B15:I46,8,0)</f>
        <v>19951.455900000001</v>
      </c>
      <c r="G11" s="16">
        <f t="shared" si="0"/>
        <v>52736.781600000002</v>
      </c>
      <c r="H11" s="27">
        <f>RA!J15</f>
        <v>27.447984139111899</v>
      </c>
      <c r="I11" s="20">
        <f>VLOOKUP(B11,RMS!B:D,3,FALSE)</f>
        <v>72688.310239316197</v>
      </c>
      <c r="J11" s="21">
        <f>VLOOKUP(B11,RMS!B:E,4,FALSE)</f>
        <v>52736.781683760702</v>
      </c>
      <c r="K11" s="22">
        <f t="shared" si="1"/>
        <v>-7.273931619420182E-2</v>
      </c>
      <c r="L11" s="22">
        <f t="shared" si="2"/>
        <v>-8.3760700363200158E-5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570964.38100000005</v>
      </c>
      <c r="F12" s="25">
        <f>VLOOKUP(C12,RA!B16:I47,8,0)</f>
        <v>52538.800199999998</v>
      </c>
      <c r="G12" s="16">
        <f t="shared" si="0"/>
        <v>518425.58080000005</v>
      </c>
      <c r="H12" s="27">
        <f>RA!J16</f>
        <v>9.2017649346150705</v>
      </c>
      <c r="I12" s="20">
        <f>VLOOKUP(B12,RMS!B:D,3,FALSE)</f>
        <v>570963.98763589701</v>
      </c>
      <c r="J12" s="21">
        <f>VLOOKUP(B12,RMS!B:E,4,FALSE)</f>
        <v>518425.58036068402</v>
      </c>
      <c r="K12" s="22">
        <f t="shared" si="1"/>
        <v>0.39336410304531455</v>
      </c>
      <c r="L12" s="22">
        <f t="shared" si="2"/>
        <v>4.393160343170166E-4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632291.9007</v>
      </c>
      <c r="F13" s="25">
        <f>VLOOKUP(C13,RA!B17:I48,8,0)</f>
        <v>50399.145700000001</v>
      </c>
      <c r="G13" s="16">
        <f t="shared" si="0"/>
        <v>581892.755</v>
      </c>
      <c r="H13" s="27">
        <f>RA!J17</f>
        <v>7.9708668803449703</v>
      </c>
      <c r="I13" s="20">
        <f>VLOOKUP(B13,RMS!B:D,3,FALSE)</f>
        <v>632291.97107777803</v>
      </c>
      <c r="J13" s="21">
        <f>VLOOKUP(B13,RMS!B:E,4,FALSE)</f>
        <v>581892.75459572603</v>
      </c>
      <c r="K13" s="22">
        <f t="shared" si="1"/>
        <v>-7.0377778029069304E-2</v>
      </c>
      <c r="L13" s="22">
        <f t="shared" si="2"/>
        <v>4.0427397470921278E-4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1223249.8202</v>
      </c>
      <c r="F14" s="25">
        <f>VLOOKUP(C14,RA!B18:I49,8,0)</f>
        <v>167251.5796</v>
      </c>
      <c r="G14" s="16">
        <f t="shared" si="0"/>
        <v>1055998.2405999999</v>
      </c>
      <c r="H14" s="27">
        <f>RA!J18</f>
        <v>13.672724642024001</v>
      </c>
      <c r="I14" s="20">
        <f>VLOOKUP(B14,RMS!B:D,3,FALSE)</f>
        <v>1223249.7347481099</v>
      </c>
      <c r="J14" s="21">
        <f>VLOOKUP(B14,RMS!B:E,4,FALSE)</f>
        <v>1055998.23432636</v>
      </c>
      <c r="K14" s="22">
        <f t="shared" si="1"/>
        <v>8.5451890015974641E-2</v>
      </c>
      <c r="L14" s="22">
        <f t="shared" si="2"/>
        <v>6.2736398540437222E-3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615450.67570000002</v>
      </c>
      <c r="F15" s="25">
        <f>VLOOKUP(C15,RA!B19:I50,8,0)</f>
        <v>55601.138200000001</v>
      </c>
      <c r="G15" s="16">
        <f t="shared" si="0"/>
        <v>559849.53749999998</v>
      </c>
      <c r="H15" s="27">
        <f>RA!J19</f>
        <v>9.0342151524588896</v>
      </c>
      <c r="I15" s="20">
        <f>VLOOKUP(B15,RMS!B:D,3,FALSE)</f>
        <v>615450.686907692</v>
      </c>
      <c r="J15" s="21">
        <f>VLOOKUP(B15,RMS!B:E,4,FALSE)</f>
        <v>559849.53740256396</v>
      </c>
      <c r="K15" s="22">
        <f t="shared" si="1"/>
        <v>-1.1207691975869238E-2</v>
      </c>
      <c r="L15" s="22">
        <f t="shared" si="2"/>
        <v>9.7436015494167805E-5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724096.97589999996</v>
      </c>
      <c r="F16" s="25">
        <f>VLOOKUP(C16,RA!B20:I51,8,0)</f>
        <v>61028.5092</v>
      </c>
      <c r="G16" s="16">
        <f t="shared" si="0"/>
        <v>663068.46669999999</v>
      </c>
      <c r="H16" s="27">
        <f>RA!J20</f>
        <v>8.4282231843526194</v>
      </c>
      <c r="I16" s="20">
        <f>VLOOKUP(B16,RMS!B:D,3,FALSE)</f>
        <v>724097.04590000003</v>
      </c>
      <c r="J16" s="21">
        <f>VLOOKUP(B16,RMS!B:E,4,FALSE)</f>
        <v>663068.46669999999</v>
      </c>
      <c r="K16" s="22">
        <f t="shared" si="1"/>
        <v>-7.000000006519258E-2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303291.66629999998</v>
      </c>
      <c r="F17" s="25">
        <f>VLOOKUP(C17,RA!B21:I52,8,0)</f>
        <v>31947.1109</v>
      </c>
      <c r="G17" s="16">
        <f t="shared" si="0"/>
        <v>271344.55539999995</v>
      </c>
      <c r="H17" s="27">
        <f>RA!J21</f>
        <v>10.533461499202399</v>
      </c>
      <c r="I17" s="20">
        <f>VLOOKUP(B17,RMS!B:D,3,FALSE)</f>
        <v>303291.62172896898</v>
      </c>
      <c r="J17" s="21">
        <f>VLOOKUP(B17,RMS!B:E,4,FALSE)</f>
        <v>271344.55544864998</v>
      </c>
      <c r="K17" s="22">
        <f t="shared" si="1"/>
        <v>4.4571031001396477E-2</v>
      </c>
      <c r="L17" s="22">
        <f t="shared" si="2"/>
        <v>-4.8650021199136972E-5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911418.05229999998</v>
      </c>
      <c r="F18" s="25">
        <f>VLOOKUP(C18,RA!B22:I53,8,0)</f>
        <v>118159.94869999999</v>
      </c>
      <c r="G18" s="16">
        <f t="shared" si="0"/>
        <v>793258.10360000003</v>
      </c>
      <c r="H18" s="27">
        <f>RA!J22</f>
        <v>12.9644073212966</v>
      </c>
      <c r="I18" s="20">
        <f>VLOOKUP(B18,RMS!B:D,3,FALSE)</f>
        <v>911418.84093333303</v>
      </c>
      <c r="J18" s="21">
        <f>VLOOKUP(B18,RMS!B:E,4,FALSE)</f>
        <v>793258.10499999998</v>
      </c>
      <c r="K18" s="22">
        <f t="shared" si="1"/>
        <v>-0.78863333305343986</v>
      </c>
      <c r="L18" s="22">
        <f t="shared" si="2"/>
        <v>-1.39999995008111E-3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1873761.081</v>
      </c>
      <c r="F19" s="25">
        <f>VLOOKUP(C19,RA!B23:I54,8,0)</f>
        <v>301210.71340000001</v>
      </c>
      <c r="G19" s="16">
        <f t="shared" si="0"/>
        <v>1572550.3676</v>
      </c>
      <c r="H19" s="27">
        <f>RA!J23</f>
        <v>16.0751931745347</v>
      </c>
      <c r="I19" s="20">
        <f>VLOOKUP(B19,RMS!B:D,3,FALSE)</f>
        <v>1873761.8543948701</v>
      </c>
      <c r="J19" s="21">
        <f>VLOOKUP(B19,RMS!B:E,4,FALSE)</f>
        <v>1572550.3981265</v>
      </c>
      <c r="K19" s="22">
        <f t="shared" si="1"/>
        <v>-0.77339487010613084</v>
      </c>
      <c r="L19" s="22">
        <f t="shared" si="2"/>
        <v>-3.0526499962434173E-2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174755.4589</v>
      </c>
      <c r="F20" s="25">
        <f>VLOOKUP(C20,RA!B24:I55,8,0)</f>
        <v>25888.6309</v>
      </c>
      <c r="G20" s="16">
        <f t="shared" si="0"/>
        <v>148866.82800000001</v>
      </c>
      <c r="H20" s="27">
        <f>RA!J24</f>
        <v>14.814204410526701</v>
      </c>
      <c r="I20" s="20">
        <f>VLOOKUP(B20,RMS!B:D,3,FALSE)</f>
        <v>174755.45858577301</v>
      </c>
      <c r="J20" s="21">
        <f>VLOOKUP(B20,RMS!B:E,4,FALSE)</f>
        <v>148866.82837519699</v>
      </c>
      <c r="K20" s="22">
        <f t="shared" si="1"/>
        <v>3.1422698521055281E-4</v>
      </c>
      <c r="L20" s="22">
        <f t="shared" si="2"/>
        <v>-3.7519697798416018E-4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170854.28769999999</v>
      </c>
      <c r="F21" s="25">
        <f>VLOOKUP(C21,RA!B25:I56,8,0)</f>
        <v>15081.9105</v>
      </c>
      <c r="G21" s="16">
        <f t="shared" si="0"/>
        <v>155772.37719999999</v>
      </c>
      <c r="H21" s="27">
        <f>RA!J25</f>
        <v>8.82735265414121</v>
      </c>
      <c r="I21" s="20">
        <f>VLOOKUP(B21,RMS!B:D,3,FALSE)</f>
        <v>170854.28871639099</v>
      </c>
      <c r="J21" s="21">
        <f>VLOOKUP(B21,RMS!B:E,4,FALSE)</f>
        <v>155772.399346071</v>
      </c>
      <c r="K21" s="22">
        <f t="shared" si="1"/>
        <v>-1.0163910046685487E-3</v>
      </c>
      <c r="L21" s="22">
        <f t="shared" si="2"/>
        <v>-2.2146071016322821E-2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466472.88939999999</v>
      </c>
      <c r="F22" s="25">
        <f>VLOOKUP(C22,RA!B26:I57,8,0)</f>
        <v>94109.596999999994</v>
      </c>
      <c r="G22" s="16">
        <f t="shared" si="0"/>
        <v>372363.29239999998</v>
      </c>
      <c r="H22" s="27">
        <f>RA!J26</f>
        <v>20.1747195042885</v>
      </c>
      <c r="I22" s="20">
        <f>VLOOKUP(B22,RMS!B:D,3,FALSE)</f>
        <v>466472.84461966599</v>
      </c>
      <c r="J22" s="21">
        <f>VLOOKUP(B22,RMS!B:E,4,FALSE)</f>
        <v>372363.27963268198</v>
      </c>
      <c r="K22" s="22">
        <f t="shared" si="1"/>
        <v>4.4780333992093801E-2</v>
      </c>
      <c r="L22" s="22">
        <f t="shared" si="2"/>
        <v>1.27673179958947E-2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202143.98749999999</v>
      </c>
      <c r="F23" s="25">
        <f>VLOOKUP(C23,RA!B27:I58,8,0)</f>
        <v>53886.385999999999</v>
      </c>
      <c r="G23" s="16">
        <f t="shared" si="0"/>
        <v>148257.60149999999</v>
      </c>
      <c r="H23" s="27">
        <f>RA!J27</f>
        <v>26.657427048133201</v>
      </c>
      <c r="I23" s="20">
        <f>VLOOKUP(B23,RMS!B:D,3,FALSE)</f>
        <v>202143.932283178</v>
      </c>
      <c r="J23" s="21">
        <f>VLOOKUP(B23,RMS!B:E,4,FALSE)</f>
        <v>148257.62796400199</v>
      </c>
      <c r="K23" s="22">
        <f t="shared" si="1"/>
        <v>5.5216821987414733E-2</v>
      </c>
      <c r="L23" s="22">
        <f t="shared" si="2"/>
        <v>-2.6464002003194764E-2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614689.94759999996</v>
      </c>
      <c r="F24" s="25">
        <f>VLOOKUP(C24,RA!B28:I59,8,0)</f>
        <v>40810.8511</v>
      </c>
      <c r="G24" s="16">
        <f t="shared" si="0"/>
        <v>573879.09649999999</v>
      </c>
      <c r="H24" s="27">
        <f>RA!J28</f>
        <v>6.6392579314729598</v>
      </c>
      <c r="I24" s="20">
        <f>VLOOKUP(B24,RMS!B:D,3,FALSE)</f>
        <v>614689.94559646002</v>
      </c>
      <c r="J24" s="21">
        <f>VLOOKUP(B24,RMS!B:E,4,FALSE)</f>
        <v>573879.10954690306</v>
      </c>
      <c r="K24" s="22">
        <f t="shared" si="1"/>
        <v>2.0035399356856942E-3</v>
      </c>
      <c r="L24" s="22">
        <f t="shared" si="2"/>
        <v>-1.3046903070062399E-2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607992.76439999999</v>
      </c>
      <c r="F25" s="25">
        <f>VLOOKUP(C25,RA!B29:I60,8,0)</f>
        <v>83366.246100000004</v>
      </c>
      <c r="G25" s="16">
        <f t="shared" si="0"/>
        <v>524626.5183</v>
      </c>
      <c r="H25" s="27">
        <f>RA!J29</f>
        <v>13.7117168133194</v>
      </c>
      <c r="I25" s="20">
        <f>VLOOKUP(B25,RMS!B:D,3,FALSE)</f>
        <v>607992.76309291995</v>
      </c>
      <c r="J25" s="21">
        <f>VLOOKUP(B25,RMS!B:E,4,FALSE)</f>
        <v>524626.52737428201</v>
      </c>
      <c r="K25" s="22">
        <f t="shared" si="1"/>
        <v>1.3070800341665745E-3</v>
      </c>
      <c r="L25" s="22">
        <f t="shared" si="2"/>
        <v>-9.0742820175364614E-3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1090352.8424</v>
      </c>
      <c r="F26" s="25">
        <f>VLOOKUP(C26,RA!B30:I61,8,0)</f>
        <v>133881.50870000001</v>
      </c>
      <c r="G26" s="16">
        <f t="shared" si="0"/>
        <v>956471.33369999996</v>
      </c>
      <c r="H26" s="27">
        <f>RA!J30</f>
        <v>12.2787324885869</v>
      </c>
      <c r="I26" s="20">
        <f>VLOOKUP(B26,RMS!B:D,3,FALSE)</f>
        <v>1090352.83956078</v>
      </c>
      <c r="J26" s="21">
        <f>VLOOKUP(B26,RMS!B:E,4,FALSE)</f>
        <v>956471.28704406205</v>
      </c>
      <c r="K26" s="22">
        <f t="shared" si="1"/>
        <v>2.8392199892550707E-3</v>
      </c>
      <c r="L26" s="22">
        <f t="shared" si="2"/>
        <v>4.6655937912873924E-2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1804321.8130999999</v>
      </c>
      <c r="F27" s="25">
        <f>VLOOKUP(C27,RA!B31:I62,8,0)</f>
        <v>-85354.147800000006</v>
      </c>
      <c r="G27" s="16">
        <f t="shared" si="0"/>
        <v>1889675.9608999998</v>
      </c>
      <c r="H27" s="27">
        <f>RA!J31</f>
        <v>-4.7305390413339499</v>
      </c>
      <c r="I27" s="20">
        <f>VLOOKUP(B27,RMS!B:D,3,FALSE)</f>
        <v>1804321.8693132701</v>
      </c>
      <c r="J27" s="21">
        <f>VLOOKUP(B27,RMS!B:E,4,FALSE)</f>
        <v>1889675.82331327</v>
      </c>
      <c r="K27" s="22">
        <f t="shared" si="1"/>
        <v>-5.6213270174339414E-2</v>
      </c>
      <c r="L27" s="22">
        <f t="shared" si="2"/>
        <v>0.13758672983385623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98814.146099999998</v>
      </c>
      <c r="F28" s="25">
        <f>VLOOKUP(C28,RA!B32:I63,8,0)</f>
        <v>29336.0818</v>
      </c>
      <c r="G28" s="16">
        <f t="shared" si="0"/>
        <v>69478.064299999998</v>
      </c>
      <c r="H28" s="27">
        <f>RA!J32</f>
        <v>29.688139763219599</v>
      </c>
      <c r="I28" s="20">
        <f>VLOOKUP(B28,RMS!B:D,3,FALSE)</f>
        <v>98814.104720459902</v>
      </c>
      <c r="J28" s="21">
        <f>VLOOKUP(B28,RMS!B:E,4,FALSE)</f>
        <v>69478.071088257697</v>
      </c>
      <c r="K28" s="22">
        <f t="shared" si="1"/>
        <v>4.1379540096386336E-2</v>
      </c>
      <c r="L28" s="22">
        <f t="shared" si="2"/>
        <v>-6.7882576986448839E-3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88979.217499999999</v>
      </c>
      <c r="F30" s="25">
        <f>VLOOKUP(C30,RA!B34:I66,8,0)</f>
        <v>13054.290199999999</v>
      </c>
      <c r="G30" s="16">
        <f t="shared" si="0"/>
        <v>75924.927299999996</v>
      </c>
      <c r="H30" s="27">
        <f>RA!J34</f>
        <v>14.671167680250701</v>
      </c>
      <c r="I30" s="20">
        <f>VLOOKUP(B30,RMS!B:D,3,FALSE)</f>
        <v>88979.2166</v>
      </c>
      <c r="J30" s="21">
        <f>VLOOKUP(B30,RMS!B:E,4,FALSE)</f>
        <v>75924.927800000005</v>
      </c>
      <c r="K30" s="22">
        <f t="shared" si="1"/>
        <v>8.9999999909196049E-4</v>
      </c>
      <c r="L30" s="22">
        <f t="shared" si="2"/>
        <v>-5.0000000919681042E-4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14.671167680250701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122452.13679999999</v>
      </c>
      <c r="F34" s="25">
        <f>VLOOKUP(C34,RA!B8:I70,8,0)</f>
        <v>6570.3936000000003</v>
      </c>
      <c r="G34" s="16">
        <f t="shared" si="0"/>
        <v>115881.7432</v>
      </c>
      <c r="H34" s="27">
        <f>RA!J36</f>
        <v>0</v>
      </c>
      <c r="I34" s="20">
        <f>VLOOKUP(B34,RMS!B:D,3,FALSE)</f>
        <v>122452.136752137</v>
      </c>
      <c r="J34" s="21">
        <f>VLOOKUP(B34,RMS!B:E,4,FALSE)</f>
        <v>115881.743589744</v>
      </c>
      <c r="K34" s="22">
        <f t="shared" si="1"/>
        <v>4.786299541592598E-5</v>
      </c>
      <c r="L34" s="22">
        <f t="shared" si="2"/>
        <v>-3.8974400376901031E-4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328568.90399999998</v>
      </c>
      <c r="F35" s="25">
        <f>VLOOKUP(C35,RA!B8:I71,8,0)</f>
        <v>22964.771199999999</v>
      </c>
      <c r="G35" s="16">
        <f t="shared" si="0"/>
        <v>305604.13279999996</v>
      </c>
      <c r="H35" s="27">
        <f>RA!J37</f>
        <v>0</v>
      </c>
      <c r="I35" s="20">
        <f>VLOOKUP(B35,RMS!B:D,3,FALSE)</f>
        <v>328568.89336239302</v>
      </c>
      <c r="J35" s="21">
        <f>VLOOKUP(B35,RMS!B:E,4,FALSE)</f>
        <v>305604.13712905999</v>
      </c>
      <c r="K35" s="22">
        <f t="shared" si="1"/>
        <v>1.0637606959789991E-2</v>
      </c>
      <c r="L35" s="22">
        <f t="shared" si="2"/>
        <v>-4.3290600297041237E-3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5.3656830919425804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6.9893318936840103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4962.2419</v>
      </c>
      <c r="F38" s="25">
        <f>VLOOKUP(C38,RA!B8:I74,8,0)</f>
        <v>722.71619999999996</v>
      </c>
      <c r="G38" s="16">
        <f t="shared" si="0"/>
        <v>4239.5257000000001</v>
      </c>
      <c r="H38" s="27">
        <f>RA!J40</f>
        <v>0</v>
      </c>
      <c r="I38" s="20">
        <f>VLOOKUP(B38,RMS!B:D,3,FALSE)</f>
        <v>4962.2418879056004</v>
      </c>
      <c r="J38" s="21">
        <f>VLOOKUP(B38,RMS!B:E,4,FALSE)</f>
        <v>4239.52552756978</v>
      </c>
      <c r="K38" s="22">
        <f t="shared" si="1"/>
        <v>1.2094399608031381E-5</v>
      </c>
      <c r="L38" s="22">
        <f t="shared" si="2"/>
        <v>1.7243022011825815E-4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13902627.7881</v>
      </c>
      <c r="E7" s="64">
        <v>13082330.7381</v>
      </c>
      <c r="F7" s="65">
        <v>106.270266869274</v>
      </c>
      <c r="G7" s="64">
        <v>12912506.499500001</v>
      </c>
      <c r="H7" s="65">
        <v>7.6679248032776499</v>
      </c>
      <c r="I7" s="64">
        <v>1601562.8001999999</v>
      </c>
      <c r="J7" s="65">
        <v>11.519856710620299</v>
      </c>
      <c r="K7" s="64">
        <v>1659469.4010999999</v>
      </c>
      <c r="L7" s="65">
        <v>12.851644265691201</v>
      </c>
      <c r="M7" s="65">
        <v>-3.4894648169839997E-2</v>
      </c>
      <c r="N7" s="64">
        <v>487307221.70679998</v>
      </c>
      <c r="O7" s="64">
        <v>2122090065.9085</v>
      </c>
      <c r="P7" s="64">
        <v>745018</v>
      </c>
      <c r="Q7" s="64">
        <v>773743</v>
      </c>
      <c r="R7" s="65">
        <v>-3.7124730046023</v>
      </c>
      <c r="S7" s="64">
        <v>18.660794488321098</v>
      </c>
      <c r="T7" s="64">
        <v>18.2754313609299</v>
      </c>
      <c r="U7" s="66">
        <v>2.0650949649134001</v>
      </c>
      <c r="V7" s="54"/>
      <c r="W7" s="54"/>
    </row>
    <row r="8" spans="1:23" ht="14.25" thickBot="1" x14ac:dyDescent="0.2">
      <c r="A8" s="49">
        <v>42088</v>
      </c>
      <c r="B8" s="52" t="s">
        <v>6</v>
      </c>
      <c r="C8" s="53"/>
      <c r="D8" s="67">
        <v>537953.30729999999</v>
      </c>
      <c r="E8" s="67">
        <v>506857.33020000003</v>
      </c>
      <c r="F8" s="68">
        <v>106.135055221107</v>
      </c>
      <c r="G8" s="67">
        <v>523083.99650000001</v>
      </c>
      <c r="H8" s="68">
        <v>2.8426239188145401</v>
      </c>
      <c r="I8" s="67">
        <v>154992.71900000001</v>
      </c>
      <c r="J8" s="68">
        <v>28.811556114026299</v>
      </c>
      <c r="K8" s="67">
        <v>116627.57429999999</v>
      </c>
      <c r="L8" s="68">
        <v>22.296146523381498</v>
      </c>
      <c r="M8" s="68">
        <v>0.328954322597105</v>
      </c>
      <c r="N8" s="67">
        <v>22295100.188299999</v>
      </c>
      <c r="O8" s="67">
        <v>91163077.599000007</v>
      </c>
      <c r="P8" s="67">
        <v>21724</v>
      </c>
      <c r="Q8" s="67">
        <v>22832</v>
      </c>
      <c r="R8" s="68">
        <v>-4.8528381219341199</v>
      </c>
      <c r="S8" s="67">
        <v>24.7630872445222</v>
      </c>
      <c r="T8" s="67">
        <v>24.209830549229199</v>
      </c>
      <c r="U8" s="69">
        <v>2.2341991926528499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82865.000499999995</v>
      </c>
      <c r="E9" s="67">
        <v>61874.155200000001</v>
      </c>
      <c r="F9" s="68">
        <v>133.925061654822</v>
      </c>
      <c r="G9" s="67">
        <v>75993.297699999996</v>
      </c>
      <c r="H9" s="68">
        <v>9.04251165297174</v>
      </c>
      <c r="I9" s="67">
        <v>18021.3331</v>
      </c>
      <c r="J9" s="68">
        <v>21.747822351126398</v>
      </c>
      <c r="K9" s="67">
        <v>16260.2754</v>
      </c>
      <c r="L9" s="68">
        <v>21.396986171321299</v>
      </c>
      <c r="M9" s="68">
        <v>0.10830429723226</v>
      </c>
      <c r="N9" s="67">
        <v>4025634.8039000002</v>
      </c>
      <c r="O9" s="67">
        <v>14088766.9761</v>
      </c>
      <c r="P9" s="67">
        <v>4055</v>
      </c>
      <c r="Q9" s="67">
        <v>4133</v>
      </c>
      <c r="R9" s="68">
        <v>-1.8872489716912699</v>
      </c>
      <c r="S9" s="67">
        <v>20.435265228113401</v>
      </c>
      <c r="T9" s="67">
        <v>18.153022453423699</v>
      </c>
      <c r="U9" s="69">
        <v>11.1681583244147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104157.2222</v>
      </c>
      <c r="E10" s="67">
        <v>81016.8272</v>
      </c>
      <c r="F10" s="68">
        <v>128.562455232757</v>
      </c>
      <c r="G10" s="67">
        <v>98461.428799999994</v>
      </c>
      <c r="H10" s="68">
        <v>5.7847966146922003</v>
      </c>
      <c r="I10" s="67">
        <v>23838.424500000001</v>
      </c>
      <c r="J10" s="68">
        <v>22.8869626094925</v>
      </c>
      <c r="K10" s="67">
        <v>25669.354800000001</v>
      </c>
      <c r="L10" s="68">
        <v>26.070467504733202</v>
      </c>
      <c r="M10" s="68">
        <v>-7.1327476450635002E-2</v>
      </c>
      <c r="N10" s="67">
        <v>4600002.9336000001</v>
      </c>
      <c r="O10" s="67">
        <v>22605323.535500001</v>
      </c>
      <c r="P10" s="67">
        <v>69533</v>
      </c>
      <c r="Q10" s="67">
        <v>72528</v>
      </c>
      <c r="R10" s="68">
        <v>-4.1294396646812199</v>
      </c>
      <c r="S10" s="67">
        <v>1.49795380898279</v>
      </c>
      <c r="T10" s="67">
        <v>1.5306918707257899</v>
      </c>
      <c r="U10" s="69">
        <v>-2.1855187754577798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38553.690600000002</v>
      </c>
      <c r="E11" s="67">
        <v>40771.576099999998</v>
      </c>
      <c r="F11" s="68">
        <v>94.560216424893099</v>
      </c>
      <c r="G11" s="67">
        <v>42775.834199999998</v>
      </c>
      <c r="H11" s="68">
        <v>-9.8703945322473601</v>
      </c>
      <c r="I11" s="67">
        <v>9290.0514000000003</v>
      </c>
      <c r="J11" s="68">
        <v>24.096399736112399</v>
      </c>
      <c r="K11" s="67">
        <v>8718.4969999999994</v>
      </c>
      <c r="L11" s="68">
        <v>20.381828111723902</v>
      </c>
      <c r="M11" s="68">
        <v>6.5556528837482003E-2</v>
      </c>
      <c r="N11" s="67">
        <v>1598650.4805000001</v>
      </c>
      <c r="O11" s="67">
        <v>6924774.3088999996</v>
      </c>
      <c r="P11" s="67">
        <v>1987</v>
      </c>
      <c r="Q11" s="67">
        <v>2136</v>
      </c>
      <c r="R11" s="68">
        <v>-6.9756554307116101</v>
      </c>
      <c r="S11" s="67">
        <v>19.402964569703101</v>
      </c>
      <c r="T11" s="67">
        <v>20.577648220973799</v>
      </c>
      <c r="U11" s="69">
        <v>-6.0541452160611202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101604.70329999999</v>
      </c>
      <c r="E12" s="67">
        <v>80528.321400000001</v>
      </c>
      <c r="F12" s="68">
        <v>126.17263284964</v>
      </c>
      <c r="G12" s="67">
        <v>84024.738400000002</v>
      </c>
      <c r="H12" s="68">
        <v>20.922367905878499</v>
      </c>
      <c r="I12" s="67">
        <v>19254.3024</v>
      </c>
      <c r="J12" s="68">
        <v>18.9502077902333</v>
      </c>
      <c r="K12" s="67">
        <v>14610.878699999999</v>
      </c>
      <c r="L12" s="68">
        <v>17.388782135143199</v>
      </c>
      <c r="M12" s="68">
        <v>0.31780591676529302</v>
      </c>
      <c r="N12" s="67">
        <v>5466351.9844000004</v>
      </c>
      <c r="O12" s="67">
        <v>25664294.344500002</v>
      </c>
      <c r="P12" s="67">
        <v>993</v>
      </c>
      <c r="Q12" s="67">
        <v>1238</v>
      </c>
      <c r="R12" s="68">
        <v>-19.789983844911202</v>
      </c>
      <c r="S12" s="67">
        <v>102.320949949648</v>
      </c>
      <c r="T12" s="67">
        <v>92.065847011308605</v>
      </c>
      <c r="U12" s="69">
        <v>10.022486053330701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204544.80609999999</v>
      </c>
      <c r="E13" s="67">
        <v>224282.8149</v>
      </c>
      <c r="F13" s="68">
        <v>91.199500145028694</v>
      </c>
      <c r="G13" s="67">
        <v>234328.11470000001</v>
      </c>
      <c r="H13" s="68">
        <v>-12.7100875787484</v>
      </c>
      <c r="I13" s="67">
        <v>60239.682500000003</v>
      </c>
      <c r="J13" s="68">
        <v>29.4506048080973</v>
      </c>
      <c r="K13" s="67">
        <v>58303.987000000001</v>
      </c>
      <c r="L13" s="68">
        <v>24.8813451491487</v>
      </c>
      <c r="M13" s="68">
        <v>3.3200053711593E-2</v>
      </c>
      <c r="N13" s="67">
        <v>14456911.8497</v>
      </c>
      <c r="O13" s="67">
        <v>40510129.570799999</v>
      </c>
      <c r="P13" s="67">
        <v>8366</v>
      </c>
      <c r="Q13" s="67">
        <v>8666</v>
      </c>
      <c r="R13" s="68">
        <v>-3.46180475421186</v>
      </c>
      <c r="S13" s="67">
        <v>24.449534556538399</v>
      </c>
      <c r="T13" s="67">
        <v>25.0319606508193</v>
      </c>
      <c r="U13" s="69">
        <v>-2.3821561630717101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130375.6302</v>
      </c>
      <c r="E14" s="67">
        <v>133653.78659999999</v>
      </c>
      <c r="F14" s="68">
        <v>97.547277571857407</v>
      </c>
      <c r="G14" s="67">
        <v>145319.96160000001</v>
      </c>
      <c r="H14" s="68">
        <v>-10.2837430146968</v>
      </c>
      <c r="I14" s="67">
        <v>23518.65</v>
      </c>
      <c r="J14" s="68">
        <v>18.039145785083999</v>
      </c>
      <c r="K14" s="67">
        <v>24131.289499999999</v>
      </c>
      <c r="L14" s="68">
        <v>16.6056261192956</v>
      </c>
      <c r="M14" s="68">
        <v>-2.5387764711040001E-2</v>
      </c>
      <c r="N14" s="67">
        <v>3860212.1989000002</v>
      </c>
      <c r="O14" s="67">
        <v>18674791.934</v>
      </c>
      <c r="P14" s="67">
        <v>1998</v>
      </c>
      <c r="Q14" s="67">
        <v>2492</v>
      </c>
      <c r="R14" s="68">
        <v>-19.823434991974299</v>
      </c>
      <c r="S14" s="67">
        <v>65.253068168168198</v>
      </c>
      <c r="T14" s="67">
        <v>57.622711717496003</v>
      </c>
      <c r="U14" s="69">
        <v>11.6934830267405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72688.237500000003</v>
      </c>
      <c r="E15" s="67">
        <v>99326.743499999997</v>
      </c>
      <c r="F15" s="68">
        <v>73.1809328874252</v>
      </c>
      <c r="G15" s="67">
        <v>87401.619600000005</v>
      </c>
      <c r="H15" s="68">
        <v>-16.8342213420494</v>
      </c>
      <c r="I15" s="67">
        <v>19951.455900000001</v>
      </c>
      <c r="J15" s="68">
        <v>27.447984139111899</v>
      </c>
      <c r="K15" s="67">
        <v>14395.6949</v>
      </c>
      <c r="L15" s="68">
        <v>16.470741578797899</v>
      </c>
      <c r="M15" s="68">
        <v>0.38593211641349801</v>
      </c>
      <c r="N15" s="67">
        <v>4010039.7541999999</v>
      </c>
      <c r="O15" s="67">
        <v>15136516.446</v>
      </c>
      <c r="P15" s="67">
        <v>2880</v>
      </c>
      <c r="Q15" s="67">
        <v>3051</v>
      </c>
      <c r="R15" s="68">
        <v>-5.6047197640117998</v>
      </c>
      <c r="S15" s="67">
        <v>25.238971354166701</v>
      </c>
      <c r="T15" s="67">
        <v>24.847471451983001</v>
      </c>
      <c r="U15" s="69">
        <v>1.55117218007807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570964.38100000005</v>
      </c>
      <c r="E16" s="67">
        <v>664417.91429999995</v>
      </c>
      <c r="F16" s="68">
        <v>85.934525350891803</v>
      </c>
      <c r="G16" s="67">
        <v>622060.99309999996</v>
      </c>
      <c r="H16" s="68">
        <v>-8.2140839349793193</v>
      </c>
      <c r="I16" s="67">
        <v>52538.800199999998</v>
      </c>
      <c r="J16" s="68">
        <v>9.2017649346150705</v>
      </c>
      <c r="K16" s="67">
        <v>32207.926500000001</v>
      </c>
      <c r="L16" s="68">
        <v>5.1776155163650301</v>
      </c>
      <c r="M16" s="68">
        <v>0.631238204669897</v>
      </c>
      <c r="N16" s="67">
        <v>21235397.740200002</v>
      </c>
      <c r="O16" s="67">
        <v>106395816.0306</v>
      </c>
      <c r="P16" s="67">
        <v>32803</v>
      </c>
      <c r="Q16" s="67">
        <v>30433</v>
      </c>
      <c r="R16" s="68">
        <v>7.7875989879407301</v>
      </c>
      <c r="S16" s="67">
        <v>17.405858640978</v>
      </c>
      <c r="T16" s="67">
        <v>20.003281244044299</v>
      </c>
      <c r="U16" s="69">
        <v>-14.922691587022999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632291.9007</v>
      </c>
      <c r="E17" s="67">
        <v>435057.92219999997</v>
      </c>
      <c r="F17" s="68">
        <v>145.335107909914</v>
      </c>
      <c r="G17" s="67">
        <v>533417.92050000001</v>
      </c>
      <c r="H17" s="68">
        <v>18.535931471391201</v>
      </c>
      <c r="I17" s="67">
        <v>50399.145700000001</v>
      </c>
      <c r="J17" s="68">
        <v>7.9708668803449703</v>
      </c>
      <c r="K17" s="67">
        <v>47770.4758</v>
      </c>
      <c r="L17" s="68">
        <v>8.9555438548488002</v>
      </c>
      <c r="M17" s="68">
        <v>5.5027082229732002E-2</v>
      </c>
      <c r="N17" s="67">
        <v>17090037.554699998</v>
      </c>
      <c r="O17" s="67">
        <v>132245216.5555</v>
      </c>
      <c r="P17" s="67">
        <v>9191</v>
      </c>
      <c r="Q17" s="67">
        <v>9037</v>
      </c>
      <c r="R17" s="68">
        <v>1.70410534469403</v>
      </c>
      <c r="S17" s="67">
        <v>68.7946796540094</v>
      </c>
      <c r="T17" s="67">
        <v>48.327235819409097</v>
      </c>
      <c r="U17" s="69">
        <v>29.751492321117901</v>
      </c>
    </row>
    <row r="18" spans="1:21" ht="12" thickBot="1" x14ac:dyDescent="0.2">
      <c r="A18" s="50"/>
      <c r="B18" s="52" t="s">
        <v>16</v>
      </c>
      <c r="C18" s="53"/>
      <c r="D18" s="67">
        <v>1223249.8202</v>
      </c>
      <c r="E18" s="67">
        <v>1239488.4678</v>
      </c>
      <c r="F18" s="68">
        <v>98.689891191257104</v>
      </c>
      <c r="G18" s="67">
        <v>1358854.8551</v>
      </c>
      <c r="H18" s="68">
        <v>-9.9793612534151492</v>
      </c>
      <c r="I18" s="67">
        <v>167251.5796</v>
      </c>
      <c r="J18" s="68">
        <v>13.672724642024001</v>
      </c>
      <c r="K18" s="67">
        <v>186049.56709999999</v>
      </c>
      <c r="L18" s="68">
        <v>13.691643842734599</v>
      </c>
      <c r="M18" s="68">
        <v>-0.10103752345683401</v>
      </c>
      <c r="N18" s="67">
        <v>46477023.827399999</v>
      </c>
      <c r="O18" s="67">
        <v>293168651.36290002</v>
      </c>
      <c r="P18" s="67">
        <v>62262</v>
      </c>
      <c r="Q18" s="67">
        <v>65680</v>
      </c>
      <c r="R18" s="68">
        <v>-5.2040194884287496</v>
      </c>
      <c r="S18" s="67">
        <v>19.646812183996701</v>
      </c>
      <c r="T18" s="67">
        <v>19.703341412911101</v>
      </c>
      <c r="U18" s="69">
        <v>-0.28772723220958002</v>
      </c>
    </row>
    <row r="19" spans="1:21" ht="12" thickBot="1" x14ac:dyDescent="0.2">
      <c r="A19" s="50"/>
      <c r="B19" s="52" t="s">
        <v>17</v>
      </c>
      <c r="C19" s="53"/>
      <c r="D19" s="67">
        <v>615450.67570000002</v>
      </c>
      <c r="E19" s="67">
        <v>1021914.9902999999</v>
      </c>
      <c r="F19" s="68">
        <v>60.225232190725002</v>
      </c>
      <c r="G19" s="67">
        <v>520212.4264</v>
      </c>
      <c r="H19" s="68">
        <v>18.307569075016598</v>
      </c>
      <c r="I19" s="67">
        <v>55601.138200000001</v>
      </c>
      <c r="J19" s="68">
        <v>9.0342151524588896</v>
      </c>
      <c r="K19" s="67">
        <v>58037.490700000002</v>
      </c>
      <c r="L19" s="68">
        <v>11.1564983369648</v>
      </c>
      <c r="M19" s="68">
        <v>-4.1978942759495E-2</v>
      </c>
      <c r="N19" s="67">
        <v>17426935.2119</v>
      </c>
      <c r="O19" s="67">
        <v>80738229.018900007</v>
      </c>
      <c r="P19" s="67">
        <v>9804</v>
      </c>
      <c r="Q19" s="67">
        <v>10401</v>
      </c>
      <c r="R19" s="68">
        <v>-5.7398327083934202</v>
      </c>
      <c r="S19" s="67">
        <v>62.775466717666298</v>
      </c>
      <c r="T19" s="67">
        <v>47.2612241803673</v>
      </c>
      <c r="U19" s="69">
        <v>24.713862514275799</v>
      </c>
    </row>
    <row r="20" spans="1:21" ht="12" thickBot="1" x14ac:dyDescent="0.2">
      <c r="A20" s="50"/>
      <c r="B20" s="52" t="s">
        <v>18</v>
      </c>
      <c r="C20" s="53"/>
      <c r="D20" s="67">
        <v>724096.97589999996</v>
      </c>
      <c r="E20" s="67">
        <v>795303.11210000003</v>
      </c>
      <c r="F20" s="68">
        <v>91.046666973051302</v>
      </c>
      <c r="G20" s="67">
        <v>760976.78810000001</v>
      </c>
      <c r="H20" s="68">
        <v>-4.8463780731185304</v>
      </c>
      <c r="I20" s="67">
        <v>61028.5092</v>
      </c>
      <c r="J20" s="68">
        <v>8.4282231843526194</v>
      </c>
      <c r="K20" s="67">
        <v>44657.513500000001</v>
      </c>
      <c r="L20" s="68">
        <v>5.8684462125974299</v>
      </c>
      <c r="M20" s="68">
        <v>0.366589951319166</v>
      </c>
      <c r="N20" s="67">
        <v>21624027.9881</v>
      </c>
      <c r="O20" s="67">
        <v>118262791.3559</v>
      </c>
      <c r="P20" s="67">
        <v>31061</v>
      </c>
      <c r="Q20" s="67">
        <v>33300</v>
      </c>
      <c r="R20" s="68">
        <v>-6.7237237237237304</v>
      </c>
      <c r="S20" s="67">
        <v>23.312094778017499</v>
      </c>
      <c r="T20" s="67">
        <v>23.807698051051101</v>
      </c>
      <c r="U20" s="69">
        <v>-2.1259491167689499</v>
      </c>
    </row>
    <row r="21" spans="1:21" ht="12" thickBot="1" x14ac:dyDescent="0.2">
      <c r="A21" s="50"/>
      <c r="B21" s="52" t="s">
        <v>19</v>
      </c>
      <c r="C21" s="53"/>
      <c r="D21" s="67">
        <v>303291.66629999998</v>
      </c>
      <c r="E21" s="67">
        <v>268406.63309999998</v>
      </c>
      <c r="F21" s="68">
        <v>112.99708311865901</v>
      </c>
      <c r="G21" s="67">
        <v>315867.92869999999</v>
      </c>
      <c r="H21" s="68">
        <v>-3.9814939274650101</v>
      </c>
      <c r="I21" s="67">
        <v>31947.1109</v>
      </c>
      <c r="J21" s="68">
        <v>10.533461499202399</v>
      </c>
      <c r="K21" s="67">
        <v>42481.822800000002</v>
      </c>
      <c r="L21" s="68">
        <v>13.449235879957801</v>
      </c>
      <c r="M21" s="68">
        <v>-0.24798163557143801</v>
      </c>
      <c r="N21" s="67">
        <v>10594287.083799999</v>
      </c>
      <c r="O21" s="67">
        <v>49500212.9027</v>
      </c>
      <c r="P21" s="67">
        <v>23890</v>
      </c>
      <c r="Q21" s="67">
        <v>27235</v>
      </c>
      <c r="R21" s="68">
        <v>-12.281990086285999</v>
      </c>
      <c r="S21" s="67">
        <v>12.695339736291301</v>
      </c>
      <c r="T21" s="67">
        <v>12.154925085368101</v>
      </c>
      <c r="U21" s="69">
        <v>4.2567955025133699</v>
      </c>
    </row>
    <row r="22" spans="1:21" ht="12" thickBot="1" x14ac:dyDescent="0.2">
      <c r="A22" s="50"/>
      <c r="B22" s="52" t="s">
        <v>20</v>
      </c>
      <c r="C22" s="53"/>
      <c r="D22" s="67">
        <v>911418.05229999998</v>
      </c>
      <c r="E22" s="67">
        <v>727352.96239999996</v>
      </c>
      <c r="F22" s="68">
        <v>125.306158002389</v>
      </c>
      <c r="G22" s="67">
        <v>940218.23959999997</v>
      </c>
      <c r="H22" s="68">
        <v>-3.06313854454182</v>
      </c>
      <c r="I22" s="67">
        <v>118159.94869999999</v>
      </c>
      <c r="J22" s="68">
        <v>12.9644073212966</v>
      </c>
      <c r="K22" s="67">
        <v>134548.90460000001</v>
      </c>
      <c r="L22" s="68">
        <v>14.3103908149284</v>
      </c>
      <c r="M22" s="68">
        <v>-0.121806683961662</v>
      </c>
      <c r="N22" s="67">
        <v>36359451.297799997</v>
      </c>
      <c r="O22" s="67">
        <v>135383413.5354</v>
      </c>
      <c r="P22" s="67">
        <v>56737</v>
      </c>
      <c r="Q22" s="67">
        <v>57573</v>
      </c>
      <c r="R22" s="68">
        <v>-1.45206954648881</v>
      </c>
      <c r="S22" s="67">
        <v>16.063909834852002</v>
      </c>
      <c r="T22" s="67">
        <v>16.262989385649501</v>
      </c>
      <c r="U22" s="69">
        <v>-1.2392969883681</v>
      </c>
    </row>
    <row r="23" spans="1:21" ht="12" thickBot="1" x14ac:dyDescent="0.2">
      <c r="A23" s="50"/>
      <c r="B23" s="52" t="s">
        <v>21</v>
      </c>
      <c r="C23" s="53"/>
      <c r="D23" s="67">
        <v>1873761.081</v>
      </c>
      <c r="E23" s="67">
        <v>2174591.6531000002</v>
      </c>
      <c r="F23" s="68">
        <v>86.166112075747705</v>
      </c>
      <c r="G23" s="67">
        <v>1962830.2963</v>
      </c>
      <c r="H23" s="68">
        <v>-4.5377950130430902</v>
      </c>
      <c r="I23" s="67">
        <v>301210.71340000001</v>
      </c>
      <c r="J23" s="68">
        <v>16.0751931745347</v>
      </c>
      <c r="K23" s="67">
        <v>165663.6703</v>
      </c>
      <c r="L23" s="68">
        <v>8.4400404157344404</v>
      </c>
      <c r="M23" s="68">
        <v>0.818206205709062</v>
      </c>
      <c r="N23" s="67">
        <v>106879152.6239</v>
      </c>
      <c r="O23" s="67">
        <v>298871973.31150001</v>
      </c>
      <c r="P23" s="67">
        <v>62518</v>
      </c>
      <c r="Q23" s="67">
        <v>66991</v>
      </c>
      <c r="R23" s="68">
        <v>-6.6770163156244902</v>
      </c>
      <c r="S23" s="67">
        <v>29.971545490898599</v>
      </c>
      <c r="T23" s="67">
        <v>30.487675563881702</v>
      </c>
      <c r="U23" s="69">
        <v>-1.72206692891372</v>
      </c>
    </row>
    <row r="24" spans="1:21" ht="12" thickBot="1" x14ac:dyDescent="0.2">
      <c r="A24" s="50"/>
      <c r="B24" s="52" t="s">
        <v>22</v>
      </c>
      <c r="C24" s="53"/>
      <c r="D24" s="67">
        <v>174755.4589</v>
      </c>
      <c r="E24" s="67">
        <v>217885.3314</v>
      </c>
      <c r="F24" s="68">
        <v>80.205242719703406</v>
      </c>
      <c r="G24" s="67">
        <v>204666.89189999999</v>
      </c>
      <c r="H24" s="68">
        <v>-14.614690594223999</v>
      </c>
      <c r="I24" s="67">
        <v>25888.6309</v>
      </c>
      <c r="J24" s="68">
        <v>14.814204410526701</v>
      </c>
      <c r="K24" s="67">
        <v>31355.997899999998</v>
      </c>
      <c r="L24" s="68">
        <v>15.3205032865406</v>
      </c>
      <c r="M24" s="68">
        <v>-0.17436431197107599</v>
      </c>
      <c r="N24" s="67">
        <v>5557098.3773999996</v>
      </c>
      <c r="O24" s="67">
        <v>31015428.364399999</v>
      </c>
      <c r="P24" s="67">
        <v>18928</v>
      </c>
      <c r="Q24" s="67">
        <v>19467</v>
      </c>
      <c r="R24" s="68">
        <v>-2.7687882056814099</v>
      </c>
      <c r="S24" s="67">
        <v>9.2326425877007594</v>
      </c>
      <c r="T24" s="67">
        <v>9.2540488210818292</v>
      </c>
      <c r="U24" s="69">
        <v>-0.231853807593355</v>
      </c>
    </row>
    <row r="25" spans="1:21" ht="12" thickBot="1" x14ac:dyDescent="0.2">
      <c r="A25" s="50"/>
      <c r="B25" s="52" t="s">
        <v>23</v>
      </c>
      <c r="C25" s="53"/>
      <c r="D25" s="67">
        <v>170854.28769999999</v>
      </c>
      <c r="E25" s="67">
        <v>186544.10490000001</v>
      </c>
      <c r="F25" s="68">
        <v>91.589218427239601</v>
      </c>
      <c r="G25" s="67">
        <v>164633.27770000001</v>
      </c>
      <c r="H25" s="68">
        <v>3.7787074927440498</v>
      </c>
      <c r="I25" s="67">
        <v>15081.9105</v>
      </c>
      <c r="J25" s="68">
        <v>8.82735265414121</v>
      </c>
      <c r="K25" s="67">
        <v>15758.1387</v>
      </c>
      <c r="L25" s="68">
        <v>9.5716606752584905</v>
      </c>
      <c r="M25" s="68">
        <v>-4.2912948849727003E-2</v>
      </c>
      <c r="N25" s="67">
        <v>5779048.0734000001</v>
      </c>
      <c r="O25" s="67">
        <v>38954205.084700003</v>
      </c>
      <c r="P25" s="67">
        <v>13801</v>
      </c>
      <c r="Q25" s="67">
        <v>14164</v>
      </c>
      <c r="R25" s="68">
        <v>-2.5628353572437201</v>
      </c>
      <c r="S25" s="67">
        <v>12.379848395043799</v>
      </c>
      <c r="T25" s="67">
        <v>11.697136917537399</v>
      </c>
      <c r="U25" s="69">
        <v>5.5146998228164001</v>
      </c>
    </row>
    <row r="26" spans="1:21" ht="12" thickBot="1" x14ac:dyDescent="0.2">
      <c r="A26" s="50"/>
      <c r="B26" s="52" t="s">
        <v>24</v>
      </c>
      <c r="C26" s="53"/>
      <c r="D26" s="67">
        <v>466472.88939999999</v>
      </c>
      <c r="E26" s="67">
        <v>490500.2353</v>
      </c>
      <c r="F26" s="68">
        <v>95.101460882010699</v>
      </c>
      <c r="G26" s="67">
        <v>450084.38780000003</v>
      </c>
      <c r="H26" s="68">
        <v>3.6412064146696101</v>
      </c>
      <c r="I26" s="67">
        <v>94109.596999999994</v>
      </c>
      <c r="J26" s="68">
        <v>20.1747195042885</v>
      </c>
      <c r="K26" s="67">
        <v>105265.60279999999</v>
      </c>
      <c r="L26" s="68">
        <v>23.387970268094701</v>
      </c>
      <c r="M26" s="68">
        <v>-0.105979593554372</v>
      </c>
      <c r="N26" s="67">
        <v>13211590.120999999</v>
      </c>
      <c r="O26" s="67">
        <v>72145768.224399999</v>
      </c>
      <c r="P26" s="67">
        <v>33567</v>
      </c>
      <c r="Q26" s="67">
        <v>35653</v>
      </c>
      <c r="R26" s="68">
        <v>-5.8508400415112298</v>
      </c>
      <c r="S26" s="67">
        <v>13.896770322042499</v>
      </c>
      <c r="T26" s="67">
        <v>14.0013087033349</v>
      </c>
      <c r="U26" s="69">
        <v>-0.75224947142305798</v>
      </c>
    </row>
    <row r="27" spans="1:21" ht="12" thickBot="1" x14ac:dyDescent="0.2">
      <c r="A27" s="50"/>
      <c r="B27" s="52" t="s">
        <v>25</v>
      </c>
      <c r="C27" s="53"/>
      <c r="D27" s="67">
        <v>202143.98749999999</v>
      </c>
      <c r="E27" s="67">
        <v>229251.7555</v>
      </c>
      <c r="F27" s="68">
        <v>88.175546162829704</v>
      </c>
      <c r="G27" s="67">
        <v>220575.1606</v>
      </c>
      <c r="H27" s="68">
        <v>-8.3559604127066098</v>
      </c>
      <c r="I27" s="67">
        <v>53886.385999999999</v>
      </c>
      <c r="J27" s="68">
        <v>26.657427048133201</v>
      </c>
      <c r="K27" s="67">
        <v>67080.014299999995</v>
      </c>
      <c r="L27" s="68">
        <v>30.411409026080499</v>
      </c>
      <c r="M27" s="68">
        <v>-0.19668493570968101</v>
      </c>
      <c r="N27" s="67">
        <v>6126563.7068999996</v>
      </c>
      <c r="O27" s="67">
        <v>25450983.203299999</v>
      </c>
      <c r="P27" s="67">
        <v>28024</v>
      </c>
      <c r="Q27" s="67">
        <v>30084</v>
      </c>
      <c r="R27" s="68">
        <v>-6.8474936843504803</v>
      </c>
      <c r="S27" s="67">
        <v>7.2132453432771904</v>
      </c>
      <c r="T27" s="67">
        <v>7.2927120063821302</v>
      </c>
      <c r="U27" s="69">
        <v>-1.1016769751080699</v>
      </c>
    </row>
    <row r="28" spans="1:21" ht="12" thickBot="1" x14ac:dyDescent="0.2">
      <c r="A28" s="50"/>
      <c r="B28" s="52" t="s">
        <v>26</v>
      </c>
      <c r="C28" s="53"/>
      <c r="D28" s="67">
        <v>614689.94759999996</v>
      </c>
      <c r="E28" s="67">
        <v>688796.72589999996</v>
      </c>
      <c r="F28" s="68">
        <v>89.241125064412898</v>
      </c>
      <c r="G28" s="67">
        <v>675353.33539999998</v>
      </c>
      <c r="H28" s="68">
        <v>-8.9824666023260509</v>
      </c>
      <c r="I28" s="67">
        <v>40810.8511</v>
      </c>
      <c r="J28" s="68">
        <v>6.6392579314729598</v>
      </c>
      <c r="K28" s="67">
        <v>70266.0671</v>
      </c>
      <c r="L28" s="68">
        <v>10.404341463477399</v>
      </c>
      <c r="M28" s="68">
        <v>-0.41919545544053899</v>
      </c>
      <c r="N28" s="67">
        <v>16335621.9438</v>
      </c>
      <c r="O28" s="67">
        <v>91857720.638899997</v>
      </c>
      <c r="P28" s="67">
        <v>34443</v>
      </c>
      <c r="Q28" s="67">
        <v>34574</v>
      </c>
      <c r="R28" s="68">
        <v>-0.37889743738068798</v>
      </c>
      <c r="S28" s="67">
        <v>17.846585593589399</v>
      </c>
      <c r="T28" s="67">
        <v>17.5525842511714</v>
      </c>
      <c r="U28" s="69">
        <v>1.6473814605949799</v>
      </c>
    </row>
    <row r="29" spans="1:21" ht="12" thickBot="1" x14ac:dyDescent="0.2">
      <c r="A29" s="50"/>
      <c r="B29" s="52" t="s">
        <v>27</v>
      </c>
      <c r="C29" s="53"/>
      <c r="D29" s="67">
        <v>607992.76439999999</v>
      </c>
      <c r="E29" s="67">
        <v>559029.38930000004</v>
      </c>
      <c r="F29" s="68">
        <v>108.758640607663</v>
      </c>
      <c r="G29" s="67">
        <v>560436.7071</v>
      </c>
      <c r="H29" s="68">
        <v>8.4855357790678099</v>
      </c>
      <c r="I29" s="67">
        <v>83366.246100000004</v>
      </c>
      <c r="J29" s="68">
        <v>13.7117168133194</v>
      </c>
      <c r="K29" s="67">
        <v>103503.5686</v>
      </c>
      <c r="L29" s="68">
        <v>18.468377836202599</v>
      </c>
      <c r="M29" s="68">
        <v>-0.19455679424757499</v>
      </c>
      <c r="N29" s="67">
        <v>17056171.9692</v>
      </c>
      <c r="O29" s="67">
        <v>61700430.148500003</v>
      </c>
      <c r="P29" s="67">
        <v>91820</v>
      </c>
      <c r="Q29" s="67">
        <v>94034</v>
      </c>
      <c r="R29" s="68">
        <v>-2.35446753301997</v>
      </c>
      <c r="S29" s="67">
        <v>6.6215722544108004</v>
      </c>
      <c r="T29" s="67">
        <v>6.5131035944445603</v>
      </c>
      <c r="U29" s="69">
        <v>1.6381103429625501</v>
      </c>
    </row>
    <row r="30" spans="1:21" ht="12" thickBot="1" x14ac:dyDescent="0.2">
      <c r="A30" s="50"/>
      <c r="B30" s="52" t="s">
        <v>28</v>
      </c>
      <c r="C30" s="53"/>
      <c r="D30" s="67">
        <v>1090352.8424</v>
      </c>
      <c r="E30" s="67">
        <v>1042011.1151000001</v>
      </c>
      <c r="F30" s="68">
        <v>104.639271750509</v>
      </c>
      <c r="G30" s="67">
        <v>973211.40469999996</v>
      </c>
      <c r="H30" s="68">
        <v>12.036587028705201</v>
      </c>
      <c r="I30" s="67">
        <v>133881.50870000001</v>
      </c>
      <c r="J30" s="68">
        <v>12.2787324885869</v>
      </c>
      <c r="K30" s="67">
        <v>147744.31640000001</v>
      </c>
      <c r="L30" s="68">
        <v>15.1811123139831</v>
      </c>
      <c r="M30" s="68">
        <v>-9.3829719056454999E-2</v>
      </c>
      <c r="N30" s="67">
        <v>27112166.337099999</v>
      </c>
      <c r="O30" s="67">
        <v>107760419.2168</v>
      </c>
      <c r="P30" s="67">
        <v>64464</v>
      </c>
      <c r="Q30" s="67">
        <v>64163</v>
      </c>
      <c r="R30" s="68">
        <v>0.46911771581752398</v>
      </c>
      <c r="S30" s="67">
        <v>16.914135678828501</v>
      </c>
      <c r="T30" s="67">
        <v>15.148661427925701</v>
      </c>
      <c r="U30" s="69">
        <v>10.437862651844499</v>
      </c>
    </row>
    <row r="31" spans="1:21" ht="12" thickBot="1" x14ac:dyDescent="0.2">
      <c r="A31" s="50"/>
      <c r="B31" s="52" t="s">
        <v>29</v>
      </c>
      <c r="C31" s="53"/>
      <c r="D31" s="67">
        <v>1804321.8130999999</v>
      </c>
      <c r="E31" s="67">
        <v>560080.90040000004</v>
      </c>
      <c r="F31" s="68">
        <v>322.15378382147702</v>
      </c>
      <c r="G31" s="67">
        <v>595344.47790000006</v>
      </c>
      <c r="H31" s="68">
        <v>203.07189872063799</v>
      </c>
      <c r="I31" s="67">
        <v>-85354.147800000006</v>
      </c>
      <c r="J31" s="68">
        <v>-4.7305390413339499</v>
      </c>
      <c r="K31" s="67">
        <v>46522.038699999997</v>
      </c>
      <c r="L31" s="68">
        <v>7.8143059064057203</v>
      </c>
      <c r="M31" s="68">
        <v>-2.8347035122517101</v>
      </c>
      <c r="N31" s="67">
        <v>30963832.4329</v>
      </c>
      <c r="O31" s="67">
        <v>125112400.472</v>
      </c>
      <c r="P31" s="67">
        <v>30617</v>
      </c>
      <c r="Q31" s="67">
        <v>32911</v>
      </c>
      <c r="R31" s="68">
        <v>-6.9703138768192998</v>
      </c>
      <c r="S31" s="67">
        <v>58.932025120031398</v>
      </c>
      <c r="T31" s="67">
        <v>56.598346887059002</v>
      </c>
      <c r="U31" s="69">
        <v>3.9599491587454101</v>
      </c>
    </row>
    <row r="32" spans="1:21" ht="12" thickBot="1" x14ac:dyDescent="0.2">
      <c r="A32" s="50"/>
      <c r="B32" s="52" t="s">
        <v>30</v>
      </c>
      <c r="C32" s="53"/>
      <c r="D32" s="67">
        <v>98814.146099999998</v>
      </c>
      <c r="E32" s="67">
        <v>113615.33900000001</v>
      </c>
      <c r="F32" s="68">
        <v>86.972539949029198</v>
      </c>
      <c r="G32" s="67">
        <v>128506.8018</v>
      </c>
      <c r="H32" s="68">
        <v>-23.1059020099277</v>
      </c>
      <c r="I32" s="67">
        <v>29336.0818</v>
      </c>
      <c r="J32" s="68">
        <v>29.688139763219599</v>
      </c>
      <c r="K32" s="67">
        <v>38731.312599999997</v>
      </c>
      <c r="L32" s="68">
        <v>30.139503946475202</v>
      </c>
      <c r="M32" s="68">
        <v>-0.24257455194017899</v>
      </c>
      <c r="N32" s="67">
        <v>3918134.0084000002</v>
      </c>
      <c r="O32" s="67">
        <v>12554336.653100001</v>
      </c>
      <c r="P32" s="67">
        <v>21362</v>
      </c>
      <c r="Q32" s="67">
        <v>22481</v>
      </c>
      <c r="R32" s="68">
        <v>-4.9775365864507801</v>
      </c>
      <c r="S32" s="67">
        <v>4.6256973176668899</v>
      </c>
      <c r="T32" s="67">
        <v>4.7509385792446999</v>
      </c>
      <c r="U32" s="69">
        <v>-2.70751095406691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32.051600000000001</v>
      </c>
      <c r="H33" s="70"/>
      <c r="I33" s="70"/>
      <c r="J33" s="70"/>
      <c r="K33" s="67">
        <v>5.2423000000000002</v>
      </c>
      <c r="L33" s="68">
        <v>16.355813750327599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88979.217499999999</v>
      </c>
      <c r="E34" s="67">
        <v>81974.178400000004</v>
      </c>
      <c r="F34" s="68">
        <v>108.545421542157</v>
      </c>
      <c r="G34" s="67">
        <v>80466.171100000007</v>
      </c>
      <c r="H34" s="68">
        <v>10.5796588598957</v>
      </c>
      <c r="I34" s="67">
        <v>13054.290199999999</v>
      </c>
      <c r="J34" s="68">
        <v>14.671167680250701</v>
      </c>
      <c r="K34" s="67">
        <v>8346.7055999999993</v>
      </c>
      <c r="L34" s="68">
        <v>10.3729374542093</v>
      </c>
      <c r="M34" s="68">
        <v>0.56400510879406096</v>
      </c>
      <c r="N34" s="67">
        <v>2948253.9452999998</v>
      </c>
      <c r="O34" s="67">
        <v>21807130.219799999</v>
      </c>
      <c r="P34" s="67">
        <v>6148</v>
      </c>
      <c r="Q34" s="67">
        <v>6410</v>
      </c>
      <c r="R34" s="68">
        <v>-4.0873634945397903</v>
      </c>
      <c r="S34" s="67">
        <v>14.4728720722186</v>
      </c>
      <c r="T34" s="67">
        <v>14.6774468798752</v>
      </c>
      <c r="U34" s="69">
        <v>-1.4135052575312901</v>
      </c>
    </row>
    <row r="35" spans="1:21" ht="12" thickBot="1" x14ac:dyDescent="0.2">
      <c r="A35" s="50"/>
      <c r="B35" s="52" t="s">
        <v>36</v>
      </c>
      <c r="C35" s="53"/>
      <c r="D35" s="70"/>
      <c r="E35" s="67">
        <v>70401.569699999993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36136.632700000002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122452.13679999999</v>
      </c>
      <c r="E38" s="67">
        <v>56195.896699999998</v>
      </c>
      <c r="F38" s="68">
        <v>217.90227399289799</v>
      </c>
      <c r="G38" s="67">
        <v>166297.8627</v>
      </c>
      <c r="H38" s="68">
        <v>-26.365778361864699</v>
      </c>
      <c r="I38" s="67">
        <v>6570.3936000000003</v>
      </c>
      <c r="J38" s="68">
        <v>5.3656830919425804</v>
      </c>
      <c r="K38" s="67">
        <v>8800.5964000000004</v>
      </c>
      <c r="L38" s="68">
        <v>5.2920682545849704</v>
      </c>
      <c r="M38" s="68">
        <v>-0.25341496174054701</v>
      </c>
      <c r="N38" s="67">
        <v>6897121.7138</v>
      </c>
      <c r="O38" s="67">
        <v>24962406.202599999</v>
      </c>
      <c r="P38" s="67">
        <v>205</v>
      </c>
      <c r="Q38" s="67">
        <v>250</v>
      </c>
      <c r="R38" s="68">
        <v>-18</v>
      </c>
      <c r="S38" s="67">
        <v>597.32749658536602</v>
      </c>
      <c r="T38" s="67">
        <v>621.49743239999998</v>
      </c>
      <c r="U38" s="69">
        <v>-4.0463457571938504</v>
      </c>
    </row>
    <row r="39" spans="1:21" ht="12" thickBot="1" x14ac:dyDescent="0.2">
      <c r="A39" s="50"/>
      <c r="B39" s="52" t="s">
        <v>34</v>
      </c>
      <c r="C39" s="53"/>
      <c r="D39" s="67">
        <v>328568.90399999998</v>
      </c>
      <c r="E39" s="67">
        <v>160682.23300000001</v>
      </c>
      <c r="F39" s="68">
        <v>204.48365563851701</v>
      </c>
      <c r="G39" s="67">
        <v>320822.49070000002</v>
      </c>
      <c r="H39" s="68">
        <v>2.41454808330246</v>
      </c>
      <c r="I39" s="67">
        <v>22964.771199999999</v>
      </c>
      <c r="J39" s="68">
        <v>6.9893318936840103</v>
      </c>
      <c r="K39" s="67">
        <v>20633.379499999999</v>
      </c>
      <c r="L39" s="68">
        <v>6.4314005713814497</v>
      </c>
      <c r="M39" s="68">
        <v>0.11299126737818201</v>
      </c>
      <c r="N39" s="67">
        <v>12786130.853399999</v>
      </c>
      <c r="O39" s="67">
        <v>56688546.696199998</v>
      </c>
      <c r="P39" s="67">
        <v>1818</v>
      </c>
      <c r="Q39" s="67">
        <v>1813</v>
      </c>
      <c r="R39" s="68">
        <v>0.27578599007169702</v>
      </c>
      <c r="S39" s="67">
        <v>180.73097029703001</v>
      </c>
      <c r="T39" s="67">
        <v>218.07416293436299</v>
      </c>
      <c r="U39" s="69">
        <v>-20.662309606350298</v>
      </c>
    </row>
    <row r="40" spans="1:21" ht="12" thickBot="1" x14ac:dyDescent="0.2">
      <c r="A40" s="50"/>
      <c r="B40" s="52" t="s">
        <v>39</v>
      </c>
      <c r="C40" s="53"/>
      <c r="D40" s="70"/>
      <c r="E40" s="67">
        <v>25683.886500000001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8696.2338999999993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4962.2419</v>
      </c>
      <c r="E42" s="73"/>
      <c r="F42" s="73"/>
      <c r="G42" s="72">
        <v>66247.039199999999</v>
      </c>
      <c r="H42" s="74">
        <v>-92.509488786330493</v>
      </c>
      <c r="I42" s="72">
        <v>722.71619999999996</v>
      </c>
      <c r="J42" s="74">
        <v>14.5643081204888</v>
      </c>
      <c r="K42" s="72">
        <v>5321.4973</v>
      </c>
      <c r="L42" s="74">
        <v>8.0328077515047607</v>
      </c>
      <c r="M42" s="74">
        <v>-0.86418931378580199</v>
      </c>
      <c r="N42" s="72">
        <v>616216.77049999998</v>
      </c>
      <c r="O42" s="72">
        <v>2746181.7406000001</v>
      </c>
      <c r="P42" s="72">
        <v>19</v>
      </c>
      <c r="Q42" s="72">
        <v>13</v>
      </c>
      <c r="R42" s="74">
        <v>46.153846153846096</v>
      </c>
      <c r="S42" s="72">
        <v>261.17062631579</v>
      </c>
      <c r="T42" s="72">
        <v>281.09593076923102</v>
      </c>
      <c r="U42" s="75">
        <v>-7.62922872855885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49494</v>
      </c>
      <c r="D2" s="32">
        <v>537953.95808632497</v>
      </c>
      <c r="E2" s="32">
        <v>382960.59997093998</v>
      </c>
      <c r="F2" s="32">
        <v>154993.358115385</v>
      </c>
      <c r="G2" s="32">
        <v>382960.59997093998</v>
      </c>
      <c r="H2" s="32">
        <v>0.28811640064280902</v>
      </c>
    </row>
    <row r="3" spans="1:8" ht="14.25" x14ac:dyDescent="0.2">
      <c r="A3" s="32">
        <v>2</v>
      </c>
      <c r="B3" s="33">
        <v>13</v>
      </c>
      <c r="C3" s="32">
        <v>14973.928</v>
      </c>
      <c r="D3" s="32">
        <v>82865.032992905195</v>
      </c>
      <c r="E3" s="32">
        <v>64843.677797299802</v>
      </c>
      <c r="F3" s="32">
        <v>18021.355195605502</v>
      </c>
      <c r="G3" s="32">
        <v>64843.677797299802</v>
      </c>
      <c r="H3" s="32">
        <v>0.217478404879757</v>
      </c>
    </row>
    <row r="4" spans="1:8" ht="14.25" x14ac:dyDescent="0.2">
      <c r="A4" s="32">
        <v>3</v>
      </c>
      <c r="B4" s="33">
        <v>14</v>
      </c>
      <c r="C4" s="32">
        <v>88816</v>
      </c>
      <c r="D4" s="32">
        <v>104158.850625641</v>
      </c>
      <c r="E4" s="32">
        <v>80318.797833333301</v>
      </c>
      <c r="F4" s="32">
        <v>23840.052792307699</v>
      </c>
      <c r="G4" s="32">
        <v>80318.797833333301</v>
      </c>
      <c r="H4" s="32">
        <v>0.22888168071277601</v>
      </c>
    </row>
    <row r="5" spans="1:8" ht="14.25" x14ac:dyDescent="0.2">
      <c r="A5" s="32">
        <v>4</v>
      </c>
      <c r="B5" s="33">
        <v>15</v>
      </c>
      <c r="C5" s="32">
        <v>2503</v>
      </c>
      <c r="D5" s="32">
        <v>38553.720757265</v>
      </c>
      <c r="E5" s="32">
        <v>29263.638977777799</v>
      </c>
      <c r="F5" s="32">
        <v>9290.08177948718</v>
      </c>
      <c r="G5" s="32">
        <v>29263.638977777799</v>
      </c>
      <c r="H5" s="32">
        <v>0.24096459685377</v>
      </c>
    </row>
    <row r="6" spans="1:8" ht="14.25" x14ac:dyDescent="0.2">
      <c r="A6" s="32">
        <v>5</v>
      </c>
      <c r="B6" s="33">
        <v>16</v>
      </c>
      <c r="C6" s="32">
        <v>10354</v>
      </c>
      <c r="D6" s="32">
        <v>101604.70268546999</v>
      </c>
      <c r="E6" s="32">
        <v>82350.402030769197</v>
      </c>
      <c r="F6" s="32">
        <v>19254.300654700899</v>
      </c>
      <c r="G6" s="32">
        <v>82350.402030769197</v>
      </c>
      <c r="H6" s="32">
        <v>0.18950206187114099</v>
      </c>
    </row>
    <row r="7" spans="1:8" ht="14.25" x14ac:dyDescent="0.2">
      <c r="A7" s="32">
        <v>6</v>
      </c>
      <c r="B7" s="33">
        <v>17</v>
      </c>
      <c r="C7" s="32">
        <v>15652</v>
      </c>
      <c r="D7" s="32">
        <v>204544.98009316201</v>
      </c>
      <c r="E7" s="32">
        <v>144305.12139572599</v>
      </c>
      <c r="F7" s="32">
        <v>60239.858697435899</v>
      </c>
      <c r="G7" s="32">
        <v>144305.12139572599</v>
      </c>
      <c r="H7" s="32">
        <v>0.29450665897544398</v>
      </c>
    </row>
    <row r="8" spans="1:8" ht="14.25" x14ac:dyDescent="0.2">
      <c r="A8" s="32">
        <v>7</v>
      </c>
      <c r="B8" s="33">
        <v>18</v>
      </c>
      <c r="C8" s="32">
        <v>78231</v>
      </c>
      <c r="D8" s="32">
        <v>130375.630817949</v>
      </c>
      <c r="E8" s="32">
        <v>106856.981347009</v>
      </c>
      <c r="F8" s="32">
        <v>23518.6494709402</v>
      </c>
      <c r="G8" s="32">
        <v>106856.981347009</v>
      </c>
      <c r="H8" s="32">
        <v>0.18039145293786299</v>
      </c>
    </row>
    <row r="9" spans="1:8" ht="14.25" x14ac:dyDescent="0.2">
      <c r="A9" s="32">
        <v>8</v>
      </c>
      <c r="B9" s="33">
        <v>19</v>
      </c>
      <c r="C9" s="32">
        <v>12637</v>
      </c>
      <c r="D9" s="32">
        <v>72688.310239316197</v>
      </c>
      <c r="E9" s="32">
        <v>52736.781683760702</v>
      </c>
      <c r="F9" s="32">
        <v>19951.5285555556</v>
      </c>
      <c r="G9" s="32">
        <v>52736.781683760702</v>
      </c>
      <c r="H9" s="32">
        <v>0.274480566268055</v>
      </c>
    </row>
    <row r="10" spans="1:8" ht="14.25" x14ac:dyDescent="0.2">
      <c r="A10" s="32">
        <v>9</v>
      </c>
      <c r="B10" s="33">
        <v>21</v>
      </c>
      <c r="C10" s="32">
        <v>128145</v>
      </c>
      <c r="D10" s="32">
        <v>570963.98763589701</v>
      </c>
      <c r="E10" s="32">
        <v>518425.58036068402</v>
      </c>
      <c r="F10" s="32">
        <v>52538.4072752137</v>
      </c>
      <c r="G10" s="32">
        <v>518425.58036068402</v>
      </c>
      <c r="H10" s="35">
        <v>9.2017024563583003E-2</v>
      </c>
    </row>
    <row r="11" spans="1:8" ht="14.25" x14ac:dyDescent="0.2">
      <c r="A11" s="32">
        <v>10</v>
      </c>
      <c r="B11" s="33">
        <v>22</v>
      </c>
      <c r="C11" s="32">
        <v>40002</v>
      </c>
      <c r="D11" s="32">
        <v>632291.97107777803</v>
      </c>
      <c r="E11" s="32">
        <v>581892.75459572603</v>
      </c>
      <c r="F11" s="32">
        <v>50399.216482051299</v>
      </c>
      <c r="G11" s="32">
        <v>581892.75459572603</v>
      </c>
      <c r="H11" s="32">
        <v>7.9708771876611004E-2</v>
      </c>
    </row>
    <row r="12" spans="1:8" ht="14.25" x14ac:dyDescent="0.2">
      <c r="A12" s="32">
        <v>11</v>
      </c>
      <c r="B12" s="33">
        <v>23</v>
      </c>
      <c r="C12" s="32">
        <v>143225.19099999999</v>
      </c>
      <c r="D12" s="32">
        <v>1223249.7347481099</v>
      </c>
      <c r="E12" s="32">
        <v>1055998.23432636</v>
      </c>
      <c r="F12" s="32">
        <v>167251.50042174599</v>
      </c>
      <c r="G12" s="32">
        <v>1055998.23432636</v>
      </c>
      <c r="H12" s="32">
        <v>0.13672719124373001</v>
      </c>
    </row>
    <row r="13" spans="1:8" ht="14.25" x14ac:dyDescent="0.2">
      <c r="A13" s="32">
        <v>12</v>
      </c>
      <c r="B13" s="33">
        <v>24</v>
      </c>
      <c r="C13" s="32">
        <v>37627.449999999997</v>
      </c>
      <c r="D13" s="32">
        <v>615450.686907692</v>
      </c>
      <c r="E13" s="32">
        <v>559849.53740256396</v>
      </c>
      <c r="F13" s="32">
        <v>55601.149505128204</v>
      </c>
      <c r="G13" s="32">
        <v>559849.53740256396</v>
      </c>
      <c r="H13" s="32">
        <v>9.0342168248270197E-2</v>
      </c>
    </row>
    <row r="14" spans="1:8" ht="14.25" x14ac:dyDescent="0.2">
      <c r="A14" s="32">
        <v>13</v>
      </c>
      <c r="B14" s="33">
        <v>25</v>
      </c>
      <c r="C14" s="32">
        <v>64799</v>
      </c>
      <c r="D14" s="32">
        <v>724097.04590000003</v>
      </c>
      <c r="E14" s="32">
        <v>663068.46669999999</v>
      </c>
      <c r="F14" s="32">
        <v>61028.5792</v>
      </c>
      <c r="G14" s="32">
        <v>663068.46669999999</v>
      </c>
      <c r="H14" s="32">
        <v>8.42823203679086E-2</v>
      </c>
    </row>
    <row r="15" spans="1:8" ht="14.25" x14ac:dyDescent="0.2">
      <c r="A15" s="32">
        <v>14</v>
      </c>
      <c r="B15" s="33">
        <v>26</v>
      </c>
      <c r="C15" s="32">
        <v>49583</v>
      </c>
      <c r="D15" s="32">
        <v>303291.62172896898</v>
      </c>
      <c r="E15" s="32">
        <v>271344.55544864998</v>
      </c>
      <c r="F15" s="32">
        <v>31947.066280319199</v>
      </c>
      <c r="G15" s="32">
        <v>271344.55544864998</v>
      </c>
      <c r="H15" s="32">
        <v>0.105334483353675</v>
      </c>
    </row>
    <row r="16" spans="1:8" ht="14.25" x14ac:dyDescent="0.2">
      <c r="A16" s="32">
        <v>15</v>
      </c>
      <c r="B16" s="33">
        <v>27</v>
      </c>
      <c r="C16" s="32">
        <v>124749.46400000001</v>
      </c>
      <c r="D16" s="32">
        <v>911418.84093333303</v>
      </c>
      <c r="E16" s="32">
        <v>793258.10499999998</v>
      </c>
      <c r="F16" s="32">
        <v>118160.735933333</v>
      </c>
      <c r="G16" s="32">
        <v>793258.10499999998</v>
      </c>
      <c r="H16" s="32">
        <v>0.129644824779277</v>
      </c>
    </row>
    <row r="17" spans="1:8" ht="14.25" x14ac:dyDescent="0.2">
      <c r="A17" s="32">
        <v>16</v>
      </c>
      <c r="B17" s="33">
        <v>29</v>
      </c>
      <c r="C17" s="32">
        <v>138101</v>
      </c>
      <c r="D17" s="32">
        <v>1873761.8543948701</v>
      </c>
      <c r="E17" s="32">
        <v>1572550.3981265</v>
      </c>
      <c r="F17" s="32">
        <v>301211.45626837597</v>
      </c>
      <c r="G17" s="32">
        <v>1572550.3981265</v>
      </c>
      <c r="H17" s="32">
        <v>0.16075226185328201</v>
      </c>
    </row>
    <row r="18" spans="1:8" ht="14.25" x14ac:dyDescent="0.2">
      <c r="A18" s="32">
        <v>17</v>
      </c>
      <c r="B18" s="33">
        <v>31</v>
      </c>
      <c r="C18" s="32">
        <v>22673.013999999999</v>
      </c>
      <c r="D18" s="32">
        <v>174755.45858577301</v>
      </c>
      <c r="E18" s="32">
        <v>148866.82837519699</v>
      </c>
      <c r="F18" s="32">
        <v>25888.630210575298</v>
      </c>
      <c r="G18" s="32">
        <v>148866.82837519699</v>
      </c>
      <c r="H18" s="32">
        <v>0.14814204042655801</v>
      </c>
    </row>
    <row r="19" spans="1:8" ht="14.25" x14ac:dyDescent="0.2">
      <c r="A19" s="32">
        <v>18</v>
      </c>
      <c r="B19" s="33">
        <v>32</v>
      </c>
      <c r="C19" s="32">
        <v>11017.213</v>
      </c>
      <c r="D19" s="32">
        <v>170854.28871639099</v>
      </c>
      <c r="E19" s="32">
        <v>155772.399346071</v>
      </c>
      <c r="F19" s="32">
        <v>15081.889370319501</v>
      </c>
      <c r="G19" s="32">
        <v>155772.399346071</v>
      </c>
      <c r="H19" s="32">
        <v>8.8273402345519697E-2</v>
      </c>
    </row>
    <row r="20" spans="1:8" ht="14.25" x14ac:dyDescent="0.2">
      <c r="A20" s="32">
        <v>19</v>
      </c>
      <c r="B20" s="33">
        <v>33</v>
      </c>
      <c r="C20" s="32">
        <v>32583.216</v>
      </c>
      <c r="D20" s="32">
        <v>466472.84461966599</v>
      </c>
      <c r="E20" s="32">
        <v>372363.27963268198</v>
      </c>
      <c r="F20" s="32">
        <v>94109.564986983896</v>
      </c>
      <c r="G20" s="32">
        <v>372363.27963268198</v>
      </c>
      <c r="H20" s="32">
        <v>0.20174714578233399</v>
      </c>
    </row>
    <row r="21" spans="1:8" ht="14.25" x14ac:dyDescent="0.2">
      <c r="A21" s="32">
        <v>20</v>
      </c>
      <c r="B21" s="33">
        <v>34</v>
      </c>
      <c r="C21" s="32">
        <v>35004.813000000002</v>
      </c>
      <c r="D21" s="32">
        <v>202143.932283178</v>
      </c>
      <c r="E21" s="32">
        <v>148257.62796400199</v>
      </c>
      <c r="F21" s="32">
        <v>53886.304319175797</v>
      </c>
      <c r="G21" s="32">
        <v>148257.62796400199</v>
      </c>
      <c r="H21" s="32">
        <v>0.26657393922508599</v>
      </c>
    </row>
    <row r="22" spans="1:8" ht="14.25" x14ac:dyDescent="0.2">
      <c r="A22" s="32">
        <v>21</v>
      </c>
      <c r="B22" s="33">
        <v>35</v>
      </c>
      <c r="C22" s="32">
        <v>29974.268</v>
      </c>
      <c r="D22" s="32">
        <v>614689.94559646002</v>
      </c>
      <c r="E22" s="32">
        <v>573879.10954690306</v>
      </c>
      <c r="F22" s="32">
        <v>40810.836049557503</v>
      </c>
      <c r="G22" s="32">
        <v>573879.10954690306</v>
      </c>
      <c r="H22" s="32">
        <v>6.6392555046523499E-2</v>
      </c>
    </row>
    <row r="23" spans="1:8" ht="14.25" x14ac:dyDescent="0.2">
      <c r="A23" s="32">
        <v>22</v>
      </c>
      <c r="B23" s="33">
        <v>36</v>
      </c>
      <c r="C23" s="32">
        <v>139852.67800000001</v>
      </c>
      <c r="D23" s="32">
        <v>607992.76309291995</v>
      </c>
      <c r="E23" s="32">
        <v>524626.52737428201</v>
      </c>
      <c r="F23" s="32">
        <v>83366.235718638098</v>
      </c>
      <c r="G23" s="32">
        <v>524626.52737428201</v>
      </c>
      <c r="H23" s="32">
        <v>0.13711715135315999</v>
      </c>
    </row>
    <row r="24" spans="1:8" ht="14.25" x14ac:dyDescent="0.2">
      <c r="A24" s="32">
        <v>23</v>
      </c>
      <c r="B24" s="33">
        <v>37</v>
      </c>
      <c r="C24" s="32">
        <v>116895.492</v>
      </c>
      <c r="D24" s="32">
        <v>1090352.83956078</v>
      </c>
      <c r="E24" s="32">
        <v>956471.28704406205</v>
      </c>
      <c r="F24" s="32">
        <v>133881.55251672</v>
      </c>
      <c r="G24" s="32">
        <v>956471.28704406205</v>
      </c>
      <c r="H24" s="32">
        <v>0.122787365391418</v>
      </c>
    </row>
    <row r="25" spans="1:8" ht="14.25" x14ac:dyDescent="0.2">
      <c r="A25" s="32">
        <v>24</v>
      </c>
      <c r="B25" s="33">
        <v>38</v>
      </c>
      <c r="C25" s="32">
        <v>395761.978</v>
      </c>
      <c r="D25" s="32">
        <v>1804321.8693132701</v>
      </c>
      <c r="E25" s="32">
        <v>1889675.82331327</v>
      </c>
      <c r="F25" s="32">
        <v>-85353.953999999998</v>
      </c>
      <c r="G25" s="32">
        <v>1889675.82331327</v>
      </c>
      <c r="H25" s="32">
        <v>-4.7305281530775699E-2</v>
      </c>
    </row>
    <row r="26" spans="1:8" ht="14.25" x14ac:dyDescent="0.2">
      <c r="A26" s="32">
        <v>25</v>
      </c>
      <c r="B26" s="33">
        <v>39</v>
      </c>
      <c r="C26" s="32">
        <v>74000.493000000002</v>
      </c>
      <c r="D26" s="32">
        <v>98814.104720459902</v>
      </c>
      <c r="E26" s="32">
        <v>69478.071088257697</v>
      </c>
      <c r="F26" s="32">
        <v>29336.033632202099</v>
      </c>
      <c r="G26" s="32">
        <v>69478.071088257697</v>
      </c>
      <c r="H26" s="32">
        <v>0.29688103449595898</v>
      </c>
    </row>
    <row r="27" spans="1:8" ht="14.25" x14ac:dyDescent="0.2">
      <c r="A27" s="32">
        <v>26</v>
      </c>
      <c r="B27" s="33">
        <v>42</v>
      </c>
      <c r="C27" s="32">
        <v>5756.7690000000002</v>
      </c>
      <c r="D27" s="32">
        <v>88979.2166</v>
      </c>
      <c r="E27" s="32">
        <v>75924.927800000005</v>
      </c>
      <c r="F27" s="32">
        <v>13054.2888</v>
      </c>
      <c r="G27" s="32">
        <v>75924.927800000005</v>
      </c>
      <c r="H27" s="32">
        <v>0.146711662552444</v>
      </c>
    </row>
    <row r="28" spans="1:8" ht="14.25" x14ac:dyDescent="0.2">
      <c r="A28" s="32">
        <v>27</v>
      </c>
      <c r="B28" s="33">
        <v>75</v>
      </c>
      <c r="C28" s="32">
        <v>203</v>
      </c>
      <c r="D28" s="32">
        <v>122452.136752137</v>
      </c>
      <c r="E28" s="32">
        <v>115881.743589744</v>
      </c>
      <c r="F28" s="32">
        <v>6570.3931623931603</v>
      </c>
      <c r="G28" s="32">
        <v>115881.743589744</v>
      </c>
      <c r="H28" s="32">
        <v>5.3656827366701798E-2</v>
      </c>
    </row>
    <row r="29" spans="1:8" ht="14.25" x14ac:dyDescent="0.2">
      <c r="A29" s="32">
        <v>28</v>
      </c>
      <c r="B29" s="33">
        <v>76</v>
      </c>
      <c r="C29" s="32">
        <v>1838</v>
      </c>
      <c r="D29" s="32">
        <v>328568.89336239302</v>
      </c>
      <c r="E29" s="32">
        <v>305604.13712905999</v>
      </c>
      <c r="F29" s="32">
        <v>22964.756233333301</v>
      </c>
      <c r="G29" s="32">
        <v>305604.13712905999</v>
      </c>
      <c r="H29" s="32">
        <v>6.98932756486004E-2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4962.2418879056004</v>
      </c>
      <c r="E30" s="32">
        <v>4239.52552756978</v>
      </c>
      <c r="F30" s="32">
        <v>722.71636033582899</v>
      </c>
      <c r="G30" s="32">
        <v>4239.52552756978</v>
      </c>
      <c r="H30" s="32">
        <v>0.14564311387102999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2015-03-26T06:29:52Z</dcterms:modified>
</cp:coreProperties>
</file>