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K37" i="2" s="1"/>
  <c r="E33" i="2"/>
  <c r="K33" i="2" s="1"/>
  <c r="E32" i="2"/>
  <c r="K32" i="2" s="1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G29" i="2"/>
  <c r="L29" i="2" s="1"/>
  <c r="G31" i="2"/>
  <c r="L31" i="2" s="1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<sst xmlns="http://schemas.openxmlformats.org/spreadsheetml/2006/main" count="114" uniqueCount="72">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</sst>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0" fontId="21" fillId="33" borderId="15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wrapText="1"/>
    </xf>
    <xf numFmtId="49" fontId="21" fillId="33" borderId="15" xfId="0" applyNumberFormat="1" applyFont="1" applyFill="1" applyBorder="1" applyAlignment="1">
      <alignment horizontal="left" vertical="top" wrapText="1"/>
    </xf>
    <xf numFmtId="49" fontId="22" fillId="33" borderId="13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1" sqref="E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21012240.6175</v>
      </c>
      <c r="F3" s="25">
        <f>RA!I7</f>
        <v>1778418.4904</v>
      </c>
      <c r="G3" s="16">
        <f>E3-F3</f>
        <v>19233822.127099998</v>
      </c>
      <c r="H3" s="27">
        <f>RA!J7</f>
        <v>8.4637260860169707</v>
      </c>
      <c r="I3" s="20">
        <f>SUM(I4:I38)</f>
        <v>18003353.4775231</v>
      </c>
      <c r="J3" s="21">
        <f>SUM(J4:J38)</f>
        <v>16158128.146456035</v>
      </c>
      <c r="K3" s="22">
        <f>E3-I3</f>
        <v>3008887.1399769001</v>
      </c>
      <c r="L3" s="22">
        <f>G3-J3</f>
        <v>3075693.9806439634</v>
      </c>
    </row>
    <row r="4" spans="1:13" x14ac:dyDescent="0.15">
      <c r="A4" s="40">
        <f>RA!A8</f>
        <v>42092</v>
      </c>
      <c r="B4" s="12">
        <v>12</v>
      </c>
      <c r="C4" s="37" t="s">
        <v>6</v>
      </c>
      <c r="D4" s="37"/>
      <c r="E4" s="15">
        <f>VLOOKUP(C4,RA!B8:D36,3,0)</f>
        <v>714886.50320000004</v>
      </c>
      <c r="F4" s="25">
        <f>VLOOKUP(C4,RA!B8:I39,8,0)</f>
        <v>153556.1851</v>
      </c>
      <c r="G4" s="16">
        <f t="shared" ref="G4:G38" si="0">E4-F4</f>
        <v>561330.31810000003</v>
      </c>
      <c r="H4" s="27">
        <f>RA!J8</f>
        <v>21.4797991586981</v>
      </c>
      <c r="I4" s="20">
        <f>VLOOKUP(B4,RMS!B:D,3,FALSE)</f>
        <v>714886.96098974405</v>
      </c>
      <c r="J4" s="21">
        <f>VLOOKUP(B4,RMS!B:E,4,FALSE)</f>
        <v>561330.33492735005</v>
      </c>
      <c r="K4" s="22">
        <f t="shared" ref="K4:K38" si="1">E4-I4</f>
        <v>-0.45778974401764572</v>
      </c>
      <c r="L4" s="22">
        <f t="shared" ref="L4:L38" si="2">G4-J4</f>
        <v>-1.682735001668334E-2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120743.9751</v>
      </c>
      <c r="F5" s="25">
        <f>VLOOKUP(C5,RA!B9:I40,8,0)</f>
        <v>26240.4797</v>
      </c>
      <c r="G5" s="16">
        <f t="shared" si="0"/>
        <v>94503.4954</v>
      </c>
      <c r="H5" s="27">
        <f>RA!J9</f>
        <v>21.732330477166801</v>
      </c>
      <c r="I5" s="20">
        <f>VLOOKUP(B5,RMS!B:D,3,FALSE)</f>
        <v>120744.015895545</v>
      </c>
      <c r="J5" s="21">
        <f>VLOOKUP(B5,RMS!B:E,4,FALSE)</f>
        <v>94503.497253490699</v>
      </c>
      <c r="K5" s="22">
        <f t="shared" si="1"/>
        <v>-4.07955450064037E-2</v>
      </c>
      <c r="L5" s="22">
        <f t="shared" si="2"/>
        <v>-1.853490699431859E-3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188699.98970000001</v>
      </c>
      <c r="F6" s="25">
        <f>VLOOKUP(C6,RA!B10:I41,8,0)</f>
        <v>32602.169900000001</v>
      </c>
      <c r="G6" s="16">
        <f t="shared" si="0"/>
        <v>156097.8198</v>
      </c>
      <c r="H6" s="27">
        <f>RA!J10</f>
        <v>17.2772504926109</v>
      </c>
      <c r="I6" s="20">
        <f>VLOOKUP(B6,RMS!B:D,3,FALSE)</f>
        <v>188702.22922051299</v>
      </c>
      <c r="J6" s="21">
        <f>VLOOKUP(B6,RMS!B:E,4,FALSE)</f>
        <v>156097.81959230799</v>
      </c>
      <c r="K6" s="22">
        <f>E6-I6</f>
        <v>-2.2395205129869282</v>
      </c>
      <c r="L6" s="22">
        <f t="shared" si="2"/>
        <v>2.076920063700527E-4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54378.013099999996</v>
      </c>
      <c r="F7" s="25">
        <f>VLOOKUP(C7,RA!B11:I42,8,0)</f>
        <v>8785.3667999999998</v>
      </c>
      <c r="G7" s="16">
        <f t="shared" si="0"/>
        <v>45592.646299999993</v>
      </c>
      <c r="H7" s="27">
        <f>RA!J11</f>
        <v>16.156101150374699</v>
      </c>
      <c r="I7" s="20">
        <f>VLOOKUP(B7,RMS!B:D,3,FALSE)</f>
        <v>54378.047206837597</v>
      </c>
      <c r="J7" s="21">
        <f>VLOOKUP(B7,RMS!B:E,4,FALSE)</f>
        <v>45592.646997435899</v>
      </c>
      <c r="K7" s="22">
        <f t="shared" si="1"/>
        <v>-3.4106837600120343E-2</v>
      </c>
      <c r="L7" s="22">
        <f t="shared" si="2"/>
        <v>-6.9743590574944392E-4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127534.5058</v>
      </c>
      <c r="F8" s="25">
        <f>VLOOKUP(C8,RA!B12:I43,8,0)</f>
        <v>21491.732800000002</v>
      </c>
      <c r="G8" s="16">
        <f t="shared" si="0"/>
        <v>106042.773</v>
      </c>
      <c r="H8" s="27">
        <f>RA!J12</f>
        <v>16.851700381152899</v>
      </c>
      <c r="I8" s="20">
        <f>VLOOKUP(B8,RMS!B:D,3,FALSE)</f>
        <v>127534.530624786</v>
      </c>
      <c r="J8" s="21">
        <f>VLOOKUP(B8,RMS!B:E,4,FALSE)</f>
        <v>106042.77509401699</v>
      </c>
      <c r="K8" s="22">
        <f t="shared" si="1"/>
        <v>-2.4824785999953747E-2</v>
      </c>
      <c r="L8" s="22">
        <f t="shared" si="2"/>
        <v>-2.0940169924870133E-3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279499.44910000003</v>
      </c>
      <c r="F9" s="25">
        <f>VLOOKUP(C9,RA!B13:I44,8,0)</f>
        <v>64411.656799999997</v>
      </c>
      <c r="G9" s="16">
        <f t="shared" si="0"/>
        <v>215087.79230000003</v>
      </c>
      <c r="H9" s="27">
        <f>RA!J13</f>
        <v>23.045360914809802</v>
      </c>
      <c r="I9" s="20">
        <f>VLOOKUP(B9,RMS!B:D,3,FALSE)</f>
        <v>279499.596105128</v>
      </c>
      <c r="J9" s="21">
        <f>VLOOKUP(B9,RMS!B:E,4,FALSE)</f>
        <v>215087.78874700901</v>
      </c>
      <c r="K9" s="22">
        <f t="shared" si="1"/>
        <v>-0.14700512797571719</v>
      </c>
      <c r="L9" s="22">
        <f t="shared" si="2"/>
        <v>3.5529910237528384E-3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202237.34280000001</v>
      </c>
      <c r="F10" s="25">
        <f>VLOOKUP(C10,RA!B14:I45,8,0)</f>
        <v>35604.628100000002</v>
      </c>
      <c r="G10" s="16">
        <f t="shared" si="0"/>
        <v>166632.71470000001</v>
      </c>
      <c r="H10" s="27">
        <f>RA!J14</f>
        <v>17.6053678351632</v>
      </c>
      <c r="I10" s="20">
        <f>VLOOKUP(B10,RMS!B:D,3,FALSE)</f>
        <v>202237.34497094</v>
      </c>
      <c r="J10" s="21">
        <f>VLOOKUP(B10,RMS!B:E,4,FALSE)</f>
        <v>166632.714680342</v>
      </c>
      <c r="K10" s="22">
        <f t="shared" si="1"/>
        <v>-2.1709399879910052E-3</v>
      </c>
      <c r="L10" s="22">
        <f t="shared" si="2"/>
        <v>1.965800765901804E-5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106576.5319</v>
      </c>
      <c r="F11" s="25">
        <f>VLOOKUP(C11,RA!B15:I46,8,0)</f>
        <v>19363.548999999999</v>
      </c>
      <c r="G11" s="16">
        <f t="shared" si="0"/>
        <v>87212.982900000003</v>
      </c>
      <c r="H11" s="27">
        <f>RA!J15</f>
        <v>18.168679966213102</v>
      </c>
      <c r="I11" s="20">
        <f>VLOOKUP(B11,RMS!B:D,3,FALSE)</f>
        <v>106576.59143931601</v>
      </c>
      <c r="J11" s="21">
        <f>VLOOKUP(B11,RMS!B:E,4,FALSE)</f>
        <v>87212.983513675194</v>
      </c>
      <c r="K11" s="22">
        <f t="shared" si="1"/>
        <v>-5.9539316003792919E-2</v>
      </c>
      <c r="L11" s="22">
        <f t="shared" si="2"/>
        <v>-6.1367519083432853E-4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1030122.8162</v>
      </c>
      <c r="F12" s="25">
        <f>VLOOKUP(C12,RA!B16:I47,8,0)</f>
        <v>57306.198799999998</v>
      </c>
      <c r="G12" s="16">
        <f t="shared" si="0"/>
        <v>972816.61739999999</v>
      </c>
      <c r="H12" s="27">
        <f>RA!J16</f>
        <v>5.56304528923995</v>
      </c>
      <c r="I12" s="20">
        <f>VLOOKUP(B12,RMS!B:D,3,FALSE)</f>
        <v>1030122.23364103</v>
      </c>
      <c r="J12" s="21">
        <f>VLOOKUP(B12,RMS!B:E,4,FALSE)</f>
        <v>972816.61751196603</v>
      </c>
      <c r="K12" s="22">
        <f t="shared" si="1"/>
        <v>0.58255896996706724</v>
      </c>
      <c r="L12" s="22">
        <f t="shared" si="2"/>
        <v>-1.1196604464203119E-4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979509.63569999998</v>
      </c>
      <c r="F13" s="25">
        <f>VLOOKUP(C13,RA!B17:I48,8,0)</f>
        <v>23490.634600000001</v>
      </c>
      <c r="G13" s="16">
        <f t="shared" si="0"/>
        <v>956019.00109999999</v>
      </c>
      <c r="H13" s="27">
        <f>RA!J17</f>
        <v>2.39820352386963</v>
      </c>
      <c r="I13" s="20">
        <f>VLOOKUP(B13,RMS!B:D,3,FALSE)</f>
        <v>979509.71472991502</v>
      </c>
      <c r="J13" s="21">
        <f>VLOOKUP(B13,RMS!B:E,4,FALSE)</f>
        <v>956019.00191709399</v>
      </c>
      <c r="K13" s="22">
        <f t="shared" si="1"/>
        <v>-7.9029915039427578E-2</v>
      </c>
      <c r="L13" s="22">
        <f t="shared" si="2"/>
        <v>-8.1709399819374084E-4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2152705.9572000001</v>
      </c>
      <c r="F14" s="25">
        <f>VLOOKUP(C14,RA!B18:I49,8,0)</f>
        <v>147177.5086</v>
      </c>
      <c r="G14" s="16">
        <f t="shared" si="0"/>
        <v>2005528.4486</v>
      </c>
      <c r="H14" s="27">
        <f>RA!J18</f>
        <v>6.8368607476439598</v>
      </c>
      <c r="I14" s="20">
        <f>VLOOKUP(B14,RMS!B:D,3,FALSE)</f>
        <v>2152705.8702652999</v>
      </c>
      <c r="J14" s="21">
        <f>VLOOKUP(B14,RMS!B:E,4,FALSE)</f>
        <v>2005528.3980530701</v>
      </c>
      <c r="K14" s="22">
        <f t="shared" si="1"/>
        <v>8.6934700142592192E-2</v>
      </c>
      <c r="L14" s="22">
        <f t="shared" si="2"/>
        <v>5.0546929938718677E-2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654731.90720000002</v>
      </c>
      <c r="F15" s="25">
        <f>VLOOKUP(C15,RA!B19:I50,8,0)</f>
        <v>69927.020999999993</v>
      </c>
      <c r="G15" s="16">
        <f t="shared" si="0"/>
        <v>584804.88620000007</v>
      </c>
      <c r="H15" s="27">
        <f>RA!J19</f>
        <v>10.6802525172551</v>
      </c>
      <c r="I15" s="20">
        <f>VLOOKUP(B15,RMS!B:D,3,FALSE)</f>
        <v>654731.927883761</v>
      </c>
      <c r="J15" s="21">
        <f>VLOOKUP(B15,RMS!B:E,4,FALSE)</f>
        <v>584804.88376153796</v>
      </c>
      <c r="K15" s="22">
        <f t="shared" si="1"/>
        <v>-2.0683760987594724E-2</v>
      </c>
      <c r="L15" s="22">
        <f t="shared" si="2"/>
        <v>2.4384621065109968E-3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920589.77579999994</v>
      </c>
      <c r="F16" s="25">
        <f>VLOOKUP(C16,RA!B20:I51,8,0)</f>
        <v>69026.982999999993</v>
      </c>
      <c r="G16" s="16">
        <f t="shared" si="0"/>
        <v>851562.79279999994</v>
      </c>
      <c r="H16" s="27">
        <f>RA!J20</f>
        <v>7.4981261811228599</v>
      </c>
      <c r="I16" s="20">
        <f>VLOOKUP(B16,RMS!B:D,3,FALSE)</f>
        <v>920589.83818290604</v>
      </c>
      <c r="J16" s="21">
        <f>VLOOKUP(B16,RMS!B:E,4,FALSE)</f>
        <v>851562.79284700903</v>
      </c>
      <c r="K16" s="22">
        <f t="shared" si="1"/>
        <v>-6.2382906093262136E-2</v>
      </c>
      <c r="L16" s="22">
        <f t="shared" si="2"/>
        <v>-4.7009089030325413E-5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419339.99469999998</v>
      </c>
      <c r="F17" s="25">
        <f>VLOOKUP(C17,RA!B21:I52,8,0)</f>
        <v>29099.348300000001</v>
      </c>
      <c r="G17" s="16">
        <f t="shared" si="0"/>
        <v>390240.64639999997</v>
      </c>
      <c r="H17" s="27">
        <f>RA!J21</f>
        <v>6.9393209967529996</v>
      </c>
      <c r="I17" s="20">
        <f>VLOOKUP(B17,RMS!B:D,3,FALSE)</f>
        <v>419339.21596459398</v>
      </c>
      <c r="J17" s="21">
        <f>VLOOKUP(B17,RMS!B:E,4,FALSE)</f>
        <v>390240.646456138</v>
      </c>
      <c r="K17" s="22">
        <f t="shared" si="1"/>
        <v>0.77873540599830449</v>
      </c>
      <c r="L17" s="22">
        <f t="shared" si="2"/>
        <v>-5.613802932202816E-5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1271505.6122999999</v>
      </c>
      <c r="F18" s="25">
        <f>VLOOKUP(C18,RA!B22:I53,8,0)</f>
        <v>160223.13</v>
      </c>
      <c r="G18" s="16">
        <f t="shared" si="0"/>
        <v>1111282.4822999998</v>
      </c>
      <c r="H18" s="27">
        <f>RA!J22</f>
        <v>12.6010556658241</v>
      </c>
      <c r="I18" s="20">
        <f>VLOOKUP(B18,RMS!B:D,3,FALSE)</f>
        <v>1271506.4694000001</v>
      </c>
      <c r="J18" s="21">
        <f>VLOOKUP(B18,RMS!B:E,4,FALSE)</f>
        <v>1111282.4826</v>
      </c>
      <c r="K18" s="22">
        <f t="shared" si="1"/>
        <v>-0.85710000013932586</v>
      </c>
      <c r="L18" s="22">
        <f t="shared" si="2"/>
        <v>-3.0000018887221813E-4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2628446.5789999999</v>
      </c>
      <c r="F19" s="25">
        <f>VLOOKUP(C19,RA!B23:I54,8,0)</f>
        <v>277799.31390000001</v>
      </c>
      <c r="G19" s="16">
        <f t="shared" si="0"/>
        <v>2350647.2651</v>
      </c>
      <c r="H19" s="27">
        <f>RA!J23</f>
        <v>10.5689541541183</v>
      </c>
      <c r="I19" s="20">
        <f>VLOOKUP(B19,RMS!B:D,3,FALSE)</f>
        <v>2628448.0028623901</v>
      </c>
      <c r="J19" s="21">
        <f>VLOOKUP(B19,RMS!B:E,4,FALSE)</f>
        <v>2350647.3035401702</v>
      </c>
      <c r="K19" s="22">
        <f t="shared" si="1"/>
        <v>-1.4238623902201653</v>
      </c>
      <c r="L19" s="22">
        <f t="shared" si="2"/>
        <v>-3.8440170232206583E-2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234889.9829</v>
      </c>
      <c r="F20" s="25">
        <f>VLOOKUP(C20,RA!B24:I55,8,0)</f>
        <v>36374.097099999999</v>
      </c>
      <c r="G20" s="16">
        <f t="shared" si="0"/>
        <v>198515.88579999999</v>
      </c>
      <c r="H20" s="27">
        <f>RA!J24</f>
        <v>15.485588891836899</v>
      </c>
      <c r="I20" s="20">
        <f>VLOOKUP(B20,RMS!B:D,3,FALSE)</f>
        <v>234889.95426262001</v>
      </c>
      <c r="J20" s="21">
        <f>VLOOKUP(B20,RMS!B:E,4,FALSE)</f>
        <v>198515.889383559</v>
      </c>
      <c r="K20" s="22">
        <f t="shared" si="1"/>
        <v>2.86373799899593E-2</v>
      </c>
      <c r="L20" s="22">
        <f t="shared" si="2"/>
        <v>-3.5835590097121894E-3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216690.91080000001</v>
      </c>
      <c r="F21" s="25">
        <f>VLOOKUP(C21,RA!B25:I56,8,0)</f>
        <v>18704.782599999999</v>
      </c>
      <c r="G21" s="16">
        <f t="shared" si="0"/>
        <v>197986.12820000001</v>
      </c>
      <c r="H21" s="27">
        <f>RA!J25</f>
        <v>8.6320106971464199</v>
      </c>
      <c r="I21" s="20">
        <f>VLOOKUP(B21,RMS!B:D,3,FALSE)</f>
        <v>216690.91065213701</v>
      </c>
      <c r="J21" s="21">
        <f>VLOOKUP(B21,RMS!B:E,4,FALSE)</f>
        <v>197986.13684183001</v>
      </c>
      <c r="K21" s="22">
        <f t="shared" si="1"/>
        <v>1.4786300016567111E-4</v>
      </c>
      <c r="L21" s="22">
        <f t="shared" si="2"/>
        <v>-8.6418300052173436E-3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528990.64950000006</v>
      </c>
      <c r="F22" s="25">
        <f>VLOOKUP(C22,RA!B26:I57,8,0)</f>
        <v>108313.0382</v>
      </c>
      <c r="G22" s="16">
        <f t="shared" si="0"/>
        <v>420677.61130000005</v>
      </c>
      <c r="H22" s="27">
        <f>RA!J26</f>
        <v>20.475416399586098</v>
      </c>
      <c r="I22" s="20">
        <f>VLOOKUP(B22,RMS!B:D,3,FALSE)</f>
        <v>528990.63601495302</v>
      </c>
      <c r="J22" s="21">
        <f>VLOOKUP(B22,RMS!B:E,4,FALSE)</f>
        <v>420677.59521272097</v>
      </c>
      <c r="K22" s="22">
        <f t="shared" si="1"/>
        <v>1.3485047034919262E-2</v>
      </c>
      <c r="L22" s="22">
        <f t="shared" si="2"/>
        <v>1.6087279072962701E-2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258359.8069</v>
      </c>
      <c r="F23" s="25">
        <f>VLOOKUP(C23,RA!B27:I58,8,0)</f>
        <v>71037.900999999998</v>
      </c>
      <c r="G23" s="16">
        <f t="shared" si="0"/>
        <v>187321.90590000001</v>
      </c>
      <c r="H23" s="27">
        <f>RA!J27</f>
        <v>27.495724606844799</v>
      </c>
      <c r="I23" s="20">
        <f>VLOOKUP(B23,RMS!B:D,3,FALSE)</f>
        <v>258359.74204533701</v>
      </c>
      <c r="J23" s="21">
        <f>VLOOKUP(B23,RMS!B:E,4,FALSE)</f>
        <v>187321.915823816</v>
      </c>
      <c r="K23" s="22">
        <f t="shared" si="1"/>
        <v>6.4854662981815636E-2</v>
      </c>
      <c r="L23" s="22">
        <f t="shared" si="2"/>
        <v>-9.9238159891683608E-3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750737.48789999995</v>
      </c>
      <c r="F24" s="25">
        <f>VLOOKUP(C24,RA!B28:I59,8,0)</f>
        <v>37178.791299999997</v>
      </c>
      <c r="G24" s="16">
        <f t="shared" si="0"/>
        <v>713558.69659999991</v>
      </c>
      <c r="H24" s="27">
        <f>RA!J28</f>
        <v>4.95230248911618</v>
      </c>
      <c r="I24" s="20">
        <f>VLOOKUP(B24,RMS!B:D,3,FALSE)</f>
        <v>750737.48480531003</v>
      </c>
      <c r="J24" s="21">
        <f>VLOOKUP(B24,RMS!B:E,4,FALSE)</f>
        <v>713558.69729557505</v>
      </c>
      <c r="K24" s="22">
        <f t="shared" si="1"/>
        <v>3.0946899205446243E-3</v>
      </c>
      <c r="L24" s="22">
        <f t="shared" si="2"/>
        <v>-6.9557514507323503E-4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726784.71219999995</v>
      </c>
      <c r="F25" s="25">
        <f>VLOOKUP(C25,RA!B29:I60,8,0)</f>
        <v>108606.2311</v>
      </c>
      <c r="G25" s="16">
        <f t="shared" si="0"/>
        <v>618178.48109999998</v>
      </c>
      <c r="H25" s="27">
        <f>RA!J29</f>
        <v>14.9433840966805</v>
      </c>
      <c r="I25" s="20">
        <f>VLOOKUP(B25,RMS!B:D,3,FALSE)</f>
        <v>726784.71191681398</v>
      </c>
      <c r="J25" s="21">
        <f>VLOOKUP(B25,RMS!B:E,4,FALSE)</f>
        <v>618178.47572095005</v>
      </c>
      <c r="K25" s="22">
        <f t="shared" si="1"/>
        <v>2.8318597469478846E-4</v>
      </c>
      <c r="L25" s="22">
        <f t="shared" si="2"/>
        <v>5.3790499223396182E-3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1355523.7335999999</v>
      </c>
      <c r="F26" s="25">
        <f>VLOOKUP(C26,RA!B30:I61,8,0)</f>
        <v>123703.6045</v>
      </c>
      <c r="G26" s="16">
        <f t="shared" si="0"/>
        <v>1231820.1291</v>
      </c>
      <c r="H26" s="27">
        <f>RA!J30</f>
        <v>9.1258899740152799</v>
      </c>
      <c r="I26" s="20">
        <f>VLOOKUP(B26,RMS!B:D,3,FALSE)</f>
        <v>1355523.7558726</v>
      </c>
      <c r="J26" s="21">
        <f>VLOOKUP(B26,RMS!B:E,4,FALSE)</f>
        <v>1231820.1093788401</v>
      </c>
      <c r="K26" s="22">
        <f t="shared" si="1"/>
        <v>-2.2272600093856454E-2</v>
      </c>
      <c r="L26" s="22">
        <f t="shared" si="2"/>
        <v>1.9721159944310784E-2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870226.63910000003</v>
      </c>
      <c r="F27" s="25">
        <f>VLOOKUP(C27,RA!B31:I62,8,0)</f>
        <v>37327.740599999997</v>
      </c>
      <c r="G27" s="16">
        <f t="shared" si="0"/>
        <v>832898.89850000001</v>
      </c>
      <c r="H27" s="27">
        <f>RA!J31</f>
        <v>4.28942748047852</v>
      </c>
      <c r="I27" s="20">
        <f>VLOOKUP(B27,RMS!B:D,3,FALSE)</f>
        <v>870226.55359557504</v>
      </c>
      <c r="J27" s="21">
        <f>VLOOKUP(B27,RMS!B:E,4,FALSE)</f>
        <v>832898.87602123898</v>
      </c>
      <c r="K27" s="22">
        <f t="shared" si="1"/>
        <v>8.5504424991086125E-2</v>
      </c>
      <c r="L27" s="22">
        <f t="shared" si="2"/>
        <v>2.2478761035017669E-2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126914.62149999999</v>
      </c>
      <c r="F28" s="25">
        <f>VLOOKUP(C28,RA!B32:I63,8,0)</f>
        <v>33893.248299999999</v>
      </c>
      <c r="G28" s="16">
        <f t="shared" si="0"/>
        <v>93021.373200000002</v>
      </c>
      <c r="H28" s="27">
        <f>RA!J32</f>
        <v>26.7055504711882</v>
      </c>
      <c r="I28" s="20">
        <f>VLOOKUP(B28,RMS!B:D,3,FALSE)</f>
        <v>126914.606333167</v>
      </c>
      <c r="J28" s="21">
        <f>VLOOKUP(B28,RMS!B:E,4,FALSE)</f>
        <v>93021.371330195107</v>
      </c>
      <c r="K28" s="22">
        <f t="shared" si="1"/>
        <v>1.5166832992690615E-2</v>
      </c>
      <c r="L28" s="22">
        <f t="shared" si="2"/>
        <v>1.8698048952501267E-3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122343.40059999999</v>
      </c>
      <c r="F30" s="25">
        <f>VLOOKUP(C30,RA!B34:I66,8,0)</f>
        <v>13214.2359</v>
      </c>
      <c r="G30" s="16">
        <f t="shared" si="0"/>
        <v>109129.16469999999</v>
      </c>
      <c r="H30" s="27">
        <f>RA!J34</f>
        <v>10.800938861593201</v>
      </c>
      <c r="I30" s="20">
        <f>VLOOKUP(B30,RMS!B:D,3,FALSE)</f>
        <v>122343.40029999999</v>
      </c>
      <c r="J30" s="21">
        <f>VLOOKUP(B30,RMS!B:E,4,FALSE)</f>
        <v>109129.1548</v>
      </c>
      <c r="K30" s="22">
        <f t="shared" si="1"/>
        <v>2.9999999969732016E-4</v>
      </c>
      <c r="L30" s="22">
        <f t="shared" si="2"/>
        <v>9.8999999900115654E-3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1052593.42</v>
      </c>
      <c r="F31" s="25">
        <f>VLOOKUP(C31,RA!B34:I67,8,0)</f>
        <v>-18160.57</v>
      </c>
      <c r="G31" s="16">
        <f t="shared" si="0"/>
        <v>1070753.99</v>
      </c>
      <c r="H31" s="27">
        <f>RA!J35</f>
        <v>-6.69445620699699</v>
      </c>
      <c r="I31" s="20">
        <v>0</v>
      </c>
      <c r="J31" s="21">
        <v>0</v>
      </c>
      <c r="K31" s="22">
        <f t="shared" si="1"/>
        <v>1052593.42</v>
      </c>
      <c r="L31" s="22">
        <f t="shared" si="2"/>
        <v>1070753.99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951706.2</v>
      </c>
      <c r="F32" s="25">
        <f>VLOOKUP(C32,RA!B34:I68,8,0)</f>
        <v>-47523.01</v>
      </c>
      <c r="G32" s="16">
        <f t="shared" si="0"/>
        <v>999229.21</v>
      </c>
      <c r="H32" s="27">
        <f>RA!J34</f>
        <v>10.800938861593201</v>
      </c>
      <c r="I32" s="20">
        <v>0</v>
      </c>
      <c r="J32" s="21">
        <v>0</v>
      </c>
      <c r="K32" s="22">
        <f t="shared" si="1"/>
        <v>951706.2</v>
      </c>
      <c r="L32" s="22">
        <f t="shared" si="2"/>
        <v>999229.21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528018.57999999996</v>
      </c>
      <c r="F33" s="25">
        <f>VLOOKUP(C33,RA!B35:I69,8,0)</f>
        <v>4838.04</v>
      </c>
      <c r="G33" s="16">
        <f t="shared" si="0"/>
        <v>523180.54</v>
      </c>
      <c r="H33" s="27">
        <f>RA!J35</f>
        <v>-6.69445620699699</v>
      </c>
      <c r="I33" s="20">
        <v>0</v>
      </c>
      <c r="J33" s="21">
        <v>0</v>
      </c>
      <c r="K33" s="22">
        <f t="shared" si="1"/>
        <v>528018.57999999996</v>
      </c>
      <c r="L33" s="22">
        <f t="shared" si="2"/>
        <v>523180.54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248289.7444</v>
      </c>
      <c r="F34" s="25">
        <f>VLOOKUP(C34,RA!B8:I70,8,0)</f>
        <v>16333.569</v>
      </c>
      <c r="G34" s="16">
        <f t="shared" si="0"/>
        <v>231956.17540000001</v>
      </c>
      <c r="H34" s="27">
        <f>RA!J36</f>
        <v>-1.7253166944554901</v>
      </c>
      <c r="I34" s="20">
        <f>VLOOKUP(B34,RMS!B:D,3,FALSE)</f>
        <v>248289.743589744</v>
      </c>
      <c r="J34" s="21">
        <f>VLOOKUP(B34,RMS!B:E,4,FALSE)</f>
        <v>231956.17521367499</v>
      </c>
      <c r="K34" s="22">
        <f t="shared" si="1"/>
        <v>8.1025599502027035E-4</v>
      </c>
      <c r="L34" s="22">
        <f t="shared" si="2"/>
        <v>1.8632502178661525E-4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706074.86919999996</v>
      </c>
      <c r="F35" s="25">
        <f>VLOOKUP(C35,RA!B8:I71,8,0)</f>
        <v>43659.003100000002</v>
      </c>
      <c r="G35" s="16">
        <f t="shared" si="0"/>
        <v>662415.86609999998</v>
      </c>
      <c r="H35" s="27">
        <f>RA!J37</f>
        <v>-4.9934538621267803</v>
      </c>
      <c r="I35" s="20">
        <f>VLOOKUP(B35,RMS!B:D,3,FALSE)</f>
        <v>706074.85883760697</v>
      </c>
      <c r="J35" s="21">
        <f>VLOOKUP(B35,RMS!B:E,4,FALSE)</f>
        <v>662415.87390683801</v>
      </c>
      <c r="K35" s="22">
        <f t="shared" si="1"/>
        <v>1.036239298991859E-2</v>
      </c>
      <c r="L35" s="22">
        <f t="shared" si="2"/>
        <v>-7.8068380244076252E-3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394395.32</v>
      </c>
      <c r="F36" s="25">
        <f>VLOOKUP(C36,RA!B9:I72,8,0)</f>
        <v>-15851.56</v>
      </c>
      <c r="G36" s="16">
        <f t="shared" si="0"/>
        <v>410246.88</v>
      </c>
      <c r="H36" s="27">
        <f>RA!J38</f>
        <v>0.91626321179834302</v>
      </c>
      <c r="I36" s="20">
        <v>0</v>
      </c>
      <c r="J36" s="21">
        <v>0</v>
      </c>
      <c r="K36" s="22">
        <f t="shared" si="1"/>
        <v>394395.32</v>
      </c>
      <c r="L36" s="22">
        <f t="shared" si="2"/>
        <v>410246.88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78071.649999999994</v>
      </c>
      <c r="F37" s="25">
        <f>VLOOKUP(C37,RA!B10:I73,8,0)</f>
        <v>10149.24</v>
      </c>
      <c r="G37" s="16">
        <f t="shared" si="0"/>
        <v>67922.409999999989</v>
      </c>
      <c r="H37" s="27">
        <f>RA!J39</f>
        <v>90.443349753694605</v>
      </c>
      <c r="I37" s="20">
        <v>0</v>
      </c>
      <c r="J37" s="21">
        <v>0</v>
      </c>
      <c r="K37" s="22">
        <f t="shared" si="1"/>
        <v>78071.649999999994</v>
      </c>
      <c r="L37" s="22">
        <f t="shared" si="2"/>
        <v>67922.409999999989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6014.5300999999999</v>
      </c>
      <c r="F38" s="25">
        <f>VLOOKUP(C38,RA!B8:I74,8,0)</f>
        <v>769.34130000000005</v>
      </c>
      <c r="G38" s="16">
        <f t="shared" si="0"/>
        <v>5245.1887999999999</v>
      </c>
      <c r="H38" s="27">
        <f>RA!J40</f>
        <v>6.5784307924077101</v>
      </c>
      <c r="I38" s="20">
        <f>VLOOKUP(B38,RMS!B:D,3,FALSE)</f>
        <v>6014.5299145299095</v>
      </c>
      <c r="J38" s="21">
        <f>VLOOKUP(B38,RMS!B:E,4,FALSE)</f>
        <v>5245.1880341880296</v>
      </c>
      <c r="K38" s="22">
        <f t="shared" si="1"/>
        <v>1.8547009040048579E-4</v>
      </c>
      <c r="L38" s="22">
        <f t="shared" si="2"/>
        <v>7.6581197026825976E-4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activeCell="A8" sqref="A1:W44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5" t="s">
        <v>46</v>
      </c>
      <c r="W1" s="49"/>
    </row>
    <row r="2" spans="1:23" ht="12.75" x14ac:dyDescent="0.2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5"/>
      <c r="W2" s="49"/>
    </row>
    <row r="3" spans="1:23" ht="23.25" thickBot="1" x14ac:dyDescent="0.2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6" t="s">
        <v>47</v>
      </c>
      <c r="W3" s="49"/>
    </row>
    <row r="4" spans="1:23" ht="15" thickTop="1" thickBot="1" x14ac:dyDescent="0.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4"/>
      <c r="W4" s="49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8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53" t="s">
        <v>5</v>
      </c>
      <c r="B7" s="42"/>
      <c r="C7" s="43"/>
      <c r="D7" s="64">
        <v>21012240.6175</v>
      </c>
      <c r="E7" s="64">
        <v>18522074.008900002</v>
      </c>
      <c r="F7" s="65">
        <v>113.444318424618</v>
      </c>
      <c r="G7" s="64">
        <v>18148453.943799999</v>
      </c>
      <c r="H7" s="65">
        <v>15.779783129561499</v>
      </c>
      <c r="I7" s="64">
        <v>1778418.4904</v>
      </c>
      <c r="J7" s="65">
        <v>8.4637260860169707</v>
      </c>
      <c r="K7" s="64">
        <v>2346112.0490000001</v>
      </c>
      <c r="L7" s="65">
        <v>12.927338363175</v>
      </c>
      <c r="M7" s="65">
        <v>-0.24197205706435601</v>
      </c>
      <c r="N7" s="64">
        <v>639606657.14610004</v>
      </c>
      <c r="O7" s="64">
        <v>2274389501.3477998</v>
      </c>
      <c r="P7" s="64">
        <v>1015055</v>
      </c>
      <c r="Q7" s="64">
        <v>1123392</v>
      </c>
      <c r="R7" s="65">
        <v>-9.6437396741297796</v>
      </c>
      <c r="S7" s="64">
        <v>20.700593187068701</v>
      </c>
      <c r="T7" s="64">
        <v>47.5278800721387</v>
      </c>
      <c r="U7" s="66">
        <v>-129.59670596216799</v>
      </c>
      <c r="V7" s="54"/>
      <c r="W7" s="54"/>
    </row>
    <row r="8" spans="1:23" ht="14.25" thickBot="1" x14ac:dyDescent="0.2">
      <c r="A8" s="41">
        <v>42092</v>
      </c>
      <c r="B8" s="46" t="s">
        <v>6</v>
      </c>
      <c r="C8" s="52"/>
      <c r="D8" s="67">
        <v>714886.50320000004</v>
      </c>
      <c r="E8" s="67">
        <v>716181.27029999997</v>
      </c>
      <c r="F8" s="68">
        <v>99.819212376294402</v>
      </c>
      <c r="G8" s="67">
        <v>613195.56969999999</v>
      </c>
      <c r="H8" s="68">
        <v>16.583768462278901</v>
      </c>
      <c r="I8" s="67">
        <v>153556.1851</v>
      </c>
      <c r="J8" s="68">
        <v>21.4797991586981</v>
      </c>
      <c r="K8" s="67">
        <v>155536.37950000001</v>
      </c>
      <c r="L8" s="68">
        <v>25.364889634818201</v>
      </c>
      <c r="M8" s="68">
        <v>-1.2731390600487001E-2</v>
      </c>
      <c r="N8" s="67">
        <v>25049840.799699999</v>
      </c>
      <c r="O8" s="67">
        <v>93917818.2104</v>
      </c>
      <c r="P8" s="67">
        <v>36860</v>
      </c>
      <c r="Q8" s="67">
        <v>41113</v>
      </c>
      <c r="R8" s="68">
        <v>-10.3446598399533</v>
      </c>
      <c r="S8" s="67">
        <v>19.394641975040699</v>
      </c>
      <c r="T8" s="67">
        <v>18.7153307761535</v>
      </c>
      <c r="U8" s="69">
        <v>3.5025714821721601</v>
      </c>
      <c r="V8" s="54"/>
      <c r="W8" s="54"/>
    </row>
    <row r="9" spans="1:23" ht="12" customHeight="1" thickBot="1" x14ac:dyDescent="0.2">
      <c r="A9" s="44"/>
      <c r="B9" s="46" t="s">
        <v>7</v>
      </c>
      <c r="C9" s="52"/>
      <c r="D9" s="67">
        <v>120743.9751</v>
      </c>
      <c r="E9" s="67">
        <v>109946.3363</v>
      </c>
      <c r="F9" s="68">
        <v>109.820826380733</v>
      </c>
      <c r="G9" s="67">
        <v>129942.7789</v>
      </c>
      <c r="H9" s="68">
        <v>-7.0791188843814998</v>
      </c>
      <c r="I9" s="67">
        <v>26240.4797</v>
      </c>
      <c r="J9" s="68">
        <v>21.732330477166801</v>
      </c>
      <c r="K9" s="67">
        <v>30598.14</v>
      </c>
      <c r="L9" s="68">
        <v>23.547395445150102</v>
      </c>
      <c r="M9" s="68">
        <v>-0.14241585599647599</v>
      </c>
      <c r="N9" s="67">
        <v>4466217.0821000002</v>
      </c>
      <c r="O9" s="67">
        <v>14529349.2543</v>
      </c>
      <c r="P9" s="67">
        <v>7064</v>
      </c>
      <c r="Q9" s="67">
        <v>8743</v>
      </c>
      <c r="R9" s="68">
        <v>-19.203934576232399</v>
      </c>
      <c r="S9" s="67">
        <v>17.092861707248002</v>
      </c>
      <c r="T9" s="67">
        <v>16.683489545922502</v>
      </c>
      <c r="U9" s="69">
        <v>2.3949890213642302</v>
      </c>
      <c r="V9" s="54"/>
      <c r="W9" s="54"/>
    </row>
    <row r="10" spans="1:23" ht="14.25" thickBot="1" x14ac:dyDescent="0.2">
      <c r="A10" s="44"/>
      <c r="B10" s="46" t="s">
        <v>8</v>
      </c>
      <c r="C10" s="52"/>
      <c r="D10" s="67">
        <v>188699.98970000001</v>
      </c>
      <c r="E10" s="67">
        <v>173307.8639</v>
      </c>
      <c r="F10" s="68">
        <v>108.881377598008</v>
      </c>
      <c r="G10" s="67">
        <v>193936.60440000001</v>
      </c>
      <c r="H10" s="68">
        <v>-2.70016829272689</v>
      </c>
      <c r="I10" s="67">
        <v>32602.169900000001</v>
      </c>
      <c r="J10" s="68">
        <v>17.2772504926109</v>
      </c>
      <c r="K10" s="67">
        <v>55032.334199999998</v>
      </c>
      <c r="L10" s="68">
        <v>28.3764554763959</v>
      </c>
      <c r="M10" s="68">
        <v>-0.40758155411841501</v>
      </c>
      <c r="N10" s="67">
        <v>5239488.1507000001</v>
      </c>
      <c r="O10" s="67">
        <v>23244808.752599999</v>
      </c>
      <c r="P10" s="67">
        <v>99095</v>
      </c>
      <c r="Q10" s="67">
        <v>109225</v>
      </c>
      <c r="R10" s="68">
        <v>-9.2744335088120895</v>
      </c>
      <c r="S10" s="67">
        <v>1.9042332075281301</v>
      </c>
      <c r="T10" s="67">
        <v>2.0322172588693102</v>
      </c>
      <c r="U10" s="69">
        <v>-6.7210282246527999</v>
      </c>
      <c r="V10" s="54"/>
      <c r="W10" s="54"/>
    </row>
    <row r="11" spans="1:23" ht="14.25" thickBot="1" x14ac:dyDescent="0.2">
      <c r="A11" s="44"/>
      <c r="B11" s="46" t="s">
        <v>9</v>
      </c>
      <c r="C11" s="52"/>
      <c r="D11" s="67">
        <v>54378.013099999996</v>
      </c>
      <c r="E11" s="67">
        <v>53989.273699999998</v>
      </c>
      <c r="F11" s="68">
        <v>100.720030801229</v>
      </c>
      <c r="G11" s="67">
        <v>53405.046999999999</v>
      </c>
      <c r="H11" s="68">
        <v>1.8218617053178401</v>
      </c>
      <c r="I11" s="67">
        <v>8785.3667999999998</v>
      </c>
      <c r="J11" s="68">
        <v>16.156101150374699</v>
      </c>
      <c r="K11" s="67">
        <v>13969.2297</v>
      </c>
      <c r="L11" s="68">
        <v>26.157133987729701</v>
      </c>
      <c r="M11" s="68">
        <v>-0.37109153556262298</v>
      </c>
      <c r="N11" s="67">
        <v>1809897.9406999999</v>
      </c>
      <c r="O11" s="67">
        <v>7136021.7691000002</v>
      </c>
      <c r="P11" s="67">
        <v>2796</v>
      </c>
      <c r="Q11" s="67">
        <v>3187</v>
      </c>
      <c r="R11" s="68">
        <v>-12.268591151553199</v>
      </c>
      <c r="S11" s="67">
        <v>19.448502539341899</v>
      </c>
      <c r="T11" s="67">
        <v>18.8661305302793</v>
      </c>
      <c r="U11" s="69">
        <v>2.99443110277817</v>
      </c>
      <c r="V11" s="54"/>
      <c r="W11" s="54"/>
    </row>
    <row r="12" spans="1:23" ht="14.25" thickBot="1" x14ac:dyDescent="0.2">
      <c r="A12" s="44"/>
      <c r="B12" s="46" t="s">
        <v>10</v>
      </c>
      <c r="C12" s="52"/>
      <c r="D12" s="67">
        <v>127534.5058</v>
      </c>
      <c r="E12" s="67">
        <v>104326.34669999999</v>
      </c>
      <c r="F12" s="68">
        <v>122.245731623994</v>
      </c>
      <c r="G12" s="67">
        <v>130134.27860000001</v>
      </c>
      <c r="H12" s="68">
        <v>-1.99776171810278</v>
      </c>
      <c r="I12" s="67">
        <v>21491.732800000002</v>
      </c>
      <c r="J12" s="68">
        <v>16.851700381152899</v>
      </c>
      <c r="K12" s="67">
        <v>28255.556400000001</v>
      </c>
      <c r="L12" s="68">
        <v>21.712616156155502</v>
      </c>
      <c r="M12" s="68">
        <v>-0.23938030114317599</v>
      </c>
      <c r="N12" s="67">
        <v>5947313.4729000004</v>
      </c>
      <c r="O12" s="67">
        <v>26145255.833000001</v>
      </c>
      <c r="P12" s="67">
        <v>1714</v>
      </c>
      <c r="Q12" s="67">
        <v>1847</v>
      </c>
      <c r="R12" s="68">
        <v>-7.2008662696264203</v>
      </c>
      <c r="S12" s="67">
        <v>74.407529638273104</v>
      </c>
      <c r="T12" s="67">
        <v>69.860929886302102</v>
      </c>
      <c r="U12" s="69">
        <v>6.1104027698190002</v>
      </c>
      <c r="V12" s="54"/>
      <c r="W12" s="54"/>
    </row>
    <row r="13" spans="1:23" ht="14.25" thickBot="1" x14ac:dyDescent="0.2">
      <c r="A13" s="44"/>
      <c r="B13" s="46" t="s">
        <v>11</v>
      </c>
      <c r="C13" s="52"/>
      <c r="D13" s="67">
        <v>279499.44910000003</v>
      </c>
      <c r="E13" s="67">
        <v>304470.61910000001</v>
      </c>
      <c r="F13" s="68">
        <v>91.798496001415998</v>
      </c>
      <c r="G13" s="67">
        <v>335462.34220000001</v>
      </c>
      <c r="H13" s="68">
        <v>-16.682317524223201</v>
      </c>
      <c r="I13" s="67">
        <v>64411.656799999997</v>
      </c>
      <c r="J13" s="68">
        <v>23.045360914809802</v>
      </c>
      <c r="K13" s="67">
        <v>94980.923500000004</v>
      </c>
      <c r="L13" s="68">
        <v>28.313438366018801</v>
      </c>
      <c r="M13" s="68">
        <v>-0.32184638318451397</v>
      </c>
      <c r="N13" s="67">
        <v>15490827.082599999</v>
      </c>
      <c r="O13" s="67">
        <v>41544044.8037</v>
      </c>
      <c r="P13" s="67">
        <v>13273</v>
      </c>
      <c r="Q13" s="67">
        <v>14176</v>
      </c>
      <c r="R13" s="68">
        <v>-6.3699209932279999</v>
      </c>
      <c r="S13" s="67">
        <v>21.057744978527801</v>
      </c>
      <c r="T13" s="67">
        <v>20.379699788374701</v>
      </c>
      <c r="U13" s="69">
        <v>3.2199325751380599</v>
      </c>
      <c r="V13" s="54"/>
      <c r="W13" s="54"/>
    </row>
    <row r="14" spans="1:23" ht="14.25" thickBot="1" x14ac:dyDescent="0.2">
      <c r="A14" s="44"/>
      <c r="B14" s="46" t="s">
        <v>12</v>
      </c>
      <c r="C14" s="52"/>
      <c r="D14" s="67">
        <v>202237.34280000001</v>
      </c>
      <c r="E14" s="67">
        <v>215031.62899999999</v>
      </c>
      <c r="F14" s="68">
        <v>94.050044516939394</v>
      </c>
      <c r="G14" s="67">
        <v>200407.57509999999</v>
      </c>
      <c r="H14" s="68">
        <v>0.91302322234425604</v>
      </c>
      <c r="I14" s="67">
        <v>35604.628100000002</v>
      </c>
      <c r="J14" s="68">
        <v>17.6053678351632</v>
      </c>
      <c r="K14" s="67">
        <v>41875.7592</v>
      </c>
      <c r="L14" s="68">
        <v>20.895297584986402</v>
      </c>
      <c r="M14" s="68">
        <v>-0.149755639534769</v>
      </c>
      <c r="N14" s="67">
        <v>4563582.2942000004</v>
      </c>
      <c r="O14" s="67">
        <v>19378162.029300001</v>
      </c>
      <c r="P14" s="67">
        <v>4899</v>
      </c>
      <c r="Q14" s="67">
        <v>4618</v>
      </c>
      <c r="R14" s="68">
        <v>6.0848852317020299</v>
      </c>
      <c r="S14" s="67">
        <v>41.281351867728098</v>
      </c>
      <c r="T14" s="67">
        <v>41.857701645734103</v>
      </c>
      <c r="U14" s="69">
        <v>-1.3961504454909599</v>
      </c>
      <c r="V14" s="54"/>
      <c r="W14" s="54"/>
    </row>
    <row r="15" spans="1:23" ht="14.25" thickBot="1" x14ac:dyDescent="0.2">
      <c r="A15" s="44"/>
      <c r="B15" s="46" t="s">
        <v>13</v>
      </c>
      <c r="C15" s="52"/>
      <c r="D15" s="67">
        <v>106576.5319</v>
      </c>
      <c r="E15" s="67">
        <v>153660.60079999999</v>
      </c>
      <c r="F15" s="68">
        <v>69.358398538814001</v>
      </c>
      <c r="G15" s="67">
        <v>170595.38879999999</v>
      </c>
      <c r="H15" s="68">
        <v>-37.526721765647203</v>
      </c>
      <c r="I15" s="67">
        <v>19363.548999999999</v>
      </c>
      <c r="J15" s="68">
        <v>18.168679966213102</v>
      </c>
      <c r="K15" s="67">
        <v>33586.214399999997</v>
      </c>
      <c r="L15" s="68">
        <v>19.687644921853799</v>
      </c>
      <c r="M15" s="68">
        <v>-0.42346735570174898</v>
      </c>
      <c r="N15" s="67">
        <v>4388481.1391000003</v>
      </c>
      <c r="O15" s="67">
        <v>15514957.8309</v>
      </c>
      <c r="P15" s="67">
        <v>5088</v>
      </c>
      <c r="Q15" s="67">
        <v>5105</v>
      </c>
      <c r="R15" s="68">
        <v>-0.33300685602350999</v>
      </c>
      <c r="S15" s="67">
        <v>20.946645420597498</v>
      </c>
      <c r="T15" s="67">
        <v>20.330745190989202</v>
      </c>
      <c r="U15" s="69">
        <v>2.9403287125041202</v>
      </c>
      <c r="V15" s="54"/>
      <c r="W15" s="54"/>
    </row>
    <row r="16" spans="1:23" ht="14.25" thickBot="1" x14ac:dyDescent="0.2">
      <c r="A16" s="44"/>
      <c r="B16" s="46" t="s">
        <v>14</v>
      </c>
      <c r="C16" s="52"/>
      <c r="D16" s="67">
        <v>1030122.8162</v>
      </c>
      <c r="E16" s="67">
        <v>1060929.0578000001</v>
      </c>
      <c r="F16" s="68">
        <v>97.096295800976407</v>
      </c>
      <c r="G16" s="67">
        <v>983179.98419999995</v>
      </c>
      <c r="H16" s="68">
        <v>4.7745919113880904</v>
      </c>
      <c r="I16" s="67">
        <v>57306.198799999998</v>
      </c>
      <c r="J16" s="68">
        <v>5.56304528923995</v>
      </c>
      <c r="K16" s="67">
        <v>77657.000199999995</v>
      </c>
      <c r="L16" s="68">
        <v>7.8985538200503997</v>
      </c>
      <c r="M16" s="68">
        <v>-0.26206010208465402</v>
      </c>
      <c r="N16" s="67">
        <v>24645853.4606</v>
      </c>
      <c r="O16" s="67">
        <v>109806271.751</v>
      </c>
      <c r="P16" s="67">
        <v>56085</v>
      </c>
      <c r="Q16" s="67">
        <v>60662</v>
      </c>
      <c r="R16" s="68">
        <v>-7.5450858857274801</v>
      </c>
      <c r="S16" s="67">
        <v>18.367171546759401</v>
      </c>
      <c r="T16" s="67">
        <v>17.119987522666602</v>
      </c>
      <c r="U16" s="69">
        <v>6.79028897246212</v>
      </c>
      <c r="V16" s="54"/>
      <c r="W16" s="54"/>
    </row>
    <row r="17" spans="1:21" ht="12" thickBot="1" x14ac:dyDescent="0.2">
      <c r="A17" s="44"/>
      <c r="B17" s="46" t="s">
        <v>15</v>
      </c>
      <c r="C17" s="52"/>
      <c r="D17" s="67">
        <v>979509.63569999998</v>
      </c>
      <c r="E17" s="67">
        <v>510030.23129999998</v>
      </c>
      <c r="F17" s="68">
        <v>192.049328762995</v>
      </c>
      <c r="G17" s="67">
        <v>626078.4889</v>
      </c>
      <c r="H17" s="68">
        <v>56.4515716585259</v>
      </c>
      <c r="I17" s="67">
        <v>23490.634600000001</v>
      </c>
      <c r="J17" s="68">
        <v>2.39820352386963</v>
      </c>
      <c r="K17" s="67">
        <v>73700.960500000001</v>
      </c>
      <c r="L17" s="68">
        <v>11.771840401271501</v>
      </c>
      <c r="M17" s="68">
        <v>-0.68127098424992705</v>
      </c>
      <c r="N17" s="67">
        <v>19786177.494899999</v>
      </c>
      <c r="O17" s="67">
        <v>134941356.4957</v>
      </c>
      <c r="P17" s="67">
        <v>11915</v>
      </c>
      <c r="Q17" s="67">
        <v>12604</v>
      </c>
      <c r="R17" s="68">
        <v>-5.4665185655347504</v>
      </c>
      <c r="S17" s="67">
        <v>82.208110423835507</v>
      </c>
      <c r="T17" s="67">
        <v>49.269092986353499</v>
      </c>
      <c r="U17" s="69">
        <v>40.067843996973302</v>
      </c>
    </row>
    <row r="18" spans="1:21" ht="12" thickBot="1" x14ac:dyDescent="0.2">
      <c r="A18" s="44"/>
      <c r="B18" s="46" t="s">
        <v>16</v>
      </c>
      <c r="C18" s="52"/>
      <c r="D18" s="67">
        <v>2152705.9572000001</v>
      </c>
      <c r="E18" s="67">
        <v>2210234.7165999999</v>
      </c>
      <c r="F18" s="68">
        <v>97.397165153188098</v>
      </c>
      <c r="G18" s="67">
        <v>2286603.7732000002</v>
      </c>
      <c r="H18" s="68">
        <v>-5.8557506800846397</v>
      </c>
      <c r="I18" s="67">
        <v>147177.5086</v>
      </c>
      <c r="J18" s="68">
        <v>6.8368607476439598</v>
      </c>
      <c r="K18" s="67">
        <v>329754.06050000002</v>
      </c>
      <c r="L18" s="68">
        <v>14.4211281536776</v>
      </c>
      <c r="M18" s="68">
        <v>-0.55367491646096101</v>
      </c>
      <c r="N18" s="67">
        <v>54368604.500299998</v>
      </c>
      <c r="O18" s="67">
        <v>301060232.03579998</v>
      </c>
      <c r="P18" s="67">
        <v>101852</v>
      </c>
      <c r="Q18" s="67">
        <v>115913</v>
      </c>
      <c r="R18" s="68">
        <v>-12.1306497114215</v>
      </c>
      <c r="S18" s="67">
        <v>21.135627746141498</v>
      </c>
      <c r="T18" s="67">
        <v>20.386525389732</v>
      </c>
      <c r="U18" s="69">
        <v>3.5442635790472901</v>
      </c>
    </row>
    <row r="19" spans="1:21" ht="12" thickBot="1" x14ac:dyDescent="0.2">
      <c r="A19" s="44"/>
      <c r="B19" s="46" t="s">
        <v>17</v>
      </c>
      <c r="C19" s="52"/>
      <c r="D19" s="67">
        <v>654731.90720000002</v>
      </c>
      <c r="E19" s="67">
        <v>678645.57920000004</v>
      </c>
      <c r="F19" s="68">
        <v>96.476264970562397</v>
      </c>
      <c r="G19" s="67">
        <v>670566.32420000003</v>
      </c>
      <c r="H19" s="68">
        <v>-2.3613498663075299</v>
      </c>
      <c r="I19" s="67">
        <v>69927.020999999993</v>
      </c>
      <c r="J19" s="68">
        <v>10.6802525172551</v>
      </c>
      <c r="K19" s="67">
        <v>82332.238599999997</v>
      </c>
      <c r="L19" s="68">
        <v>12.278015705340399</v>
      </c>
      <c r="M19" s="68">
        <v>-0.15067266250671299</v>
      </c>
      <c r="N19" s="67">
        <v>19935692.0297</v>
      </c>
      <c r="O19" s="67">
        <v>83246985.836700007</v>
      </c>
      <c r="P19" s="67">
        <v>16929</v>
      </c>
      <c r="Q19" s="67">
        <v>19229</v>
      </c>
      <c r="R19" s="68">
        <v>-11.9611004212388</v>
      </c>
      <c r="S19" s="67">
        <v>38.6751672987182</v>
      </c>
      <c r="T19" s="67">
        <v>37.157153960164301</v>
      </c>
      <c r="U19" s="69">
        <v>3.9250336703886899</v>
      </c>
    </row>
    <row r="20" spans="1:21" ht="12" thickBot="1" x14ac:dyDescent="0.2">
      <c r="A20" s="44"/>
      <c r="B20" s="46" t="s">
        <v>18</v>
      </c>
      <c r="C20" s="52"/>
      <c r="D20" s="67">
        <v>920589.77579999994</v>
      </c>
      <c r="E20" s="67">
        <v>917531.50430000003</v>
      </c>
      <c r="F20" s="68">
        <v>100.333315148926</v>
      </c>
      <c r="G20" s="67">
        <v>827531.23080000002</v>
      </c>
      <c r="H20" s="68">
        <v>11.245321208002901</v>
      </c>
      <c r="I20" s="67">
        <v>69026.982999999993</v>
      </c>
      <c r="J20" s="68">
        <v>7.4981261811228599</v>
      </c>
      <c r="K20" s="67">
        <v>77074.415200000003</v>
      </c>
      <c r="L20" s="68">
        <v>9.3137772124309794</v>
      </c>
      <c r="M20" s="68">
        <v>-0.10441120025520501</v>
      </c>
      <c r="N20" s="67">
        <v>25240769.279800002</v>
      </c>
      <c r="O20" s="67">
        <v>121879532.6476</v>
      </c>
      <c r="P20" s="67">
        <v>44684</v>
      </c>
      <c r="Q20" s="67">
        <v>50069</v>
      </c>
      <c r="R20" s="68">
        <v>-10.755157882122701</v>
      </c>
      <c r="S20" s="67">
        <v>20.602223968310799</v>
      </c>
      <c r="T20" s="67">
        <v>20.503807527611901</v>
      </c>
      <c r="U20" s="69">
        <v>0.47769814001773497</v>
      </c>
    </row>
    <row r="21" spans="1:21" ht="12" thickBot="1" x14ac:dyDescent="0.2">
      <c r="A21" s="44"/>
      <c r="B21" s="46" t="s">
        <v>19</v>
      </c>
      <c r="C21" s="52"/>
      <c r="D21" s="67">
        <v>419339.99469999998</v>
      </c>
      <c r="E21" s="67">
        <v>413037.65</v>
      </c>
      <c r="F21" s="68">
        <v>101.52585235268501</v>
      </c>
      <c r="G21" s="67">
        <v>384678.95610000001</v>
      </c>
      <c r="H21" s="68">
        <v>9.0103807474692292</v>
      </c>
      <c r="I21" s="67">
        <v>29099.348300000001</v>
      </c>
      <c r="J21" s="68">
        <v>6.9393209967529996</v>
      </c>
      <c r="K21" s="67">
        <v>51362.5815</v>
      </c>
      <c r="L21" s="68">
        <v>13.3520642825723</v>
      </c>
      <c r="M21" s="68">
        <v>-0.43345238011449999</v>
      </c>
      <c r="N21" s="67">
        <v>12312244.7853</v>
      </c>
      <c r="O21" s="67">
        <v>51218170.604199998</v>
      </c>
      <c r="P21" s="67">
        <v>37657</v>
      </c>
      <c r="Q21" s="67">
        <v>43495</v>
      </c>
      <c r="R21" s="68">
        <v>-13.422232440510401</v>
      </c>
      <c r="S21" s="67">
        <v>11.135778067822701</v>
      </c>
      <c r="T21" s="67">
        <v>11.070710918496401</v>
      </c>
      <c r="U21" s="69">
        <v>0.58430716677399896</v>
      </c>
    </row>
    <row r="22" spans="1:21" ht="12" thickBot="1" x14ac:dyDescent="0.2">
      <c r="A22" s="44"/>
      <c r="B22" s="46" t="s">
        <v>20</v>
      </c>
      <c r="C22" s="52"/>
      <c r="D22" s="67">
        <v>1271505.6122999999</v>
      </c>
      <c r="E22" s="67">
        <v>1145140.7091000001</v>
      </c>
      <c r="F22" s="68">
        <v>111.03488001045</v>
      </c>
      <c r="G22" s="67">
        <v>1409497.5267</v>
      </c>
      <c r="H22" s="68">
        <v>-9.7901494529809305</v>
      </c>
      <c r="I22" s="67">
        <v>160223.13</v>
      </c>
      <c r="J22" s="68">
        <v>12.6010556658241</v>
      </c>
      <c r="K22" s="67">
        <v>189749.62890000001</v>
      </c>
      <c r="L22" s="68">
        <v>13.4622179397685</v>
      </c>
      <c r="M22" s="68">
        <v>-0.15560767665880801</v>
      </c>
      <c r="N22" s="67">
        <v>41094968.132600002</v>
      </c>
      <c r="O22" s="67">
        <v>140118930.37020001</v>
      </c>
      <c r="P22" s="67">
        <v>80174</v>
      </c>
      <c r="Q22" s="67">
        <v>90557</v>
      </c>
      <c r="R22" s="68">
        <v>-11.465706681979301</v>
      </c>
      <c r="S22" s="67">
        <v>15.859326119440199</v>
      </c>
      <c r="T22" s="67">
        <v>15.906514443941401</v>
      </c>
      <c r="U22" s="69">
        <v>-0.297543061702505</v>
      </c>
    </row>
    <row r="23" spans="1:21" ht="12" thickBot="1" x14ac:dyDescent="0.2">
      <c r="A23" s="44"/>
      <c r="B23" s="46" t="s">
        <v>21</v>
      </c>
      <c r="C23" s="52"/>
      <c r="D23" s="67">
        <v>2628446.5789999999</v>
      </c>
      <c r="E23" s="67">
        <v>3051921.4506999999</v>
      </c>
      <c r="F23" s="68">
        <v>86.124319431521698</v>
      </c>
      <c r="G23" s="67">
        <v>2988626.1260000002</v>
      </c>
      <c r="H23" s="68">
        <v>-12.0516763159689</v>
      </c>
      <c r="I23" s="67">
        <v>277799.31390000001</v>
      </c>
      <c r="J23" s="68">
        <v>10.5689541541183</v>
      </c>
      <c r="K23" s="67">
        <v>154782.82430000001</v>
      </c>
      <c r="L23" s="68">
        <v>5.1790628126229503</v>
      </c>
      <c r="M23" s="68">
        <v>0.79476834820877496</v>
      </c>
      <c r="N23" s="67">
        <v>117003830.6145</v>
      </c>
      <c r="O23" s="67">
        <v>308996651.3021</v>
      </c>
      <c r="P23" s="67">
        <v>92959</v>
      </c>
      <c r="Q23" s="67">
        <v>102151</v>
      </c>
      <c r="R23" s="68">
        <v>-8.9984434807295095</v>
      </c>
      <c r="S23" s="67">
        <v>28.275331909766699</v>
      </c>
      <c r="T23" s="67">
        <v>28.529098383765199</v>
      </c>
      <c r="U23" s="69">
        <v>-0.89748362568603801</v>
      </c>
    </row>
    <row r="24" spans="1:21" ht="12" thickBot="1" x14ac:dyDescent="0.2">
      <c r="A24" s="44"/>
      <c r="B24" s="46" t="s">
        <v>22</v>
      </c>
      <c r="C24" s="52"/>
      <c r="D24" s="67">
        <v>234889.9829</v>
      </c>
      <c r="E24" s="67">
        <v>319088.745</v>
      </c>
      <c r="F24" s="68">
        <v>73.612744598685197</v>
      </c>
      <c r="G24" s="67">
        <v>278472.75689999998</v>
      </c>
      <c r="H24" s="68">
        <v>-15.6506419102428</v>
      </c>
      <c r="I24" s="67">
        <v>36374.097099999999</v>
      </c>
      <c r="J24" s="68">
        <v>15.485588891836899</v>
      </c>
      <c r="K24" s="67">
        <v>31783.296600000001</v>
      </c>
      <c r="L24" s="68">
        <v>11.4134312288988</v>
      </c>
      <c r="M24" s="68">
        <v>0.1444406651008</v>
      </c>
      <c r="N24" s="67">
        <v>6457807.1501000002</v>
      </c>
      <c r="O24" s="67">
        <v>31916137.1371</v>
      </c>
      <c r="P24" s="67">
        <v>25323</v>
      </c>
      <c r="Q24" s="67">
        <v>27839</v>
      </c>
      <c r="R24" s="68">
        <v>-9.0376809511835905</v>
      </c>
      <c r="S24" s="67">
        <v>9.2757565414840304</v>
      </c>
      <c r="T24" s="67">
        <v>9.2875758145048302</v>
      </c>
      <c r="U24" s="69">
        <v>-0.12742112158664001</v>
      </c>
    </row>
    <row r="25" spans="1:21" ht="12" thickBot="1" x14ac:dyDescent="0.2">
      <c r="A25" s="44"/>
      <c r="B25" s="46" t="s">
        <v>23</v>
      </c>
      <c r="C25" s="52"/>
      <c r="D25" s="67">
        <v>216690.91080000001</v>
      </c>
      <c r="E25" s="67">
        <v>285903.7599</v>
      </c>
      <c r="F25" s="68">
        <v>75.7915568776681</v>
      </c>
      <c r="G25" s="67">
        <v>250029.52410000001</v>
      </c>
      <c r="H25" s="68">
        <v>-13.333870637879601</v>
      </c>
      <c r="I25" s="67">
        <v>18704.782599999999</v>
      </c>
      <c r="J25" s="68">
        <v>8.6320106971464199</v>
      </c>
      <c r="K25" s="67">
        <v>24237.350200000001</v>
      </c>
      <c r="L25" s="68">
        <v>9.6937952776753704</v>
      </c>
      <c r="M25" s="68">
        <v>-0.228266190583821</v>
      </c>
      <c r="N25" s="67">
        <v>6645342.6423000004</v>
      </c>
      <c r="O25" s="67">
        <v>39820499.6536</v>
      </c>
      <c r="P25" s="67">
        <v>16422</v>
      </c>
      <c r="Q25" s="67">
        <v>18510</v>
      </c>
      <c r="R25" s="68">
        <v>-11.280388978930301</v>
      </c>
      <c r="S25" s="67">
        <v>13.1951595907928</v>
      </c>
      <c r="T25" s="67">
        <v>13.486582814694801</v>
      </c>
      <c r="U25" s="69">
        <v>-2.2085615706024901</v>
      </c>
    </row>
    <row r="26" spans="1:21" ht="12" thickBot="1" x14ac:dyDescent="0.2">
      <c r="A26" s="44"/>
      <c r="B26" s="46" t="s">
        <v>24</v>
      </c>
      <c r="C26" s="52"/>
      <c r="D26" s="67">
        <v>528990.64950000006</v>
      </c>
      <c r="E26" s="67">
        <v>633537.32750000001</v>
      </c>
      <c r="F26" s="68">
        <v>83.497945036237795</v>
      </c>
      <c r="G26" s="67">
        <v>661478.47880000004</v>
      </c>
      <c r="H26" s="68">
        <v>-20.029046075746599</v>
      </c>
      <c r="I26" s="67">
        <v>108313.0382</v>
      </c>
      <c r="J26" s="68">
        <v>20.475416399586098</v>
      </c>
      <c r="K26" s="67">
        <v>119152.81050000001</v>
      </c>
      <c r="L26" s="68">
        <v>18.013104631333899</v>
      </c>
      <c r="M26" s="68">
        <v>-9.0973702210741997E-2</v>
      </c>
      <c r="N26" s="67">
        <v>15476363.427100001</v>
      </c>
      <c r="O26" s="67">
        <v>74410541.530499995</v>
      </c>
      <c r="P26" s="67">
        <v>39109</v>
      </c>
      <c r="Q26" s="67">
        <v>45294</v>
      </c>
      <c r="R26" s="68">
        <v>-13.655230273325399</v>
      </c>
      <c r="S26" s="67">
        <v>13.5260592063208</v>
      </c>
      <c r="T26" s="67">
        <v>14.6498969819402</v>
      </c>
      <c r="U26" s="69">
        <v>-8.3086859112241598</v>
      </c>
    </row>
    <row r="27" spans="1:21" ht="12" thickBot="1" x14ac:dyDescent="0.2">
      <c r="A27" s="44"/>
      <c r="B27" s="46" t="s">
        <v>25</v>
      </c>
      <c r="C27" s="52"/>
      <c r="D27" s="67">
        <v>258359.8069</v>
      </c>
      <c r="E27" s="67">
        <v>376261.62349999999</v>
      </c>
      <c r="F27" s="68">
        <v>68.664937044795394</v>
      </c>
      <c r="G27" s="67">
        <v>291400.17379999999</v>
      </c>
      <c r="H27" s="68">
        <v>-11.3384856532985</v>
      </c>
      <c r="I27" s="67">
        <v>71037.900999999998</v>
      </c>
      <c r="J27" s="68">
        <v>27.495724606844799</v>
      </c>
      <c r="K27" s="67">
        <v>93995.555399999997</v>
      </c>
      <c r="L27" s="68">
        <v>32.256520019961599</v>
      </c>
      <c r="M27" s="68">
        <v>-0.244241914442691</v>
      </c>
      <c r="N27" s="67">
        <v>7117542.1875</v>
      </c>
      <c r="O27" s="67">
        <v>26441961.683899999</v>
      </c>
      <c r="P27" s="67">
        <v>34409</v>
      </c>
      <c r="Q27" s="67">
        <v>38011</v>
      </c>
      <c r="R27" s="68">
        <v>-9.47620425666255</v>
      </c>
      <c r="S27" s="67">
        <v>7.5084950710569904</v>
      </c>
      <c r="T27" s="67">
        <v>7.4642405566809602</v>
      </c>
      <c r="U27" s="69">
        <v>0.589392600743887</v>
      </c>
    </row>
    <row r="28" spans="1:21" ht="12" thickBot="1" x14ac:dyDescent="0.2">
      <c r="A28" s="44"/>
      <c r="B28" s="46" t="s">
        <v>26</v>
      </c>
      <c r="C28" s="52"/>
      <c r="D28" s="67">
        <v>750737.48789999995</v>
      </c>
      <c r="E28" s="67">
        <v>931795.91200000001</v>
      </c>
      <c r="F28" s="68">
        <v>80.568875462076505</v>
      </c>
      <c r="G28" s="67">
        <v>843804.50800000003</v>
      </c>
      <c r="H28" s="68">
        <v>-11.0294528196571</v>
      </c>
      <c r="I28" s="67">
        <v>37178.791299999997</v>
      </c>
      <c r="J28" s="68">
        <v>4.95230248911618</v>
      </c>
      <c r="K28" s="67">
        <v>85309.159799999994</v>
      </c>
      <c r="L28" s="68">
        <v>10.110062104574601</v>
      </c>
      <c r="M28" s="68">
        <v>-0.56418758094485399</v>
      </c>
      <c r="N28" s="67">
        <v>19276623.644499999</v>
      </c>
      <c r="O28" s="67">
        <v>94798722.339599997</v>
      </c>
      <c r="P28" s="67">
        <v>39146</v>
      </c>
      <c r="Q28" s="67">
        <v>42447</v>
      </c>
      <c r="R28" s="68">
        <v>-7.7767568968360603</v>
      </c>
      <c r="S28" s="67">
        <v>19.177885043171699</v>
      </c>
      <c r="T28" s="67">
        <v>19.5993203076778</v>
      </c>
      <c r="U28" s="69">
        <v>-2.1975064693390101</v>
      </c>
    </row>
    <row r="29" spans="1:21" ht="12" thickBot="1" x14ac:dyDescent="0.2">
      <c r="A29" s="44"/>
      <c r="B29" s="46" t="s">
        <v>27</v>
      </c>
      <c r="C29" s="52"/>
      <c r="D29" s="67">
        <v>726784.71219999995</v>
      </c>
      <c r="E29" s="67">
        <v>733261.97519999999</v>
      </c>
      <c r="F29" s="68">
        <v>99.116650907987804</v>
      </c>
      <c r="G29" s="67">
        <v>675793.37860000005</v>
      </c>
      <c r="H29" s="68">
        <v>7.5454029611292901</v>
      </c>
      <c r="I29" s="67">
        <v>108606.2311</v>
      </c>
      <c r="J29" s="68">
        <v>14.9433840966805</v>
      </c>
      <c r="K29" s="67">
        <v>113794.3894</v>
      </c>
      <c r="L29" s="68">
        <v>16.838636335227299</v>
      </c>
      <c r="M29" s="68">
        <v>-4.5592391042786999E-2</v>
      </c>
      <c r="N29" s="67">
        <v>19928290.4067</v>
      </c>
      <c r="O29" s="67">
        <v>64572548.586000003</v>
      </c>
      <c r="P29" s="67">
        <v>102625</v>
      </c>
      <c r="Q29" s="67">
        <v>112064</v>
      </c>
      <c r="R29" s="68">
        <v>-8.4228655054254702</v>
      </c>
      <c r="S29" s="67">
        <v>7.08194603848965</v>
      </c>
      <c r="T29" s="67">
        <v>6.9150431182181604</v>
      </c>
      <c r="U29" s="69">
        <v>2.3567380966246398</v>
      </c>
    </row>
    <row r="30" spans="1:21" ht="12" thickBot="1" x14ac:dyDescent="0.2">
      <c r="A30" s="44"/>
      <c r="B30" s="46" t="s">
        <v>28</v>
      </c>
      <c r="C30" s="52"/>
      <c r="D30" s="67">
        <v>1355523.7335999999</v>
      </c>
      <c r="E30" s="67">
        <v>1471519.4547999999</v>
      </c>
      <c r="F30" s="68">
        <v>92.117282525784503</v>
      </c>
      <c r="G30" s="67">
        <v>1359554.2418</v>
      </c>
      <c r="H30" s="68">
        <v>-0.29645806515699002</v>
      </c>
      <c r="I30" s="67">
        <v>123703.6045</v>
      </c>
      <c r="J30" s="68">
        <v>9.1258899740152799</v>
      </c>
      <c r="K30" s="67">
        <v>223346.26800000001</v>
      </c>
      <c r="L30" s="68">
        <v>16.427904171318499</v>
      </c>
      <c r="M30" s="68">
        <v>-0.44613534128987598</v>
      </c>
      <c r="N30" s="67">
        <v>32385565.990200002</v>
      </c>
      <c r="O30" s="67">
        <v>113033818.8699</v>
      </c>
      <c r="P30" s="67">
        <v>82007</v>
      </c>
      <c r="Q30" s="67">
        <v>87866</v>
      </c>
      <c r="R30" s="68">
        <v>-6.6681082557530802</v>
      </c>
      <c r="S30" s="67">
        <v>16.529366195568699</v>
      </c>
      <c r="T30" s="67">
        <v>17.2151701534154</v>
      </c>
      <c r="U30" s="69">
        <v>-4.1490033539859201</v>
      </c>
    </row>
    <row r="31" spans="1:21" ht="12" thickBot="1" x14ac:dyDescent="0.2">
      <c r="A31" s="44"/>
      <c r="B31" s="46" t="s">
        <v>29</v>
      </c>
      <c r="C31" s="52"/>
      <c r="D31" s="67">
        <v>870226.63910000003</v>
      </c>
      <c r="E31" s="67">
        <v>781350.72549999994</v>
      </c>
      <c r="F31" s="68">
        <v>111.374650422591</v>
      </c>
      <c r="G31" s="67">
        <v>777492.74360000005</v>
      </c>
      <c r="H31" s="68">
        <v>11.927300449212799</v>
      </c>
      <c r="I31" s="67">
        <v>37327.740599999997</v>
      </c>
      <c r="J31" s="68">
        <v>4.28942748047852</v>
      </c>
      <c r="K31" s="67">
        <v>54944.886899999998</v>
      </c>
      <c r="L31" s="68">
        <v>7.0669324379273899</v>
      </c>
      <c r="M31" s="68">
        <v>-0.32063304329051201</v>
      </c>
      <c r="N31" s="67">
        <v>34886677.038400002</v>
      </c>
      <c r="O31" s="67">
        <v>129035245.0775</v>
      </c>
      <c r="P31" s="67">
        <v>25363</v>
      </c>
      <c r="Q31" s="67">
        <v>27239</v>
      </c>
      <c r="R31" s="68">
        <v>-6.88718381732075</v>
      </c>
      <c r="S31" s="67">
        <v>34.310871706816997</v>
      </c>
      <c r="T31" s="67">
        <v>42.567955648151496</v>
      </c>
      <c r="U31" s="69">
        <v>-24.0655032372552</v>
      </c>
    </row>
    <row r="32" spans="1:21" ht="12" thickBot="1" x14ac:dyDescent="0.2">
      <c r="A32" s="44"/>
      <c r="B32" s="46" t="s">
        <v>30</v>
      </c>
      <c r="C32" s="52"/>
      <c r="D32" s="67">
        <v>126914.62149999999</v>
      </c>
      <c r="E32" s="67">
        <v>166196.98139999999</v>
      </c>
      <c r="F32" s="68">
        <v>76.363975104062902</v>
      </c>
      <c r="G32" s="67">
        <v>154644.20139999999</v>
      </c>
      <c r="H32" s="68">
        <v>-17.931212194807799</v>
      </c>
      <c r="I32" s="67">
        <v>33893.248299999999</v>
      </c>
      <c r="J32" s="68">
        <v>26.7055504711882</v>
      </c>
      <c r="K32" s="67">
        <v>46509.441800000001</v>
      </c>
      <c r="L32" s="68">
        <v>30.075128183888101</v>
      </c>
      <c r="M32" s="68">
        <v>-0.27126090986540302</v>
      </c>
      <c r="N32" s="67">
        <v>4408785.6294999998</v>
      </c>
      <c r="O32" s="67">
        <v>13044988.2742</v>
      </c>
      <c r="P32" s="67">
        <v>25329</v>
      </c>
      <c r="Q32" s="67">
        <v>27494</v>
      </c>
      <c r="R32" s="68">
        <v>-7.8744453335273104</v>
      </c>
      <c r="S32" s="67">
        <v>5.0106447747641001</v>
      </c>
      <c r="T32" s="67">
        <v>4.9500787189932298</v>
      </c>
      <c r="U32" s="69">
        <v>1.2087477459170199</v>
      </c>
    </row>
    <row r="33" spans="1:21" ht="12" thickBot="1" x14ac:dyDescent="0.2">
      <c r="A33" s="44"/>
      <c r="B33" s="46" t="s">
        <v>31</v>
      </c>
      <c r="C33" s="52"/>
      <c r="D33" s="70"/>
      <c r="E33" s="70"/>
      <c r="F33" s="70"/>
      <c r="G33" s="67">
        <v>53.846600000000002</v>
      </c>
      <c r="H33" s="70"/>
      <c r="I33" s="70"/>
      <c r="J33" s="70"/>
      <c r="K33" s="67">
        <v>10.4847</v>
      </c>
      <c r="L33" s="68">
        <v>19.471424379626601</v>
      </c>
      <c r="M33" s="70"/>
      <c r="N33" s="67">
        <v>62.053600000000003</v>
      </c>
      <c r="O33" s="67">
        <v>138.37620000000001</v>
      </c>
      <c r="P33" s="70"/>
      <c r="Q33" s="70"/>
      <c r="R33" s="70"/>
      <c r="S33" s="70"/>
      <c r="T33" s="70"/>
      <c r="U33" s="71"/>
    </row>
    <row r="34" spans="1:21" ht="12" thickBot="1" x14ac:dyDescent="0.2">
      <c r="A34" s="44"/>
      <c r="B34" s="46" t="s">
        <v>32</v>
      </c>
      <c r="C34" s="52"/>
      <c r="D34" s="67">
        <v>122343.40059999999</v>
      </c>
      <c r="E34" s="67">
        <v>111910.83500000001</v>
      </c>
      <c r="F34" s="68">
        <v>109.32221227730101</v>
      </c>
      <c r="G34" s="67">
        <v>109469.36629999999</v>
      </c>
      <c r="H34" s="68">
        <v>11.7603990368582</v>
      </c>
      <c r="I34" s="67">
        <v>13214.2359</v>
      </c>
      <c r="J34" s="68">
        <v>10.800938861593201</v>
      </c>
      <c r="K34" s="67">
        <v>15595.7551</v>
      </c>
      <c r="L34" s="68">
        <v>14.2466843712788</v>
      </c>
      <c r="M34" s="68">
        <v>-0.152703039046824</v>
      </c>
      <c r="N34" s="67">
        <v>3474266.7429999998</v>
      </c>
      <c r="O34" s="67">
        <v>22333143.017499998</v>
      </c>
      <c r="P34" s="67">
        <v>8086</v>
      </c>
      <c r="Q34" s="67">
        <v>9171</v>
      </c>
      <c r="R34" s="68">
        <v>-11.8307709082979</v>
      </c>
      <c r="S34" s="67">
        <v>15.130274622804899</v>
      </c>
      <c r="T34" s="67">
        <v>18.3864833278814</v>
      </c>
      <c r="U34" s="69">
        <v>-21.521147409767799</v>
      </c>
    </row>
    <row r="35" spans="1:21" ht="12" customHeight="1" thickBot="1" x14ac:dyDescent="0.2">
      <c r="A35" s="44"/>
      <c r="B35" s="46" t="s">
        <v>70</v>
      </c>
      <c r="C35" s="52"/>
      <c r="D35" s="67">
        <v>4085.47</v>
      </c>
      <c r="E35" s="70"/>
      <c r="F35" s="70"/>
      <c r="G35" s="70"/>
      <c r="H35" s="70"/>
      <c r="I35" s="67">
        <v>-273.5</v>
      </c>
      <c r="J35" s="68">
        <v>-6.69445620699699</v>
      </c>
      <c r="K35" s="70"/>
      <c r="L35" s="70"/>
      <c r="M35" s="70"/>
      <c r="N35" s="67">
        <v>1211808.54</v>
      </c>
      <c r="O35" s="67">
        <v>1211808.54</v>
      </c>
      <c r="P35" s="67">
        <v>1</v>
      </c>
      <c r="Q35" s="67">
        <v>2</v>
      </c>
      <c r="R35" s="68">
        <v>-50</v>
      </c>
      <c r="S35" s="67">
        <v>4085.47</v>
      </c>
      <c r="T35" s="67">
        <v>238376.05</v>
      </c>
      <c r="U35" s="69">
        <v>-5734.7277057474403</v>
      </c>
    </row>
    <row r="36" spans="1:21" ht="12" thickBot="1" x14ac:dyDescent="0.2">
      <c r="A36" s="44"/>
      <c r="B36" s="46" t="s">
        <v>36</v>
      </c>
      <c r="C36" s="52"/>
      <c r="D36" s="67">
        <v>1052593.42</v>
      </c>
      <c r="E36" s="67">
        <v>207950.77239999999</v>
      </c>
      <c r="F36" s="68">
        <v>506.17432570786599</v>
      </c>
      <c r="G36" s="70"/>
      <c r="H36" s="70"/>
      <c r="I36" s="67">
        <v>-18160.57</v>
      </c>
      <c r="J36" s="68">
        <v>-1.7253166944554901</v>
      </c>
      <c r="K36" s="70"/>
      <c r="L36" s="70"/>
      <c r="M36" s="70"/>
      <c r="N36" s="67">
        <v>32702609.969999999</v>
      </c>
      <c r="O36" s="67">
        <v>32702609.969999999</v>
      </c>
      <c r="P36" s="67">
        <v>325</v>
      </c>
      <c r="Q36" s="67">
        <v>441</v>
      </c>
      <c r="R36" s="68">
        <v>-26.303854875283498</v>
      </c>
      <c r="S36" s="67">
        <v>3238.7489846153799</v>
      </c>
      <c r="T36" s="67">
        <v>28039.569387755098</v>
      </c>
      <c r="U36" s="69">
        <v>-765.75308926217804</v>
      </c>
    </row>
    <row r="37" spans="1:21" ht="12" customHeight="1" thickBot="1" x14ac:dyDescent="0.2">
      <c r="A37" s="44"/>
      <c r="B37" s="46" t="s">
        <v>37</v>
      </c>
      <c r="C37" s="52"/>
      <c r="D37" s="67">
        <v>951706.2</v>
      </c>
      <c r="E37" s="67">
        <v>61953.354700000004</v>
      </c>
      <c r="F37" s="68">
        <v>1536.1657243719801</v>
      </c>
      <c r="G37" s="70"/>
      <c r="H37" s="70"/>
      <c r="I37" s="67">
        <v>-47523.01</v>
      </c>
      <c r="J37" s="68">
        <v>-4.9934538621267803</v>
      </c>
      <c r="K37" s="70"/>
      <c r="L37" s="70"/>
      <c r="M37" s="70"/>
      <c r="N37" s="67">
        <v>22366928.309999999</v>
      </c>
      <c r="O37" s="67">
        <v>22366928.309999999</v>
      </c>
      <c r="P37" s="67">
        <v>330</v>
      </c>
      <c r="Q37" s="67">
        <v>326</v>
      </c>
      <c r="R37" s="68">
        <v>1.22699386503067</v>
      </c>
      <c r="S37" s="67">
        <v>2883.95818181818</v>
      </c>
      <c r="T37" s="67">
        <v>28741.087116564398</v>
      </c>
      <c r="U37" s="69">
        <v>-896.58473891062795</v>
      </c>
    </row>
    <row r="38" spans="1:21" ht="12" customHeight="1" thickBot="1" x14ac:dyDescent="0.2">
      <c r="A38" s="44"/>
      <c r="B38" s="46" t="s">
        <v>38</v>
      </c>
      <c r="C38" s="52"/>
      <c r="D38" s="67">
        <v>528018.57999999996</v>
      </c>
      <c r="E38" s="67">
        <v>161379.30499999999</v>
      </c>
      <c r="F38" s="68">
        <v>327.19101126380502</v>
      </c>
      <c r="G38" s="70"/>
      <c r="H38" s="70"/>
      <c r="I38" s="67">
        <v>4838.04</v>
      </c>
      <c r="J38" s="68">
        <v>0.91626321179834302</v>
      </c>
      <c r="K38" s="70"/>
      <c r="L38" s="70"/>
      <c r="M38" s="70"/>
      <c r="N38" s="67">
        <v>14440195.5</v>
      </c>
      <c r="O38" s="67">
        <v>14440195.5</v>
      </c>
      <c r="P38" s="67">
        <v>230</v>
      </c>
      <c r="Q38" s="67">
        <v>249</v>
      </c>
      <c r="R38" s="68">
        <v>-7.6305220883534099</v>
      </c>
      <c r="S38" s="67">
        <v>2295.7329565217401</v>
      </c>
      <c r="T38" s="67">
        <v>22415.4751004016</v>
      </c>
      <c r="U38" s="69">
        <v>-876.39732167992497</v>
      </c>
    </row>
    <row r="39" spans="1:21" ht="12" thickBot="1" x14ac:dyDescent="0.2">
      <c r="A39" s="44"/>
      <c r="B39" s="46" t="s">
        <v>71</v>
      </c>
      <c r="C39" s="52"/>
      <c r="D39" s="67">
        <v>20.3</v>
      </c>
      <c r="E39" s="70"/>
      <c r="F39" s="70"/>
      <c r="G39" s="70"/>
      <c r="H39" s="70"/>
      <c r="I39" s="67">
        <v>18.36</v>
      </c>
      <c r="J39" s="68">
        <v>90.443349753694605</v>
      </c>
      <c r="K39" s="70"/>
      <c r="L39" s="70"/>
      <c r="M39" s="70"/>
      <c r="N39" s="67">
        <v>198.8</v>
      </c>
      <c r="O39" s="67">
        <v>198.8</v>
      </c>
      <c r="P39" s="67">
        <v>30</v>
      </c>
      <c r="Q39" s="67">
        <v>32</v>
      </c>
      <c r="R39" s="68">
        <v>-6.25</v>
      </c>
      <c r="S39" s="67">
        <v>0.67666666666666697</v>
      </c>
      <c r="T39" s="67">
        <v>5.4937500000000004</v>
      </c>
      <c r="U39" s="69">
        <v>-711.88423645320199</v>
      </c>
    </row>
    <row r="40" spans="1:21" ht="12" customHeight="1" thickBot="1" x14ac:dyDescent="0.2">
      <c r="A40" s="44"/>
      <c r="B40" s="46" t="s">
        <v>33</v>
      </c>
      <c r="C40" s="52"/>
      <c r="D40" s="67">
        <v>248289.7444</v>
      </c>
      <c r="E40" s="67">
        <v>87552.967199999999</v>
      </c>
      <c r="F40" s="68">
        <v>283.58804086310897</v>
      </c>
      <c r="G40" s="67">
        <v>292009.4007</v>
      </c>
      <c r="H40" s="68">
        <v>-14.972003022915001</v>
      </c>
      <c r="I40" s="67">
        <v>16333.569</v>
      </c>
      <c r="J40" s="68">
        <v>6.5784307924077101</v>
      </c>
      <c r="K40" s="67">
        <v>15140.364100000001</v>
      </c>
      <c r="L40" s="68">
        <v>5.1848892753814697</v>
      </c>
      <c r="M40" s="68">
        <v>7.8809524798680003E-2</v>
      </c>
      <c r="N40" s="67">
        <v>7985323.2521000002</v>
      </c>
      <c r="O40" s="67">
        <v>26050607.740899999</v>
      </c>
      <c r="P40" s="67">
        <v>346</v>
      </c>
      <c r="Q40" s="67">
        <v>366</v>
      </c>
      <c r="R40" s="68">
        <v>-5.4644808743169397</v>
      </c>
      <c r="S40" s="67">
        <v>717.60041734104095</v>
      </c>
      <c r="T40" s="67">
        <v>753.04049289617501</v>
      </c>
      <c r="U40" s="69">
        <v>-4.9386921605274603</v>
      </c>
    </row>
    <row r="41" spans="1:21" ht="12" thickBot="1" x14ac:dyDescent="0.2">
      <c r="A41" s="44"/>
      <c r="B41" s="46" t="s">
        <v>34</v>
      </c>
      <c r="C41" s="52"/>
      <c r="D41" s="67">
        <v>706074.86919999996</v>
      </c>
      <c r="E41" s="67">
        <v>245067.976</v>
      </c>
      <c r="F41" s="68">
        <v>288.11388608358999</v>
      </c>
      <c r="G41" s="67">
        <v>430588.2096</v>
      </c>
      <c r="H41" s="68">
        <v>63.979146074602603</v>
      </c>
      <c r="I41" s="67">
        <v>43659.003100000002</v>
      </c>
      <c r="J41" s="68">
        <v>6.1833390486573601</v>
      </c>
      <c r="K41" s="67">
        <v>29972.648000000001</v>
      </c>
      <c r="L41" s="68">
        <v>6.9608612896863704</v>
      </c>
      <c r="M41" s="68">
        <v>0.45662815978087701</v>
      </c>
      <c r="N41" s="67">
        <v>15086636.111099999</v>
      </c>
      <c r="O41" s="67">
        <v>58989051.953900002</v>
      </c>
      <c r="P41" s="67">
        <v>2600</v>
      </c>
      <c r="Q41" s="67">
        <v>2962</v>
      </c>
      <c r="R41" s="68">
        <v>-12.221471978393</v>
      </c>
      <c r="S41" s="67">
        <v>271.567257384615</v>
      </c>
      <c r="T41" s="67">
        <v>248.30679270763</v>
      </c>
      <c r="U41" s="69">
        <v>8.5652684719800707</v>
      </c>
    </row>
    <row r="42" spans="1:21" ht="12" thickBot="1" x14ac:dyDescent="0.2">
      <c r="A42" s="44"/>
      <c r="B42" s="46" t="s">
        <v>39</v>
      </c>
      <c r="C42" s="52"/>
      <c r="D42" s="67">
        <v>394395.32</v>
      </c>
      <c r="E42" s="67">
        <v>116118.36199999999</v>
      </c>
      <c r="F42" s="68">
        <v>339.64940015257901</v>
      </c>
      <c r="G42" s="70"/>
      <c r="H42" s="70"/>
      <c r="I42" s="67">
        <v>-15851.56</v>
      </c>
      <c r="J42" s="68">
        <v>-4.0192059074128998</v>
      </c>
      <c r="K42" s="70"/>
      <c r="L42" s="70"/>
      <c r="M42" s="70"/>
      <c r="N42" s="67">
        <v>11767048.869999999</v>
      </c>
      <c r="O42" s="67">
        <v>11767048.869999999</v>
      </c>
      <c r="P42" s="67">
        <v>233</v>
      </c>
      <c r="Q42" s="67">
        <v>263</v>
      </c>
      <c r="R42" s="68">
        <v>-11.4068441064639</v>
      </c>
      <c r="S42" s="67">
        <v>1692.68377682403</v>
      </c>
      <c r="T42" s="67">
        <v>18927.2041825095</v>
      </c>
      <c r="U42" s="69">
        <v>-1018.17720720538</v>
      </c>
    </row>
    <row r="43" spans="1:21" ht="12" thickBot="1" x14ac:dyDescent="0.2">
      <c r="A43" s="44"/>
      <c r="B43" s="46" t="s">
        <v>40</v>
      </c>
      <c r="C43" s="52"/>
      <c r="D43" s="67">
        <v>78071.649999999994</v>
      </c>
      <c r="E43" s="67">
        <v>12839.093000000001</v>
      </c>
      <c r="F43" s="68">
        <v>608.07761108981799</v>
      </c>
      <c r="G43" s="70"/>
      <c r="H43" s="70"/>
      <c r="I43" s="67">
        <v>10149.24</v>
      </c>
      <c r="J43" s="68">
        <v>12.9999045748361</v>
      </c>
      <c r="K43" s="70"/>
      <c r="L43" s="70"/>
      <c r="M43" s="70"/>
      <c r="N43" s="67">
        <v>1993386.9</v>
      </c>
      <c r="O43" s="67">
        <v>1993386.9</v>
      </c>
      <c r="P43" s="67">
        <v>72</v>
      </c>
      <c r="Q43" s="67">
        <v>84</v>
      </c>
      <c r="R43" s="68">
        <v>-14.285714285714301</v>
      </c>
      <c r="S43" s="67">
        <v>1084.3284722222199</v>
      </c>
      <c r="T43" s="67">
        <v>12515.8261904762</v>
      </c>
      <c r="U43" s="69">
        <v>-1054.24675373748</v>
      </c>
    </row>
    <row r="44" spans="1:21" ht="12" thickBot="1" x14ac:dyDescent="0.2">
      <c r="A44" s="45"/>
      <c r="B44" s="46" t="s">
        <v>35</v>
      </c>
      <c r="C44" s="52"/>
      <c r="D44" s="72">
        <v>6014.5300999999999</v>
      </c>
      <c r="E44" s="73"/>
      <c r="F44" s="73"/>
      <c r="G44" s="72">
        <v>19821.1188</v>
      </c>
      <c r="H44" s="74">
        <v>-69.655950500634702</v>
      </c>
      <c r="I44" s="72">
        <v>769.34130000000005</v>
      </c>
      <c r="J44" s="74">
        <v>12.791378332282401</v>
      </c>
      <c r="K44" s="72">
        <v>2071.3919000000001</v>
      </c>
      <c r="L44" s="74">
        <v>10.450428761871899</v>
      </c>
      <c r="M44" s="74">
        <v>-0.62858727988653396</v>
      </c>
      <c r="N44" s="72">
        <v>651405.72030000004</v>
      </c>
      <c r="O44" s="72">
        <v>2781370.6904000002</v>
      </c>
      <c r="P44" s="72">
        <v>25</v>
      </c>
      <c r="Q44" s="72">
        <v>38</v>
      </c>
      <c r="R44" s="74">
        <v>-34.210526315789501</v>
      </c>
      <c r="S44" s="72">
        <v>240.58120400000001</v>
      </c>
      <c r="T44" s="72">
        <v>189.354860526316</v>
      </c>
      <c r="U44" s="75">
        <v>21.292745493818501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43:C43"/>
    <mergeCell ref="B44:C44"/>
    <mergeCell ref="B37:C37"/>
    <mergeCell ref="B38:C38"/>
    <mergeCell ref="B39:C39"/>
    <mergeCell ref="B40:C40"/>
    <mergeCell ref="B41:C41"/>
    <mergeCell ref="B42:C42"/>
    <mergeCell ref="B29:C29"/>
    <mergeCell ref="B30:C3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0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91099</v>
      </c>
      <c r="D2" s="32">
        <v>714886.96098974405</v>
      </c>
      <c r="E2" s="32">
        <v>561330.33492735005</v>
      </c>
      <c r="F2" s="32">
        <v>153556.62606239301</v>
      </c>
      <c r="G2" s="32">
        <v>561330.33492735005</v>
      </c>
      <c r="H2" s="32">
        <v>0.21479847086565701</v>
      </c>
    </row>
    <row r="3" spans="1:8" ht="14.25" x14ac:dyDescent="0.2">
      <c r="A3" s="32">
        <v>2</v>
      </c>
      <c r="B3" s="33">
        <v>13</v>
      </c>
      <c r="C3" s="32">
        <v>19461.163</v>
      </c>
      <c r="D3" s="32">
        <v>120744.015895545</v>
      </c>
      <c r="E3" s="32">
        <v>94503.497253490699</v>
      </c>
      <c r="F3" s="32">
        <v>26240.5186420543</v>
      </c>
      <c r="G3" s="32">
        <v>94503.497253490699</v>
      </c>
      <c r="H3" s="32">
        <v>0.21732355386253499</v>
      </c>
    </row>
    <row r="4" spans="1:8" ht="14.25" x14ac:dyDescent="0.2">
      <c r="A4" s="32">
        <v>3</v>
      </c>
      <c r="B4" s="33">
        <v>14</v>
      </c>
      <c r="C4" s="32">
        <v>130402</v>
      </c>
      <c r="D4" s="32">
        <v>188702.22922051299</v>
      </c>
      <c r="E4" s="32">
        <v>156097.81959230799</v>
      </c>
      <c r="F4" s="32">
        <v>32604.4096282051</v>
      </c>
      <c r="G4" s="32">
        <v>156097.81959230799</v>
      </c>
      <c r="H4" s="32">
        <v>0.17278232357342399</v>
      </c>
    </row>
    <row r="5" spans="1:8" ht="14.25" x14ac:dyDescent="0.2">
      <c r="A5" s="32">
        <v>4</v>
      </c>
      <c r="B5" s="33">
        <v>15</v>
      </c>
      <c r="C5" s="32">
        <v>3876</v>
      </c>
      <c r="D5" s="32">
        <v>54378.047206837597</v>
      </c>
      <c r="E5" s="32">
        <v>45592.646997435899</v>
      </c>
      <c r="F5" s="32">
        <v>8785.4002094017105</v>
      </c>
      <c r="G5" s="32">
        <v>45592.646997435899</v>
      </c>
      <c r="H5" s="32">
        <v>0.16156152456127601</v>
      </c>
    </row>
    <row r="6" spans="1:8" ht="14.25" x14ac:dyDescent="0.2">
      <c r="A6" s="32">
        <v>5</v>
      </c>
      <c r="B6" s="33">
        <v>16</v>
      </c>
      <c r="C6" s="32">
        <v>7160</v>
      </c>
      <c r="D6" s="32">
        <v>127534.530624786</v>
      </c>
      <c r="E6" s="32">
        <v>106042.77509401699</v>
      </c>
      <c r="F6" s="32">
        <v>21491.755530769198</v>
      </c>
      <c r="G6" s="32">
        <v>106042.77509401699</v>
      </c>
      <c r="H6" s="32">
        <v>0.16851714924171499</v>
      </c>
    </row>
    <row r="7" spans="1:8" ht="14.25" x14ac:dyDescent="0.2">
      <c r="A7" s="32">
        <v>6</v>
      </c>
      <c r="B7" s="33">
        <v>17</v>
      </c>
      <c r="C7" s="32">
        <v>24029</v>
      </c>
      <c r="D7" s="32">
        <v>279499.596105128</v>
      </c>
      <c r="E7" s="32">
        <v>215087.78874700901</v>
      </c>
      <c r="F7" s="32">
        <v>64411.807358119702</v>
      </c>
      <c r="G7" s="32">
        <v>215087.78874700901</v>
      </c>
      <c r="H7" s="32">
        <v>0.230454026609371</v>
      </c>
    </row>
    <row r="8" spans="1:8" ht="14.25" x14ac:dyDescent="0.2">
      <c r="A8" s="32">
        <v>7</v>
      </c>
      <c r="B8" s="33">
        <v>18</v>
      </c>
      <c r="C8" s="32">
        <v>97234</v>
      </c>
      <c r="D8" s="32">
        <v>202237.34497094</v>
      </c>
      <c r="E8" s="32">
        <v>166632.714680342</v>
      </c>
      <c r="F8" s="32">
        <v>35604.630290598303</v>
      </c>
      <c r="G8" s="32">
        <v>166632.714680342</v>
      </c>
      <c r="H8" s="32">
        <v>0.17605368729358301</v>
      </c>
    </row>
    <row r="9" spans="1:8" ht="14.25" x14ac:dyDescent="0.2">
      <c r="A9" s="32">
        <v>8</v>
      </c>
      <c r="B9" s="33">
        <v>19</v>
      </c>
      <c r="C9" s="32">
        <v>17042</v>
      </c>
      <c r="D9" s="32">
        <v>106576.59143931601</v>
      </c>
      <c r="E9" s="32">
        <v>87212.983513675194</v>
      </c>
      <c r="F9" s="32">
        <v>19363.607925641001</v>
      </c>
      <c r="G9" s="32">
        <v>87212.983513675194</v>
      </c>
      <c r="H9" s="32">
        <v>0.18168725105706199</v>
      </c>
    </row>
    <row r="10" spans="1:8" ht="14.25" x14ac:dyDescent="0.2">
      <c r="A10" s="32">
        <v>9</v>
      </c>
      <c r="B10" s="33">
        <v>21</v>
      </c>
      <c r="C10" s="32">
        <v>238084</v>
      </c>
      <c r="D10" s="32">
        <v>1030122.23364103</v>
      </c>
      <c r="E10" s="32">
        <v>972816.61751196603</v>
      </c>
      <c r="F10" s="32">
        <v>57305.616129059803</v>
      </c>
      <c r="G10" s="32">
        <v>972816.61751196603</v>
      </c>
      <c r="H10" s="35">
        <v>5.5629918719946297E-2</v>
      </c>
    </row>
    <row r="11" spans="1:8" ht="14.25" x14ac:dyDescent="0.2">
      <c r="A11" s="32">
        <v>10</v>
      </c>
      <c r="B11" s="33">
        <v>22</v>
      </c>
      <c r="C11" s="32">
        <v>79941</v>
      </c>
      <c r="D11" s="32">
        <v>979509.71472991502</v>
      </c>
      <c r="E11" s="32">
        <v>956019.00191709399</v>
      </c>
      <c r="F11" s="32">
        <v>23490.7128128205</v>
      </c>
      <c r="G11" s="32">
        <v>956019.00191709399</v>
      </c>
      <c r="H11" s="32">
        <v>2.3982113152698801E-2</v>
      </c>
    </row>
    <row r="12" spans="1:8" ht="14.25" x14ac:dyDescent="0.2">
      <c r="A12" s="32">
        <v>11</v>
      </c>
      <c r="B12" s="33">
        <v>23</v>
      </c>
      <c r="C12" s="32">
        <v>294630.73100000003</v>
      </c>
      <c r="D12" s="32">
        <v>2152705.8702652999</v>
      </c>
      <c r="E12" s="32">
        <v>2005528.3980530701</v>
      </c>
      <c r="F12" s="32">
        <v>147177.47221223099</v>
      </c>
      <c r="G12" s="32">
        <v>2005528.3980530701</v>
      </c>
      <c r="H12" s="32">
        <v>6.8368593334161606E-2</v>
      </c>
    </row>
    <row r="13" spans="1:8" ht="14.25" x14ac:dyDescent="0.2">
      <c r="A13" s="32">
        <v>12</v>
      </c>
      <c r="B13" s="33">
        <v>24</v>
      </c>
      <c r="C13" s="32">
        <v>37450.478000000003</v>
      </c>
      <c r="D13" s="32">
        <v>654731.927883761</v>
      </c>
      <c r="E13" s="32">
        <v>584804.88376153796</v>
      </c>
      <c r="F13" s="32">
        <v>69927.0441222222</v>
      </c>
      <c r="G13" s="32">
        <v>584804.88376153796</v>
      </c>
      <c r="H13" s="32">
        <v>0.106802557114088</v>
      </c>
    </row>
    <row r="14" spans="1:8" ht="14.25" x14ac:dyDescent="0.2">
      <c r="A14" s="32">
        <v>13</v>
      </c>
      <c r="B14" s="33">
        <v>25</v>
      </c>
      <c r="C14" s="32">
        <v>102342</v>
      </c>
      <c r="D14" s="32">
        <v>920589.83818290604</v>
      </c>
      <c r="E14" s="32">
        <v>851562.79284700903</v>
      </c>
      <c r="F14" s="32">
        <v>69027.045335897405</v>
      </c>
      <c r="G14" s="32">
        <v>851562.79284700903</v>
      </c>
      <c r="H14" s="32">
        <v>7.4981324443191305E-2</v>
      </c>
    </row>
    <row r="15" spans="1:8" ht="14.25" x14ac:dyDescent="0.2">
      <c r="A15" s="32">
        <v>14</v>
      </c>
      <c r="B15" s="33">
        <v>26</v>
      </c>
      <c r="C15" s="32">
        <v>95434</v>
      </c>
      <c r="D15" s="32">
        <v>419339.21596459398</v>
      </c>
      <c r="E15" s="32">
        <v>390240.646456138</v>
      </c>
      <c r="F15" s="32">
        <v>29098.569508456199</v>
      </c>
      <c r="G15" s="32">
        <v>390240.646456138</v>
      </c>
      <c r="H15" s="32">
        <v>6.9391481646956396E-2</v>
      </c>
    </row>
    <row r="16" spans="1:8" ht="14.25" x14ac:dyDescent="0.2">
      <c r="A16" s="32">
        <v>15</v>
      </c>
      <c r="B16" s="33">
        <v>27</v>
      </c>
      <c r="C16" s="32">
        <v>184324.30300000001</v>
      </c>
      <c r="D16" s="32">
        <v>1271506.4694000001</v>
      </c>
      <c r="E16" s="32">
        <v>1111282.4826</v>
      </c>
      <c r="F16" s="32">
        <v>160223.98680000001</v>
      </c>
      <c r="G16" s="32">
        <v>1111282.4826</v>
      </c>
      <c r="H16" s="32">
        <v>0.12601114556310999</v>
      </c>
    </row>
    <row r="17" spans="1:8" ht="14.25" x14ac:dyDescent="0.2">
      <c r="A17" s="32">
        <v>16</v>
      </c>
      <c r="B17" s="33">
        <v>29</v>
      </c>
      <c r="C17" s="32">
        <v>222553</v>
      </c>
      <c r="D17" s="32">
        <v>2628448.0028623901</v>
      </c>
      <c r="E17" s="32">
        <v>2350647.3035401702</v>
      </c>
      <c r="F17" s="32">
        <v>277800.69932222198</v>
      </c>
      <c r="G17" s="32">
        <v>2350647.3035401702</v>
      </c>
      <c r="H17" s="32">
        <v>0.105690011375418</v>
      </c>
    </row>
    <row r="18" spans="1:8" ht="14.25" x14ac:dyDescent="0.2">
      <c r="A18" s="32">
        <v>17</v>
      </c>
      <c r="B18" s="33">
        <v>31</v>
      </c>
      <c r="C18" s="32">
        <v>40436.584000000003</v>
      </c>
      <c r="D18" s="32">
        <v>234889.95426262001</v>
      </c>
      <c r="E18" s="32">
        <v>198515.889383559</v>
      </c>
      <c r="F18" s="32">
        <v>36374.064879060701</v>
      </c>
      <c r="G18" s="32">
        <v>198515.889383559</v>
      </c>
      <c r="H18" s="32">
        <v>0.15485577062351699</v>
      </c>
    </row>
    <row r="19" spans="1:8" ht="14.25" x14ac:dyDescent="0.2">
      <c r="A19" s="32">
        <v>18</v>
      </c>
      <c r="B19" s="33">
        <v>32</v>
      </c>
      <c r="C19" s="32">
        <v>12822.606</v>
      </c>
      <c r="D19" s="32">
        <v>216690.91065213701</v>
      </c>
      <c r="E19" s="32">
        <v>197986.13684183001</v>
      </c>
      <c r="F19" s="32">
        <v>18704.773810306498</v>
      </c>
      <c r="G19" s="32">
        <v>197986.13684183001</v>
      </c>
      <c r="H19" s="32">
        <v>8.6320066467088993E-2</v>
      </c>
    </row>
    <row r="20" spans="1:8" ht="14.25" x14ac:dyDescent="0.2">
      <c r="A20" s="32">
        <v>19</v>
      </c>
      <c r="B20" s="33">
        <v>33</v>
      </c>
      <c r="C20" s="32">
        <v>40590.803</v>
      </c>
      <c r="D20" s="32">
        <v>528990.63601495302</v>
      </c>
      <c r="E20" s="32">
        <v>420677.59521272097</v>
      </c>
      <c r="F20" s="32">
        <v>108313.04080223299</v>
      </c>
      <c r="G20" s="32">
        <v>420677.59521272097</v>
      </c>
      <c r="H20" s="32">
        <v>0.20475417413470301</v>
      </c>
    </row>
    <row r="21" spans="1:8" ht="14.25" x14ac:dyDescent="0.2">
      <c r="A21" s="32">
        <v>20</v>
      </c>
      <c r="B21" s="33">
        <v>34</v>
      </c>
      <c r="C21" s="32">
        <v>43286.877999999997</v>
      </c>
      <c r="D21" s="32">
        <v>258359.74204533701</v>
      </c>
      <c r="E21" s="32">
        <v>187321.915823816</v>
      </c>
      <c r="F21" s="32">
        <v>71037.826221520605</v>
      </c>
      <c r="G21" s="32">
        <v>187321.915823816</v>
      </c>
      <c r="H21" s="32">
        <v>0.27495702565399999</v>
      </c>
    </row>
    <row r="22" spans="1:8" ht="14.25" x14ac:dyDescent="0.2">
      <c r="A22" s="32">
        <v>21</v>
      </c>
      <c r="B22" s="33">
        <v>35</v>
      </c>
      <c r="C22" s="32">
        <v>36441.449999999997</v>
      </c>
      <c r="D22" s="32">
        <v>750737.48480531003</v>
      </c>
      <c r="E22" s="32">
        <v>713558.69729557505</v>
      </c>
      <c r="F22" s="32">
        <v>37178.787509734502</v>
      </c>
      <c r="G22" s="32">
        <v>713558.69729557505</v>
      </c>
      <c r="H22" s="32">
        <v>4.9523020046582801E-2</v>
      </c>
    </row>
    <row r="23" spans="1:8" ht="14.25" x14ac:dyDescent="0.2">
      <c r="A23" s="32">
        <v>22</v>
      </c>
      <c r="B23" s="33">
        <v>36</v>
      </c>
      <c r="C23" s="32">
        <v>161832.861</v>
      </c>
      <c r="D23" s="32">
        <v>726784.71191681398</v>
      </c>
      <c r="E23" s="32">
        <v>618178.47572095005</v>
      </c>
      <c r="F23" s="32">
        <v>108606.236195864</v>
      </c>
      <c r="G23" s="32">
        <v>618178.47572095005</v>
      </c>
      <c r="H23" s="32">
        <v>0.14943384803654899</v>
      </c>
    </row>
    <row r="24" spans="1:8" ht="14.25" x14ac:dyDescent="0.2">
      <c r="A24" s="32">
        <v>23</v>
      </c>
      <c r="B24" s="33">
        <v>37</v>
      </c>
      <c r="C24" s="32">
        <v>140479.796</v>
      </c>
      <c r="D24" s="32">
        <v>1355523.7558726</v>
      </c>
      <c r="E24" s="32">
        <v>1231820.1093788401</v>
      </c>
      <c r="F24" s="32">
        <v>123703.646493755</v>
      </c>
      <c r="G24" s="32">
        <v>1231820.1093788401</v>
      </c>
      <c r="H24" s="32">
        <v>9.1258929220404905E-2</v>
      </c>
    </row>
    <row r="25" spans="1:8" ht="14.25" x14ac:dyDescent="0.2">
      <c r="A25" s="32">
        <v>24</v>
      </c>
      <c r="B25" s="33">
        <v>38</v>
      </c>
      <c r="C25" s="32">
        <v>132992.446</v>
      </c>
      <c r="D25" s="32">
        <v>870226.55359557504</v>
      </c>
      <c r="E25" s="32">
        <v>832898.87602123898</v>
      </c>
      <c r="F25" s="32">
        <v>37327.677574336303</v>
      </c>
      <c r="G25" s="32">
        <v>832898.87602123898</v>
      </c>
      <c r="H25" s="32">
        <v>4.2894206594945798E-2</v>
      </c>
    </row>
    <row r="26" spans="1:8" ht="14.25" x14ac:dyDescent="0.2">
      <c r="A26" s="32">
        <v>25</v>
      </c>
      <c r="B26" s="33">
        <v>39</v>
      </c>
      <c r="C26" s="32">
        <v>63095.002999999997</v>
      </c>
      <c r="D26" s="32">
        <v>126914.606333167</v>
      </c>
      <c r="E26" s="32">
        <v>93021.371330195107</v>
      </c>
      <c r="F26" s="32">
        <v>33893.2350029718</v>
      </c>
      <c r="G26" s="32">
        <v>93021.371330195107</v>
      </c>
      <c r="H26" s="32">
        <v>0.267055431854689</v>
      </c>
    </row>
    <row r="27" spans="1:8" ht="14.25" x14ac:dyDescent="0.2">
      <c r="A27" s="32">
        <v>26</v>
      </c>
      <c r="B27" s="33">
        <v>42</v>
      </c>
      <c r="C27" s="32">
        <v>9466.893</v>
      </c>
      <c r="D27" s="32">
        <v>122343.40029999999</v>
      </c>
      <c r="E27" s="32">
        <v>109129.1548</v>
      </c>
      <c r="F27" s="32">
        <v>13214.245500000001</v>
      </c>
      <c r="G27" s="32">
        <v>109129.1548</v>
      </c>
      <c r="H27" s="32">
        <v>0.10800946734844</v>
      </c>
    </row>
    <row r="28" spans="1:8" ht="14.25" x14ac:dyDescent="0.2">
      <c r="A28" s="32">
        <v>27</v>
      </c>
      <c r="B28" s="33">
        <v>75</v>
      </c>
      <c r="C28" s="32">
        <v>358</v>
      </c>
      <c r="D28" s="32">
        <v>248289.743589744</v>
      </c>
      <c r="E28" s="32">
        <v>231956.17521367499</v>
      </c>
      <c r="F28" s="32">
        <v>16333.568376068401</v>
      </c>
      <c r="G28" s="32">
        <v>231956.17521367499</v>
      </c>
      <c r="H28" s="32">
        <v>6.5784305625836897E-2</v>
      </c>
    </row>
    <row r="29" spans="1:8" ht="14.25" x14ac:dyDescent="0.2">
      <c r="A29" s="32">
        <v>28</v>
      </c>
      <c r="B29" s="33">
        <v>76</v>
      </c>
      <c r="C29" s="32">
        <v>2942</v>
      </c>
      <c r="D29" s="32">
        <v>706074.85883760697</v>
      </c>
      <c r="E29" s="32">
        <v>662415.87390683801</v>
      </c>
      <c r="F29" s="32">
        <v>43658.984930769198</v>
      </c>
      <c r="G29" s="32">
        <v>662415.87390683801</v>
      </c>
      <c r="H29" s="32">
        <v>6.1833365661318002E-2</v>
      </c>
    </row>
    <row r="30" spans="1:8" ht="14.25" x14ac:dyDescent="0.2">
      <c r="A30" s="32">
        <v>29</v>
      </c>
      <c r="B30" s="33">
        <v>99</v>
      </c>
      <c r="C30" s="32">
        <v>25</v>
      </c>
      <c r="D30" s="32">
        <v>6014.5299145299095</v>
      </c>
      <c r="E30" s="32">
        <v>5245.1880341880296</v>
      </c>
      <c r="F30" s="32">
        <v>769.34188034188003</v>
      </c>
      <c r="G30" s="32">
        <v>5245.1880341880296</v>
      </c>
      <c r="H30" s="32">
        <v>0.12791388375728299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2015-03-30T00:20:05Z</dcterms:modified>
</cp:coreProperties>
</file>