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 activeTab="3"/>
  </bookViews>
  <sheets>
    <sheet name="RMS-RA数据核对" sheetId="2" r:id="rId1"/>
    <sheet name="RA" sheetId="3" r:id="rId2"/>
    <sheet name="RMS" sheetId="4" r:id="rId3"/>
    <sheet name="JL" sheetId="5" r:id="rId4"/>
  </sheets>
  <calcPr calcId="152511"/>
</workbook>
</file>

<file path=xl/calcChain.xml><?xml version="1.0" encoding="utf-8"?>
<calcChain xmlns="http://schemas.openxmlformats.org/spreadsheetml/2006/main">
  <c r="G3" i="2" l="1"/>
  <c r="E3" i="2"/>
  <c r="J36" i="2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3" i="2" l="1"/>
</calcChain>
</file>

<file path=xl/sharedStrings.xml><?xml version="1.0" encoding="utf-8"?>
<sst xmlns="http://schemas.openxmlformats.org/spreadsheetml/2006/main" count="120" uniqueCount="74">
  <si>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</si>
  <si>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</si>
  <si>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</si>
  <si>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</si>
  <si>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</si>
  <si>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</si>
  <si>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</si>
  <si>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</si>
  <si>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</si>
  <si>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</si>
  <si>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</si>
  <si>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</si>
  <si>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</si>
  <si>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</si>
  <si>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</si>
  <si>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</si>
  <si>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</si>
  <si>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</si>
  <si>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</si>
  <si>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</si>
  <si>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</si>
  <si>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</si>
  <si>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</si>
  <si>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</si>
  <si>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</si>
  <si>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</si>
  <si>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</si>
  <si>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</si>
  <si>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</si>
  <si>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</si>
  <si>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</si>
  <si>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</si>
  <si>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</si>
  <si>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</si>
  <si>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</si>
  <si>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</si>
  <si>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</si>
  <si>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</si>
  <si>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</si>
  <si>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</si>
  <si>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</si>
  <si>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</si>
  <si>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</si>
  <si>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</si>
  <si>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</si>
  <si>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</si>
  <si>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</si>
  <si>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</si>
  <si>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</si>
  <si>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</si>
  <si>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</si>
  <si>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</si>
  <si>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</si>
  <si>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</si>
  <si>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</si>
  <si>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</si>
  <si>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</si>
  <si>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</si>
  <si>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</si>
  <si>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</si>
  <si>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</si>
  <si>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</si>
  <si>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</si>
  <si>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</si>
  <si>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</si>
  <si>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</si>
  <si>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</si>
  <si>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</si>
  <si>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</si>
  <si>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</si>
  <si>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</si>
  <si>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</si>
  <si>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DAY_DT</t>
  </si>
  <si>
    <t>NOTAX_AMT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</si>
</sst>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0" fillId="0" borderId="0" xfId="0" applyNumberForma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1" t="s">
        <v>5</v>
      </c>
      <c r="B3" s="61"/>
      <c r="C3" s="61"/>
      <c r="D3" s="61"/>
      <c r="E3" s="15">
        <f>SUM(E4:E38)</f>
        <v>14965090.0068</v>
      </c>
      <c r="F3" s="25">
        <f>RA!I7</f>
        <v>1445461.4294</v>
      </c>
      <c r="G3" s="16">
        <f>SUM(G4:G38)</f>
        <v>13519293.977400001</v>
      </c>
      <c r="H3" s="27">
        <f>RA!J7</f>
        <v>9.6510951718329601</v>
      </c>
      <c r="I3" s="20">
        <f>SUM(I4:I38)</f>
        <v>14965093.230809744</v>
      </c>
      <c r="J3" s="21">
        <f>SUM(J4:J38)</f>
        <v>13519294.004492491</v>
      </c>
      <c r="K3" s="22">
        <f>E3-I3</f>
        <v>-3.224009744822979</v>
      </c>
      <c r="L3" s="22">
        <f>G3-J3</f>
        <v>-2.7092490345239639E-2</v>
      </c>
    </row>
    <row r="4" spans="1:13" x14ac:dyDescent="0.15">
      <c r="A4" s="62">
        <f>RA!A8</f>
        <v>42093</v>
      </c>
      <c r="B4" s="12">
        <v>12</v>
      </c>
      <c r="C4" s="59" t="s">
        <v>6</v>
      </c>
      <c r="D4" s="59"/>
      <c r="E4" s="15">
        <f>VLOOKUP(C4,RA!B8:D36,3,0)</f>
        <v>728159.80889999995</v>
      </c>
      <c r="F4" s="25">
        <f>VLOOKUP(C4,RA!B8:I39,8,0)</f>
        <v>132540.57689999999</v>
      </c>
      <c r="G4" s="16">
        <f t="shared" ref="G4:G38" si="0">E4-F4</f>
        <v>595619.23199999996</v>
      </c>
      <c r="H4" s="27">
        <f>RA!J8</f>
        <v>18.2021275110231</v>
      </c>
      <c r="I4" s="20">
        <f>VLOOKUP(B4,RMS!B:D,3,FALSE)</f>
        <v>728160.15198974404</v>
      </c>
      <c r="J4" s="21">
        <f>VLOOKUP(B4,RMS!B:E,4,FALSE)</f>
        <v>595619.24612222204</v>
      </c>
      <c r="K4" s="22">
        <f t="shared" ref="K4:K38" si="1">E4-I4</f>
        <v>-0.34308974409941584</v>
      </c>
      <c r="L4" s="22">
        <f t="shared" ref="L4:L38" si="2">G4-J4</f>
        <v>-1.412222208455205E-2</v>
      </c>
    </row>
    <row r="5" spans="1:13" x14ac:dyDescent="0.15">
      <c r="A5" s="62"/>
      <c r="B5" s="12">
        <v>13</v>
      </c>
      <c r="C5" s="59" t="s">
        <v>7</v>
      </c>
      <c r="D5" s="59"/>
      <c r="E5" s="15">
        <f>VLOOKUP(C5,RA!B8:D37,3,0)</f>
        <v>65877.245599999995</v>
      </c>
      <c r="F5" s="25">
        <f>VLOOKUP(C5,RA!B9:I40,8,0)</f>
        <v>14803.497100000001</v>
      </c>
      <c r="G5" s="16">
        <f t="shared" si="0"/>
        <v>51073.748499999994</v>
      </c>
      <c r="H5" s="27">
        <f>RA!J9</f>
        <v>22.4713358386071</v>
      </c>
      <c r="I5" s="20">
        <f>VLOOKUP(B5,RMS!B:D,3,FALSE)</f>
        <v>65877.264180750295</v>
      </c>
      <c r="J5" s="21">
        <f>VLOOKUP(B5,RMS!B:E,4,FALSE)</f>
        <v>51073.7506562817</v>
      </c>
      <c r="K5" s="22">
        <f t="shared" si="1"/>
        <v>-1.858075030031614E-2</v>
      </c>
      <c r="L5" s="22">
        <f t="shared" si="2"/>
        <v>-2.1562817055382766E-3</v>
      </c>
      <c r="M5" s="34"/>
    </row>
    <row r="6" spans="1:13" x14ac:dyDescent="0.15">
      <c r="A6" s="62"/>
      <c r="B6" s="12">
        <v>14</v>
      </c>
      <c r="C6" s="59" t="s">
        <v>8</v>
      </c>
      <c r="D6" s="59"/>
      <c r="E6" s="15">
        <f>VLOOKUP(C6,RA!B10:D38,3,0)</f>
        <v>105127.1882</v>
      </c>
      <c r="F6" s="25">
        <f>VLOOKUP(C6,RA!B10:I41,8,0)</f>
        <v>20852.458600000002</v>
      </c>
      <c r="G6" s="16">
        <f t="shared" si="0"/>
        <v>84274.729600000006</v>
      </c>
      <c r="H6" s="27">
        <f>RA!J10</f>
        <v>19.835457370294201</v>
      </c>
      <c r="I6" s="20">
        <f>VLOOKUP(B6,RMS!B:D,3,FALSE)</f>
        <v>105128.95774188</v>
      </c>
      <c r="J6" s="21">
        <f>VLOOKUP(B6,RMS!B:E,4,FALSE)</f>
        <v>84274.729785470103</v>
      </c>
      <c r="K6" s="22">
        <f>E6-I6</f>
        <v>-1.7695418799994513</v>
      </c>
      <c r="L6" s="22">
        <f t="shared" si="2"/>
        <v>-1.854700967669487E-4</v>
      </c>
      <c r="M6" s="34"/>
    </row>
    <row r="7" spans="1:13" x14ac:dyDescent="0.15">
      <c r="A7" s="62"/>
      <c r="B7" s="12">
        <v>15</v>
      </c>
      <c r="C7" s="59" t="s">
        <v>9</v>
      </c>
      <c r="D7" s="59"/>
      <c r="E7" s="15">
        <f>VLOOKUP(C7,RA!B10:D39,3,0)</f>
        <v>42522.499499999998</v>
      </c>
      <c r="F7" s="25">
        <f>VLOOKUP(C7,RA!B11:I42,8,0)</f>
        <v>8078.6458000000002</v>
      </c>
      <c r="G7" s="16">
        <f t="shared" si="0"/>
        <v>34443.8537</v>
      </c>
      <c r="H7" s="27">
        <f>RA!J11</f>
        <v>18.998520536169298</v>
      </c>
      <c r="I7" s="20">
        <f>VLOOKUP(B7,RMS!B:D,3,FALSE)</f>
        <v>42522.526338461503</v>
      </c>
      <c r="J7" s="21">
        <f>VLOOKUP(B7,RMS!B:E,4,FALSE)</f>
        <v>34443.854016239296</v>
      </c>
      <c r="K7" s="22">
        <f t="shared" si="1"/>
        <v>-2.6838461504667066E-2</v>
      </c>
      <c r="L7" s="22">
        <f t="shared" si="2"/>
        <v>-3.1623929680790752E-4</v>
      </c>
      <c r="M7" s="34"/>
    </row>
    <row r="8" spans="1:13" x14ac:dyDescent="0.15">
      <c r="A8" s="62"/>
      <c r="B8" s="12">
        <v>16</v>
      </c>
      <c r="C8" s="59" t="s">
        <v>10</v>
      </c>
      <c r="D8" s="59"/>
      <c r="E8" s="15">
        <f>VLOOKUP(C8,RA!B12:D39,3,0)</f>
        <v>123253.6597</v>
      </c>
      <c r="F8" s="25">
        <f>VLOOKUP(C8,RA!B12:I43,8,0)</f>
        <v>17174.019799999998</v>
      </c>
      <c r="G8" s="16">
        <f t="shared" si="0"/>
        <v>106079.63990000001</v>
      </c>
      <c r="H8" s="27">
        <f>RA!J12</f>
        <v>13.933882240739701</v>
      </c>
      <c r="I8" s="20">
        <f>VLOOKUP(B8,RMS!B:D,3,FALSE)</f>
        <v>123253.677117094</v>
      </c>
      <c r="J8" s="21">
        <f>VLOOKUP(B8,RMS!B:E,4,FALSE)</f>
        <v>106079.639132479</v>
      </c>
      <c r="K8" s="22">
        <f t="shared" si="1"/>
        <v>-1.741709400084801E-2</v>
      </c>
      <c r="L8" s="22">
        <f t="shared" si="2"/>
        <v>7.6752100721932948E-4</v>
      </c>
      <c r="M8" s="34"/>
    </row>
    <row r="9" spans="1:13" x14ac:dyDescent="0.15">
      <c r="A9" s="62"/>
      <c r="B9" s="12">
        <v>17</v>
      </c>
      <c r="C9" s="59" t="s">
        <v>11</v>
      </c>
      <c r="D9" s="59"/>
      <c r="E9" s="15">
        <f>VLOOKUP(C9,RA!B12:D40,3,0)</f>
        <v>248142.7868</v>
      </c>
      <c r="F9" s="25">
        <f>VLOOKUP(C9,RA!B13:I44,8,0)</f>
        <v>59738.6175</v>
      </c>
      <c r="G9" s="16">
        <f t="shared" si="0"/>
        <v>188404.16930000001</v>
      </c>
      <c r="H9" s="27">
        <f>RA!J13</f>
        <v>24.074291366828501</v>
      </c>
      <c r="I9" s="20">
        <f>VLOOKUP(B9,RMS!B:D,3,FALSE)</f>
        <v>248142.91101794899</v>
      </c>
      <c r="J9" s="21">
        <f>VLOOKUP(B9,RMS!B:E,4,FALSE)</f>
        <v>188404.16701452999</v>
      </c>
      <c r="K9" s="22">
        <f t="shared" si="1"/>
        <v>-0.12421794899273664</v>
      </c>
      <c r="L9" s="22">
        <f t="shared" si="2"/>
        <v>2.2854700218886137E-3</v>
      </c>
      <c r="M9" s="34"/>
    </row>
    <row r="10" spans="1:13" x14ac:dyDescent="0.15">
      <c r="A10" s="62"/>
      <c r="B10" s="12">
        <v>18</v>
      </c>
      <c r="C10" s="59" t="s">
        <v>12</v>
      </c>
      <c r="D10" s="59"/>
      <c r="E10" s="15">
        <f>VLOOKUP(C10,RA!B14:D41,3,0)</f>
        <v>152427.2482</v>
      </c>
      <c r="F10" s="25">
        <f>VLOOKUP(C10,RA!B14:I45,8,0)</f>
        <v>24041.8966</v>
      </c>
      <c r="G10" s="16">
        <f t="shared" si="0"/>
        <v>128385.35159999999</v>
      </c>
      <c r="H10" s="27">
        <f>RA!J14</f>
        <v>15.7727026393959</v>
      </c>
      <c r="I10" s="20">
        <f>VLOOKUP(B10,RMS!B:D,3,FALSE)</f>
        <v>152427.253973504</v>
      </c>
      <c r="J10" s="21">
        <f>VLOOKUP(B10,RMS!B:E,4,FALSE)</f>
        <v>128385.35078547</v>
      </c>
      <c r="K10" s="22">
        <f t="shared" si="1"/>
        <v>-5.7735040027182549E-3</v>
      </c>
      <c r="L10" s="22">
        <f t="shared" si="2"/>
        <v>8.1452999438624829E-4</v>
      </c>
      <c r="M10" s="34"/>
    </row>
    <row r="11" spans="1:13" x14ac:dyDescent="0.15">
      <c r="A11" s="62"/>
      <c r="B11" s="12">
        <v>19</v>
      </c>
      <c r="C11" s="59" t="s">
        <v>13</v>
      </c>
      <c r="D11" s="59"/>
      <c r="E11" s="15">
        <f>VLOOKUP(C11,RA!B14:D42,3,0)</f>
        <v>107730.4954</v>
      </c>
      <c r="F11" s="25">
        <f>VLOOKUP(C11,RA!B15:I46,8,0)</f>
        <v>20758.833299999998</v>
      </c>
      <c r="G11" s="16">
        <f t="shared" si="0"/>
        <v>86971.662100000001</v>
      </c>
      <c r="H11" s="27">
        <f>RA!J15</f>
        <v>19.2692266223441</v>
      </c>
      <c r="I11" s="20">
        <f>VLOOKUP(B11,RMS!B:D,3,FALSE)</f>
        <v>107730.56565641001</v>
      </c>
      <c r="J11" s="21">
        <f>VLOOKUP(B11,RMS!B:E,4,FALSE)</f>
        <v>86971.662766666705</v>
      </c>
      <c r="K11" s="22">
        <f t="shared" si="1"/>
        <v>-7.0256410006550141E-2</v>
      </c>
      <c r="L11" s="22">
        <f t="shared" si="2"/>
        <v>-6.6666670318227261E-4</v>
      </c>
      <c r="M11" s="34"/>
    </row>
    <row r="12" spans="1:13" x14ac:dyDescent="0.15">
      <c r="A12" s="62"/>
      <c r="B12" s="12">
        <v>21</v>
      </c>
      <c r="C12" s="59" t="s">
        <v>14</v>
      </c>
      <c r="D12" s="59"/>
      <c r="E12" s="15">
        <f>VLOOKUP(C12,RA!B16:D43,3,0)</f>
        <v>688406.92749999999</v>
      </c>
      <c r="F12" s="25">
        <f>VLOOKUP(C12,RA!B16:I47,8,0)</f>
        <v>40233.835599999999</v>
      </c>
      <c r="G12" s="16">
        <f t="shared" si="0"/>
        <v>648173.0919</v>
      </c>
      <c r="H12" s="27">
        <f>RA!J16</f>
        <v>5.8444844165226701</v>
      </c>
      <c r="I12" s="20">
        <f>VLOOKUP(B12,RMS!B:D,3,FALSE)</f>
        <v>688406.56887008494</v>
      </c>
      <c r="J12" s="21">
        <f>VLOOKUP(B12,RMS!B:E,4,FALSE)</f>
        <v>648173.09185726498</v>
      </c>
      <c r="K12" s="22">
        <f t="shared" si="1"/>
        <v>0.35862991504836828</v>
      </c>
      <c r="L12" s="22">
        <f t="shared" si="2"/>
        <v>4.2735016904771328E-5</v>
      </c>
      <c r="M12" s="34"/>
    </row>
    <row r="13" spans="1:13" x14ac:dyDescent="0.15">
      <c r="A13" s="62"/>
      <c r="B13" s="12">
        <v>22</v>
      </c>
      <c r="C13" s="59" t="s">
        <v>15</v>
      </c>
      <c r="D13" s="59"/>
      <c r="E13" s="15">
        <f>VLOOKUP(C13,RA!B16:D44,3,0)</f>
        <v>490435.29820000002</v>
      </c>
      <c r="F13" s="25">
        <f>VLOOKUP(C13,RA!B17:I48,8,0)</f>
        <v>48542.776700000002</v>
      </c>
      <c r="G13" s="16">
        <f t="shared" si="0"/>
        <v>441892.52150000003</v>
      </c>
      <c r="H13" s="27">
        <f>RA!J17</f>
        <v>9.8978961910290995</v>
      </c>
      <c r="I13" s="20">
        <f>VLOOKUP(B13,RMS!B:D,3,FALSE)</f>
        <v>490435.36120170902</v>
      </c>
      <c r="J13" s="21">
        <f>VLOOKUP(B13,RMS!B:E,4,FALSE)</f>
        <v>441892.52141196601</v>
      </c>
      <c r="K13" s="22">
        <f t="shared" si="1"/>
        <v>-6.3001709000673145E-2</v>
      </c>
      <c r="L13" s="22">
        <f t="shared" si="2"/>
        <v>8.8034023065119982E-5</v>
      </c>
      <c r="M13" s="34"/>
    </row>
    <row r="14" spans="1:13" x14ac:dyDescent="0.15">
      <c r="A14" s="62"/>
      <c r="B14" s="12">
        <v>23</v>
      </c>
      <c r="C14" s="59" t="s">
        <v>16</v>
      </c>
      <c r="D14" s="59"/>
      <c r="E14" s="15">
        <f>VLOOKUP(C14,RA!B18:D45,3,0)</f>
        <v>1594749.6488000001</v>
      </c>
      <c r="F14" s="25">
        <f>VLOOKUP(C14,RA!B18:I49,8,0)</f>
        <v>117885.0303</v>
      </c>
      <c r="G14" s="16">
        <f t="shared" si="0"/>
        <v>1476864.6185000001</v>
      </c>
      <c r="H14" s="27">
        <f>RA!J18</f>
        <v>7.39207125009903</v>
      </c>
      <c r="I14" s="20">
        <f>VLOOKUP(B14,RMS!B:D,3,FALSE)</f>
        <v>1594749.59385549</v>
      </c>
      <c r="J14" s="21">
        <f>VLOOKUP(B14,RMS!B:E,4,FALSE)</f>
        <v>1476864.6300632299</v>
      </c>
      <c r="K14" s="22">
        <f t="shared" si="1"/>
        <v>5.4944510105997324E-2</v>
      </c>
      <c r="L14" s="22">
        <f t="shared" si="2"/>
        <v>-1.1563229840248823E-2</v>
      </c>
      <c r="M14" s="34"/>
    </row>
    <row r="15" spans="1:13" x14ac:dyDescent="0.15">
      <c r="A15" s="62"/>
      <c r="B15" s="12">
        <v>24</v>
      </c>
      <c r="C15" s="59" t="s">
        <v>17</v>
      </c>
      <c r="D15" s="59"/>
      <c r="E15" s="15">
        <f>VLOOKUP(C15,RA!B18:D46,3,0)</f>
        <v>503991.78509999998</v>
      </c>
      <c r="F15" s="25">
        <f>VLOOKUP(C15,RA!B19:I50,8,0)</f>
        <v>55928.181600000004</v>
      </c>
      <c r="G15" s="16">
        <f t="shared" si="0"/>
        <v>448063.60349999997</v>
      </c>
      <c r="H15" s="27">
        <f>RA!J19</f>
        <v>11.0970423037556</v>
      </c>
      <c r="I15" s="20">
        <f>VLOOKUP(B15,RMS!B:D,3,FALSE)</f>
        <v>503991.80496324803</v>
      </c>
      <c r="J15" s="21">
        <f>VLOOKUP(B15,RMS!B:E,4,FALSE)</f>
        <v>448063.60219829099</v>
      </c>
      <c r="K15" s="22">
        <f t="shared" si="1"/>
        <v>-1.9863248046021909E-2</v>
      </c>
      <c r="L15" s="22">
        <f t="shared" si="2"/>
        <v>1.3017089804634452E-3</v>
      </c>
      <c r="M15" s="34"/>
    </row>
    <row r="16" spans="1:13" x14ac:dyDescent="0.15">
      <c r="A16" s="62"/>
      <c r="B16" s="12">
        <v>25</v>
      </c>
      <c r="C16" s="59" t="s">
        <v>18</v>
      </c>
      <c r="D16" s="59"/>
      <c r="E16" s="15">
        <f>VLOOKUP(C16,RA!B20:D47,3,0)</f>
        <v>748082.73479999998</v>
      </c>
      <c r="F16" s="25">
        <f>VLOOKUP(C16,RA!B20:I51,8,0)</f>
        <v>54417.170400000003</v>
      </c>
      <c r="G16" s="16">
        <f t="shared" si="0"/>
        <v>693665.56440000003</v>
      </c>
      <c r="H16" s="27">
        <f>RA!J20</f>
        <v>7.27421819386708</v>
      </c>
      <c r="I16" s="20">
        <f>VLOOKUP(B16,RMS!B:D,3,FALSE)</f>
        <v>748082.77650000004</v>
      </c>
      <c r="J16" s="21">
        <f>VLOOKUP(B16,RMS!B:E,4,FALSE)</f>
        <v>693665.56440000003</v>
      </c>
      <c r="K16" s="22">
        <f t="shared" si="1"/>
        <v>-4.1700000059790909E-2</v>
      </c>
      <c r="L16" s="22">
        <f t="shared" si="2"/>
        <v>0</v>
      </c>
      <c r="M16" s="34"/>
    </row>
    <row r="17" spans="1:13" x14ac:dyDescent="0.15">
      <c r="A17" s="62"/>
      <c r="B17" s="12">
        <v>26</v>
      </c>
      <c r="C17" s="59" t="s">
        <v>19</v>
      </c>
      <c r="D17" s="59"/>
      <c r="E17" s="15">
        <f>VLOOKUP(C17,RA!B20:D48,3,0)</f>
        <v>328033.31770000001</v>
      </c>
      <c r="F17" s="25">
        <f>VLOOKUP(C17,RA!B21:I52,8,0)</f>
        <v>30411.2729</v>
      </c>
      <c r="G17" s="16">
        <f t="shared" si="0"/>
        <v>297622.04480000003</v>
      </c>
      <c r="H17" s="27">
        <f>RA!J21</f>
        <v>9.2707878313179002</v>
      </c>
      <c r="I17" s="20">
        <f>VLOOKUP(B17,RMS!B:D,3,FALSE)</f>
        <v>328032.74078130198</v>
      </c>
      <c r="J17" s="21">
        <f>VLOOKUP(B17,RMS!B:E,4,FALSE)</f>
        <v>297622.04473725898</v>
      </c>
      <c r="K17" s="22">
        <f t="shared" si="1"/>
        <v>0.5769186980323866</v>
      </c>
      <c r="L17" s="22">
        <f t="shared" si="2"/>
        <v>6.2741048168390989E-5</v>
      </c>
      <c r="M17" s="34"/>
    </row>
    <row r="18" spans="1:13" x14ac:dyDescent="0.15">
      <c r="A18" s="62"/>
      <c r="B18" s="12">
        <v>27</v>
      </c>
      <c r="C18" s="59" t="s">
        <v>20</v>
      </c>
      <c r="D18" s="59"/>
      <c r="E18" s="15">
        <f>VLOOKUP(C18,RA!B22:D49,3,0)</f>
        <v>982129.40910000005</v>
      </c>
      <c r="F18" s="25">
        <f>VLOOKUP(C18,RA!B22:I53,8,0)</f>
        <v>127226.69349999999</v>
      </c>
      <c r="G18" s="16">
        <f t="shared" si="0"/>
        <v>854902.7156</v>
      </c>
      <c r="H18" s="27">
        <f>RA!J22</f>
        <v>12.9541679865373</v>
      </c>
      <c r="I18" s="20">
        <f>VLOOKUP(B18,RMS!B:D,3,FALSE)</f>
        <v>982130.06866666698</v>
      </c>
      <c r="J18" s="21">
        <f>VLOOKUP(B18,RMS!B:E,4,FALSE)</f>
        <v>854902.71569999994</v>
      </c>
      <c r="K18" s="22">
        <f t="shared" si="1"/>
        <v>-0.65956666693091393</v>
      </c>
      <c r="L18" s="22">
        <f t="shared" si="2"/>
        <v>-9.9999946542084217E-5</v>
      </c>
      <c r="M18" s="34"/>
    </row>
    <row r="19" spans="1:13" x14ac:dyDescent="0.15">
      <c r="A19" s="62"/>
      <c r="B19" s="12">
        <v>29</v>
      </c>
      <c r="C19" s="59" t="s">
        <v>21</v>
      </c>
      <c r="D19" s="59"/>
      <c r="E19" s="15">
        <f>VLOOKUP(C19,RA!B22:D50,3,0)</f>
        <v>2151188.2842000001</v>
      </c>
      <c r="F19" s="25">
        <f>VLOOKUP(C19,RA!B23:I54,8,0)</f>
        <v>234382.23929999999</v>
      </c>
      <c r="G19" s="16">
        <f t="shared" si="0"/>
        <v>1916806.0449000001</v>
      </c>
      <c r="H19" s="27">
        <f>RA!J23</f>
        <v>10.8954776772208</v>
      </c>
      <c r="I19" s="20">
        <f>VLOOKUP(B19,RMS!B:D,3,FALSE)</f>
        <v>2151189.4237085502</v>
      </c>
      <c r="J19" s="21">
        <f>VLOOKUP(B19,RMS!B:E,4,FALSE)</f>
        <v>1916806.0797820501</v>
      </c>
      <c r="K19" s="22">
        <f t="shared" si="1"/>
        <v>-1.139508550055325</v>
      </c>
      <c r="L19" s="22">
        <f t="shared" si="2"/>
        <v>-3.4882050007581711E-2</v>
      </c>
      <c r="M19" s="34"/>
    </row>
    <row r="20" spans="1:13" x14ac:dyDescent="0.15">
      <c r="A20" s="62"/>
      <c r="B20" s="12">
        <v>31</v>
      </c>
      <c r="C20" s="59" t="s">
        <v>22</v>
      </c>
      <c r="D20" s="59"/>
      <c r="E20" s="15">
        <f>VLOOKUP(C20,RA!B24:D51,3,0)</f>
        <v>168081.35130000001</v>
      </c>
      <c r="F20" s="25">
        <f>VLOOKUP(C20,RA!B24:I55,8,0)</f>
        <v>21320.155299999999</v>
      </c>
      <c r="G20" s="16">
        <f t="shared" si="0"/>
        <v>146761.196</v>
      </c>
      <c r="H20" s="27">
        <f>RA!J24</f>
        <v>12.6844264013244</v>
      </c>
      <c r="I20" s="20">
        <f>VLOOKUP(B20,RMS!B:D,3,FALSE)</f>
        <v>168081.32325985201</v>
      </c>
      <c r="J20" s="21">
        <f>VLOOKUP(B20,RMS!B:E,4,FALSE)</f>
        <v>146761.193846179</v>
      </c>
      <c r="K20" s="22">
        <f t="shared" si="1"/>
        <v>2.8040147997671738E-2</v>
      </c>
      <c r="L20" s="22">
        <f t="shared" si="2"/>
        <v>2.1538209985010326E-3</v>
      </c>
      <c r="M20" s="34"/>
    </row>
    <row r="21" spans="1:13" x14ac:dyDescent="0.15">
      <c r="A21" s="62"/>
      <c r="B21" s="12">
        <v>32</v>
      </c>
      <c r="C21" s="59" t="s">
        <v>23</v>
      </c>
      <c r="D21" s="59"/>
      <c r="E21" s="15">
        <f>VLOOKUP(C21,RA!B24:D52,3,0)</f>
        <v>163992.20389999999</v>
      </c>
      <c r="F21" s="25">
        <f>VLOOKUP(C21,RA!B25:I56,8,0)</f>
        <v>9456.6551999999992</v>
      </c>
      <c r="G21" s="16">
        <f t="shared" si="0"/>
        <v>154535.54869999998</v>
      </c>
      <c r="H21" s="27">
        <f>RA!J25</f>
        <v>5.76652729526492</v>
      </c>
      <c r="I21" s="20">
        <f>VLOOKUP(B21,RMS!B:D,3,FALSE)</f>
        <v>163992.20754050399</v>
      </c>
      <c r="J21" s="21">
        <f>VLOOKUP(B21,RMS!B:E,4,FALSE)</f>
        <v>154535.56723375199</v>
      </c>
      <c r="K21" s="22">
        <f t="shared" si="1"/>
        <v>-3.6405040009412915E-3</v>
      </c>
      <c r="L21" s="22">
        <f t="shared" si="2"/>
        <v>-1.8533752008806914E-2</v>
      </c>
      <c r="M21" s="34"/>
    </row>
    <row r="22" spans="1:13" x14ac:dyDescent="0.15">
      <c r="A22" s="62"/>
      <c r="B22" s="12">
        <v>33</v>
      </c>
      <c r="C22" s="59" t="s">
        <v>24</v>
      </c>
      <c r="D22" s="59"/>
      <c r="E22" s="15">
        <f>VLOOKUP(C22,RA!B26:D53,3,0)</f>
        <v>444066.68979999999</v>
      </c>
      <c r="F22" s="25">
        <f>VLOOKUP(C22,RA!B26:I57,8,0)</f>
        <v>93423.367700000003</v>
      </c>
      <c r="G22" s="16">
        <f t="shared" si="0"/>
        <v>350643.32209999999</v>
      </c>
      <c r="H22" s="27">
        <f>RA!J26</f>
        <v>21.038139055662199</v>
      </c>
      <c r="I22" s="20">
        <f>VLOOKUP(B22,RMS!B:D,3,FALSE)</f>
        <v>444066.66653412802</v>
      </c>
      <c r="J22" s="21">
        <f>VLOOKUP(B22,RMS!B:E,4,FALSE)</f>
        <v>350643.30669802101</v>
      </c>
      <c r="K22" s="22">
        <f t="shared" si="1"/>
        <v>2.3265871976036578E-2</v>
      </c>
      <c r="L22" s="22">
        <f t="shared" si="2"/>
        <v>1.5401978977024555E-2</v>
      </c>
      <c r="M22" s="34"/>
    </row>
    <row r="23" spans="1:13" x14ac:dyDescent="0.15">
      <c r="A23" s="62"/>
      <c r="B23" s="12">
        <v>34</v>
      </c>
      <c r="C23" s="59" t="s">
        <v>25</v>
      </c>
      <c r="D23" s="59"/>
      <c r="E23" s="15">
        <f>VLOOKUP(C23,RA!B26:D54,3,0)</f>
        <v>190080.03419999999</v>
      </c>
      <c r="F23" s="25">
        <f>VLOOKUP(C23,RA!B27:I58,8,0)</f>
        <v>50958.988100000002</v>
      </c>
      <c r="G23" s="16">
        <f t="shared" si="0"/>
        <v>139121.04609999998</v>
      </c>
      <c r="H23" s="27">
        <f>RA!J27</f>
        <v>26.809227131336499</v>
      </c>
      <c r="I23" s="20">
        <f>VLOOKUP(B23,RMS!B:D,3,FALSE)</f>
        <v>190079.99723456599</v>
      </c>
      <c r="J23" s="21">
        <f>VLOOKUP(B23,RMS!B:E,4,FALSE)</f>
        <v>139121.04560186801</v>
      </c>
      <c r="K23" s="22">
        <f t="shared" si="1"/>
        <v>3.6965434002922848E-2</v>
      </c>
      <c r="L23" s="22">
        <f t="shared" si="2"/>
        <v>4.9813196528702974E-4</v>
      </c>
      <c r="M23" s="34"/>
    </row>
    <row r="24" spans="1:13" x14ac:dyDescent="0.15">
      <c r="A24" s="62"/>
      <c r="B24" s="12">
        <v>35</v>
      </c>
      <c r="C24" s="59" t="s">
        <v>26</v>
      </c>
      <c r="D24" s="59"/>
      <c r="E24" s="15">
        <f>VLOOKUP(C24,RA!B28:D55,3,0)</f>
        <v>586939.97770000005</v>
      </c>
      <c r="F24" s="25">
        <f>VLOOKUP(C24,RA!B28:I59,8,0)</f>
        <v>18793.714800000002</v>
      </c>
      <c r="G24" s="16">
        <f t="shared" si="0"/>
        <v>568146.26290000009</v>
      </c>
      <c r="H24" s="27">
        <f>RA!J28</f>
        <v>3.2019824026377601</v>
      </c>
      <c r="I24" s="20">
        <f>VLOOKUP(B24,RMS!B:D,3,FALSE)</f>
        <v>586939.97465575195</v>
      </c>
      <c r="J24" s="21">
        <f>VLOOKUP(B24,RMS!B:E,4,FALSE)</f>
        <v>568146.25838407106</v>
      </c>
      <c r="K24" s="22">
        <f t="shared" si="1"/>
        <v>3.0442480929195881E-3</v>
      </c>
      <c r="L24" s="22">
        <f t="shared" si="2"/>
        <v>4.5159290311858058E-3</v>
      </c>
      <c r="M24" s="34"/>
    </row>
    <row r="25" spans="1:13" x14ac:dyDescent="0.15">
      <c r="A25" s="62"/>
      <c r="B25" s="12">
        <v>36</v>
      </c>
      <c r="C25" s="59" t="s">
        <v>27</v>
      </c>
      <c r="D25" s="59"/>
      <c r="E25" s="15">
        <f>VLOOKUP(C25,RA!B28:D56,3,0)</f>
        <v>614455.07570000004</v>
      </c>
      <c r="F25" s="25">
        <f>VLOOKUP(C25,RA!B29:I60,8,0)</f>
        <v>78157.279899999994</v>
      </c>
      <c r="G25" s="16">
        <f t="shared" si="0"/>
        <v>536297.79580000008</v>
      </c>
      <c r="H25" s="27">
        <f>RA!J29</f>
        <v>12.719771223463599</v>
      </c>
      <c r="I25" s="20">
        <f>VLOOKUP(B25,RMS!B:D,3,FALSE)</f>
        <v>614455.07729823003</v>
      </c>
      <c r="J25" s="21">
        <f>VLOOKUP(B25,RMS!B:E,4,FALSE)</f>
        <v>536297.77638080704</v>
      </c>
      <c r="K25" s="22">
        <f t="shared" si="1"/>
        <v>-1.5982299810275435E-3</v>
      </c>
      <c r="L25" s="22">
        <f t="shared" si="2"/>
        <v>1.9419193034991622E-2</v>
      </c>
      <c r="M25" s="34"/>
    </row>
    <row r="26" spans="1:13" x14ac:dyDescent="0.15">
      <c r="A26" s="62"/>
      <c r="B26" s="12">
        <v>37</v>
      </c>
      <c r="C26" s="59" t="s">
        <v>28</v>
      </c>
      <c r="D26" s="59"/>
      <c r="E26" s="15">
        <f>VLOOKUP(C26,RA!B30:D57,3,0)</f>
        <v>1013691.3401</v>
      </c>
      <c r="F26" s="25">
        <f>VLOOKUP(C26,RA!B30:I61,8,0)</f>
        <v>79043.665399999998</v>
      </c>
      <c r="G26" s="16">
        <f t="shared" si="0"/>
        <v>934647.67470000009</v>
      </c>
      <c r="H26" s="27">
        <f>RA!J30</f>
        <v>7.7976068526147602</v>
      </c>
      <c r="I26" s="20">
        <f>VLOOKUP(B26,RMS!B:D,3,FALSE)</f>
        <v>1013691.4307912301</v>
      </c>
      <c r="J26" s="21">
        <f>VLOOKUP(B26,RMS!B:E,4,FALSE)</f>
        <v>934647.67014693795</v>
      </c>
      <c r="K26" s="22">
        <f t="shared" si="1"/>
        <v>-9.0691230027005076E-2</v>
      </c>
      <c r="L26" s="22">
        <f t="shared" si="2"/>
        <v>4.553062142804265E-3</v>
      </c>
      <c r="M26" s="34"/>
    </row>
    <row r="27" spans="1:13" x14ac:dyDescent="0.15">
      <c r="A27" s="62"/>
      <c r="B27" s="12">
        <v>38</v>
      </c>
      <c r="C27" s="59" t="s">
        <v>29</v>
      </c>
      <c r="D27" s="59"/>
      <c r="E27" s="15">
        <f>VLOOKUP(C27,RA!B30:D58,3,0)</f>
        <v>601592.19059999997</v>
      </c>
      <c r="F27" s="25">
        <f>VLOOKUP(C27,RA!B31:I62,8,0)</f>
        <v>31199.078000000001</v>
      </c>
      <c r="G27" s="16">
        <f t="shared" si="0"/>
        <v>570393.11259999999</v>
      </c>
      <c r="H27" s="27">
        <f>RA!J31</f>
        <v>5.1860842756092804</v>
      </c>
      <c r="I27" s="20">
        <f>VLOOKUP(B27,RMS!B:D,3,FALSE)</f>
        <v>601592.12176548701</v>
      </c>
      <c r="J27" s="21">
        <f>VLOOKUP(B27,RMS!B:E,4,FALSE)</f>
        <v>570393.10012566403</v>
      </c>
      <c r="K27" s="22">
        <f t="shared" si="1"/>
        <v>6.8834512960165739E-2</v>
      </c>
      <c r="L27" s="22">
        <f t="shared" si="2"/>
        <v>1.247433596290648E-2</v>
      </c>
      <c r="M27" s="34"/>
    </row>
    <row r="28" spans="1:13" x14ac:dyDescent="0.15">
      <c r="A28" s="62"/>
      <c r="B28" s="12">
        <v>39</v>
      </c>
      <c r="C28" s="59" t="s">
        <v>30</v>
      </c>
      <c r="D28" s="59"/>
      <c r="E28" s="15">
        <f>VLOOKUP(C28,RA!B32:D59,3,0)</f>
        <v>101414.0693</v>
      </c>
      <c r="F28" s="25">
        <f>VLOOKUP(C28,RA!B32:I63,8,0)</f>
        <v>28585.698100000001</v>
      </c>
      <c r="G28" s="16">
        <f t="shared" si="0"/>
        <v>72828.371199999994</v>
      </c>
      <c r="H28" s="27">
        <f>RA!J32</f>
        <v>28.187112791459601</v>
      </c>
      <c r="I28" s="20">
        <f>VLOOKUP(B28,RMS!B:D,3,FALSE)</f>
        <v>101414.05675392901</v>
      </c>
      <c r="J28" s="21">
        <f>VLOOKUP(B28,RMS!B:E,4,FALSE)</f>
        <v>72828.376411613499</v>
      </c>
      <c r="K28" s="22">
        <f t="shared" si="1"/>
        <v>1.2546070996904746E-2</v>
      </c>
      <c r="L28" s="22">
        <f t="shared" si="2"/>
        <v>-5.2116135047981516E-3</v>
      </c>
      <c r="M28" s="34"/>
    </row>
    <row r="29" spans="1:13" x14ac:dyDescent="0.15">
      <c r="A29" s="62"/>
      <c r="B29" s="12">
        <v>40</v>
      </c>
      <c r="C29" s="59" t="s">
        <v>31</v>
      </c>
      <c r="D29" s="5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62"/>
      <c r="B30" s="12">
        <v>42</v>
      </c>
      <c r="C30" s="59" t="s">
        <v>32</v>
      </c>
      <c r="D30" s="59"/>
      <c r="E30" s="15">
        <f>VLOOKUP(C30,RA!B34:D62,3,0)</f>
        <v>91345.256099999999</v>
      </c>
      <c r="F30" s="25">
        <f>VLOOKUP(C30,RA!B34:I66,8,0)</f>
        <v>9592.6569</v>
      </c>
      <c r="G30" s="16">
        <f t="shared" si="0"/>
        <v>81752.599199999997</v>
      </c>
      <c r="H30" s="27">
        <f>RA!J34</f>
        <v>10.501538130779799</v>
      </c>
      <c r="I30" s="20">
        <f>VLOOKUP(B30,RMS!B:D,3,FALSE)</f>
        <v>91345.255300000004</v>
      </c>
      <c r="J30" s="21">
        <f>VLOOKUP(B30,RMS!B:E,4,FALSE)</f>
        <v>81752.602299999999</v>
      </c>
      <c r="K30" s="22">
        <f t="shared" si="1"/>
        <v>7.9999999434221536E-4</v>
      </c>
      <c r="L30" s="22">
        <f t="shared" si="2"/>
        <v>-3.1000000017229468E-3</v>
      </c>
      <c r="M30" s="34"/>
    </row>
    <row r="31" spans="1:13" x14ac:dyDescent="0.15">
      <c r="A31" s="62"/>
      <c r="B31" s="12">
        <v>71</v>
      </c>
      <c r="C31" s="59" t="s">
        <v>36</v>
      </c>
      <c r="D31" s="59"/>
      <c r="E31" s="15">
        <f>VLOOKUP(C31,RA!B34:D63,3,0)</f>
        <v>514303.22</v>
      </c>
      <c r="F31" s="25">
        <f>VLOOKUP(C31,RA!B34:I67,8,0)</f>
        <v>-6355.42</v>
      </c>
      <c r="G31" s="16">
        <f t="shared" si="0"/>
        <v>520658.63999999996</v>
      </c>
      <c r="H31" s="27">
        <f>RA!J35</f>
        <v>-2.8453311823718299</v>
      </c>
      <c r="I31" s="20">
        <f>VLOOKUP(B31,RMS!B:D,3,FALSE)</f>
        <v>514303.22</v>
      </c>
      <c r="J31" s="21">
        <f>VLOOKUP(B31,RMS!B:E,4,FALSE)</f>
        <v>520658.64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62"/>
      <c r="B32" s="12">
        <v>72</v>
      </c>
      <c r="C32" s="59" t="s">
        <v>37</v>
      </c>
      <c r="D32" s="59"/>
      <c r="E32" s="15">
        <f>VLOOKUP(C32,RA!B34:D64,3,0)</f>
        <v>455726.94</v>
      </c>
      <c r="F32" s="25">
        <f>VLOOKUP(C32,RA!B34:I68,8,0)</f>
        <v>-14043.41</v>
      </c>
      <c r="G32" s="16">
        <f t="shared" si="0"/>
        <v>469770.35</v>
      </c>
      <c r="H32" s="27">
        <f>RA!J34</f>
        <v>10.501538130779799</v>
      </c>
      <c r="I32" s="20">
        <f>VLOOKUP(B32,RMS!B:D,3,FALSE)</f>
        <v>455726.94</v>
      </c>
      <c r="J32" s="21">
        <f>VLOOKUP(B32,RMS!B:E,4,FALSE)</f>
        <v>469770.35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2"/>
      <c r="B33" s="12">
        <v>73</v>
      </c>
      <c r="C33" s="59" t="s">
        <v>38</v>
      </c>
      <c r="D33" s="59"/>
      <c r="E33" s="15">
        <f>VLOOKUP(C33,RA!B35:D65,3,0)</f>
        <v>205709.56</v>
      </c>
      <c r="F33" s="25">
        <f>VLOOKUP(C33,RA!B35:I69,8,0)</f>
        <v>-490.68</v>
      </c>
      <c r="G33" s="16">
        <f t="shared" si="0"/>
        <v>206200.24</v>
      </c>
      <c r="H33" s="27">
        <f>RA!J35</f>
        <v>-2.8453311823718299</v>
      </c>
      <c r="I33" s="20">
        <f>VLOOKUP(B33,RMS!B:D,3,FALSE)</f>
        <v>205709.56</v>
      </c>
      <c r="J33" s="21">
        <f>VLOOKUP(B33,RMS!B:E,4,FALSE)</f>
        <v>206200.24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2"/>
      <c r="B34" s="12">
        <v>75</v>
      </c>
      <c r="C34" s="59" t="s">
        <v>33</v>
      </c>
      <c r="D34" s="59"/>
      <c r="E34" s="15">
        <f>VLOOKUP(C34,RA!B8:D66,3,0)</f>
        <v>111799.5721</v>
      </c>
      <c r="F34" s="25">
        <f>VLOOKUP(C34,RA!B8:I70,8,0)</f>
        <v>6058.5285000000003</v>
      </c>
      <c r="G34" s="16">
        <f t="shared" si="0"/>
        <v>105741.0436</v>
      </c>
      <c r="H34" s="27">
        <f>RA!J36</f>
        <v>-1.2357340480971499</v>
      </c>
      <c r="I34" s="20">
        <f>VLOOKUP(B34,RMS!B:D,3,FALSE)</f>
        <v>111799.57262393201</v>
      </c>
      <c r="J34" s="21">
        <f>VLOOKUP(B34,RMS!B:E,4,FALSE)</f>
        <v>105741.042820513</v>
      </c>
      <c r="K34" s="22">
        <f t="shared" si="1"/>
        <v>-5.2393200166989118E-4</v>
      </c>
      <c r="L34" s="22">
        <f t="shared" si="2"/>
        <v>7.7948700345586985E-4</v>
      </c>
      <c r="M34" s="34"/>
    </row>
    <row r="35" spans="1:13" x14ac:dyDescent="0.15">
      <c r="A35" s="62"/>
      <c r="B35" s="12">
        <v>76</v>
      </c>
      <c r="C35" s="59" t="s">
        <v>34</v>
      </c>
      <c r="D35" s="59"/>
      <c r="E35" s="15">
        <f>VLOOKUP(C35,RA!B8:D67,3,0)</f>
        <v>350624.03759999998</v>
      </c>
      <c r="F35" s="25">
        <f>VLOOKUP(C35,RA!B8:I71,8,0)</f>
        <v>21675.8783</v>
      </c>
      <c r="G35" s="16">
        <f t="shared" si="0"/>
        <v>328948.1593</v>
      </c>
      <c r="H35" s="27">
        <f>RA!J37</f>
        <v>-3.08154045051627</v>
      </c>
      <c r="I35" s="20">
        <f>VLOOKUP(B35,RMS!B:D,3,FALSE)</f>
        <v>350624.02978888899</v>
      </c>
      <c r="J35" s="21">
        <f>VLOOKUP(B35,RMS!B:E,4,FALSE)</f>
        <v>328948.16051709402</v>
      </c>
      <c r="K35" s="22">
        <f t="shared" si="1"/>
        <v>7.8111109905876219E-3</v>
      </c>
      <c r="L35" s="22">
        <f t="shared" si="2"/>
        <v>-1.2170940171927214E-3</v>
      </c>
      <c r="M35" s="34"/>
    </row>
    <row r="36" spans="1:13" x14ac:dyDescent="0.15">
      <c r="A36" s="62"/>
      <c r="B36" s="12">
        <v>77</v>
      </c>
      <c r="C36" s="59" t="s">
        <v>39</v>
      </c>
      <c r="D36" s="59"/>
      <c r="E36" s="15">
        <f>VLOOKUP(C36,RA!B9:D68,3,0)</f>
        <v>148732.01999999999</v>
      </c>
      <c r="F36" s="25">
        <f>VLOOKUP(C36,RA!B9:I72,8,0)</f>
        <v>-7146.74</v>
      </c>
      <c r="G36" s="16">
        <f t="shared" si="0"/>
        <v>155878.75999999998</v>
      </c>
      <c r="H36" s="27">
        <f>RA!J38</f>
        <v>-0.238530479575184</v>
      </c>
      <c r="I36" s="20">
        <f>VLOOKUP(B36,RMS!B:D,3,FALSE)</f>
        <v>148732.01999999999</v>
      </c>
      <c r="J36" s="21">
        <f>VLOOKUP(B36,RMS!B:E,4,FALSE)</f>
        <v>155878.76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62"/>
      <c r="B37" s="12">
        <v>78</v>
      </c>
      <c r="C37" s="59" t="s">
        <v>40</v>
      </c>
      <c r="D37" s="59"/>
      <c r="E37" s="15">
        <f>VLOOKUP(C37,RA!B10:D69,3,0)</f>
        <v>125724.19</v>
      </c>
      <c r="F37" s="25">
        <f>VLOOKUP(C37,RA!B10:I73,8,0)</f>
        <v>16911.38</v>
      </c>
      <c r="G37" s="16">
        <f t="shared" si="0"/>
        <v>108812.81</v>
      </c>
      <c r="H37" s="27">
        <f>RA!J39</f>
        <v>90.3420523138833</v>
      </c>
      <c r="I37" s="20">
        <f>VLOOKUP(B37,RMS!B:D,3,FALSE)</f>
        <v>125724.19</v>
      </c>
      <c r="J37" s="21">
        <f>VLOOKUP(B37,RMS!B:E,4,FALSE)</f>
        <v>108812.81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62"/>
      <c r="B38" s="12">
        <v>99</v>
      </c>
      <c r="C38" s="59" t="s">
        <v>35</v>
      </c>
      <c r="D38" s="59"/>
      <c r="E38" s="15">
        <f>VLOOKUP(C38,RA!B8:D70,3,0)</f>
        <v>16553.940699999999</v>
      </c>
      <c r="F38" s="25">
        <f>VLOOKUP(C38,RA!B8:I74,8,0)</f>
        <v>1639.4873</v>
      </c>
      <c r="G38" s="16">
        <f t="shared" si="0"/>
        <v>14914.453399999999</v>
      </c>
      <c r="H38" s="27">
        <f>RA!J40</f>
        <v>5.4190981111993004</v>
      </c>
      <c r="I38" s="20">
        <f>VLOOKUP(B38,RMS!B:D,3,FALSE)</f>
        <v>16553.940700400901</v>
      </c>
      <c r="J38" s="21">
        <f>VLOOKUP(B38,RMS!B:E,4,FALSE)</f>
        <v>14914.4535965509</v>
      </c>
      <c r="K38" s="22">
        <f t="shared" si="1"/>
        <v>-4.0090162656269968E-7</v>
      </c>
      <c r="L38" s="22">
        <f t="shared" si="2"/>
        <v>-1.9655090181913693E-4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8" t="s">
        <v>46</v>
      </c>
      <c r="W1" s="65"/>
    </row>
    <row r="2" spans="1:23" ht="12.75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8"/>
      <c r="W2" s="65"/>
    </row>
    <row r="3" spans="1:23" ht="23.25" thickBot="1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9" t="s">
        <v>47</v>
      </c>
      <c r="W3" s="65"/>
    </row>
    <row r="4" spans="1:23" ht="15" thickTop="1" thickBo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37"/>
      <c r="W4" s="65"/>
    </row>
    <row r="5" spans="1:23" ht="15" thickTop="1" thickBot="1" x14ac:dyDescent="0.25">
      <c r="A5" s="40"/>
      <c r="B5" s="41"/>
      <c r="C5" s="42"/>
      <c r="D5" s="43" t="s">
        <v>0</v>
      </c>
      <c r="E5" s="43" t="s">
        <v>59</v>
      </c>
      <c r="F5" s="43" t="s">
        <v>60</v>
      </c>
      <c r="G5" s="43" t="s">
        <v>48</v>
      </c>
      <c r="H5" s="43" t="s">
        <v>49</v>
      </c>
      <c r="I5" s="43" t="s">
        <v>1</v>
      </c>
      <c r="J5" s="43" t="s">
        <v>2</v>
      </c>
      <c r="K5" s="43" t="s">
        <v>50</v>
      </c>
      <c r="L5" s="43" t="s">
        <v>51</v>
      </c>
      <c r="M5" s="43" t="s">
        <v>52</v>
      </c>
      <c r="N5" s="43" t="s">
        <v>53</v>
      </c>
      <c r="O5" s="43" t="s">
        <v>54</v>
      </c>
      <c r="P5" s="43" t="s">
        <v>61</v>
      </c>
      <c r="Q5" s="43" t="s">
        <v>62</v>
      </c>
      <c r="R5" s="43" t="s">
        <v>55</v>
      </c>
      <c r="S5" s="43" t="s">
        <v>56</v>
      </c>
      <c r="T5" s="43" t="s">
        <v>57</v>
      </c>
      <c r="U5" s="44" t="s">
        <v>58</v>
      </c>
      <c r="V5" s="37"/>
      <c r="W5" s="37"/>
    </row>
    <row r="6" spans="1:23" ht="14.25" thickBot="1" x14ac:dyDescent="0.2">
      <c r="A6" s="45" t="s">
        <v>3</v>
      </c>
      <c r="B6" s="66" t="s">
        <v>4</v>
      </c>
      <c r="C6" s="67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  <c r="V6" s="37"/>
      <c r="W6" s="37"/>
    </row>
    <row r="7" spans="1:23" ht="14.25" thickBot="1" x14ac:dyDescent="0.2">
      <c r="A7" s="68" t="s">
        <v>5</v>
      </c>
      <c r="B7" s="69"/>
      <c r="C7" s="70"/>
      <c r="D7" s="47">
        <v>14977175.1668</v>
      </c>
      <c r="E7" s="47">
        <v>15766986.426100001</v>
      </c>
      <c r="F7" s="48">
        <v>94.990727854039505</v>
      </c>
      <c r="G7" s="47">
        <v>17156075.901799999</v>
      </c>
      <c r="H7" s="48">
        <v>-12.700461034748599</v>
      </c>
      <c r="I7" s="47">
        <v>1445461.4294</v>
      </c>
      <c r="J7" s="48">
        <v>9.6510951718329601</v>
      </c>
      <c r="K7" s="47">
        <v>2212769.2230000002</v>
      </c>
      <c r="L7" s="48">
        <v>12.8978749899786</v>
      </c>
      <c r="M7" s="48">
        <v>-0.34676358728440299</v>
      </c>
      <c r="N7" s="47">
        <v>581537172.7529</v>
      </c>
      <c r="O7" s="47">
        <v>2216320016.9545999</v>
      </c>
      <c r="P7" s="47">
        <v>804370</v>
      </c>
      <c r="Q7" s="47">
        <v>1015055</v>
      </c>
      <c r="R7" s="48">
        <v>-20.756018146799899</v>
      </c>
      <c r="S7" s="47">
        <v>18.619758527543301</v>
      </c>
      <c r="T7" s="47">
        <v>20.700593187068701</v>
      </c>
      <c r="U7" s="49">
        <v>-11.175411627639001</v>
      </c>
      <c r="V7" s="37"/>
      <c r="W7" s="37"/>
    </row>
    <row r="8" spans="1:23" ht="14.25" thickBot="1" x14ac:dyDescent="0.2">
      <c r="A8" s="71">
        <v>42093</v>
      </c>
      <c r="B8" s="74" t="s">
        <v>6</v>
      </c>
      <c r="C8" s="75"/>
      <c r="D8" s="50">
        <v>728159.80889999995</v>
      </c>
      <c r="E8" s="50">
        <v>601183.37930000003</v>
      </c>
      <c r="F8" s="51">
        <v>121.121081182891</v>
      </c>
      <c r="G8" s="50">
        <v>613490.55530000001</v>
      </c>
      <c r="H8" s="51">
        <v>18.6912826300848</v>
      </c>
      <c r="I8" s="50">
        <v>132540.57689999999</v>
      </c>
      <c r="J8" s="51">
        <v>18.2021275110231</v>
      </c>
      <c r="K8" s="50">
        <v>160606.08410000001</v>
      </c>
      <c r="L8" s="51">
        <v>26.179063836029702</v>
      </c>
      <c r="M8" s="51">
        <v>-0.17474747209779001</v>
      </c>
      <c r="N8" s="50">
        <v>25778000.608600002</v>
      </c>
      <c r="O8" s="50">
        <v>94645978.019299999</v>
      </c>
      <c r="P8" s="50">
        <v>29935</v>
      </c>
      <c r="Q8" s="50">
        <v>36860</v>
      </c>
      <c r="R8" s="51">
        <v>-18.787303309820899</v>
      </c>
      <c r="S8" s="50">
        <v>24.324697140470999</v>
      </c>
      <c r="T8" s="50">
        <v>19.394641975040699</v>
      </c>
      <c r="U8" s="52">
        <v>20.267693928356401</v>
      </c>
      <c r="V8" s="37"/>
      <c r="W8" s="37"/>
    </row>
    <row r="9" spans="1:23" ht="12" customHeight="1" thickBot="1" x14ac:dyDescent="0.2">
      <c r="A9" s="72"/>
      <c r="B9" s="74" t="s">
        <v>7</v>
      </c>
      <c r="C9" s="75"/>
      <c r="D9" s="50">
        <v>65877.245599999995</v>
      </c>
      <c r="E9" s="50">
        <v>69683.941500000001</v>
      </c>
      <c r="F9" s="51">
        <v>94.537197784657494</v>
      </c>
      <c r="G9" s="50">
        <v>120682.6876</v>
      </c>
      <c r="H9" s="51">
        <v>-45.412845114662503</v>
      </c>
      <c r="I9" s="50">
        <v>14803.497100000001</v>
      </c>
      <c r="J9" s="51">
        <v>22.4713358386071</v>
      </c>
      <c r="K9" s="50">
        <v>29055.004199999999</v>
      </c>
      <c r="L9" s="51">
        <v>24.0755362494927</v>
      </c>
      <c r="M9" s="51">
        <v>-0.490500947853933</v>
      </c>
      <c r="N9" s="50">
        <v>4532094.3277000003</v>
      </c>
      <c r="O9" s="50">
        <v>14595226.4999</v>
      </c>
      <c r="P9" s="50">
        <v>4116</v>
      </c>
      <c r="Q9" s="50">
        <v>7064</v>
      </c>
      <c r="R9" s="51">
        <v>-41.7327293318233</v>
      </c>
      <c r="S9" s="50">
        <v>16.005161710398401</v>
      </c>
      <c r="T9" s="50">
        <v>17.092861707248002</v>
      </c>
      <c r="U9" s="52">
        <v>-6.7959325655729002</v>
      </c>
      <c r="V9" s="37"/>
      <c r="W9" s="37"/>
    </row>
    <row r="10" spans="1:23" ht="14.25" thickBot="1" x14ac:dyDescent="0.2">
      <c r="A10" s="72"/>
      <c r="B10" s="74" t="s">
        <v>8</v>
      </c>
      <c r="C10" s="75"/>
      <c r="D10" s="50">
        <v>105127.1882</v>
      </c>
      <c r="E10" s="50">
        <v>105774.8167</v>
      </c>
      <c r="F10" s="51">
        <v>99.387729026430904</v>
      </c>
      <c r="G10" s="50">
        <v>175737.9173</v>
      </c>
      <c r="H10" s="51">
        <v>-40.179564083180402</v>
      </c>
      <c r="I10" s="50">
        <v>20852.458600000002</v>
      </c>
      <c r="J10" s="51">
        <v>19.835457370294201</v>
      </c>
      <c r="K10" s="50">
        <v>50115.899400000002</v>
      </c>
      <c r="L10" s="51">
        <v>28.5174082918303</v>
      </c>
      <c r="M10" s="51">
        <v>-0.58391530732460495</v>
      </c>
      <c r="N10" s="50">
        <v>5344615.3388999999</v>
      </c>
      <c r="O10" s="50">
        <v>23349935.9408</v>
      </c>
      <c r="P10" s="50">
        <v>76685</v>
      </c>
      <c r="Q10" s="50">
        <v>99095</v>
      </c>
      <c r="R10" s="51">
        <v>-22.6146626974116</v>
      </c>
      <c r="S10" s="50">
        <v>1.3708963708678401</v>
      </c>
      <c r="T10" s="50">
        <v>1.9042332075281301</v>
      </c>
      <c r="U10" s="52">
        <v>-38.904241632988501</v>
      </c>
      <c r="V10" s="37"/>
      <c r="W10" s="37"/>
    </row>
    <row r="11" spans="1:23" ht="14.25" thickBot="1" x14ac:dyDescent="0.2">
      <c r="A11" s="72"/>
      <c r="B11" s="74" t="s">
        <v>9</v>
      </c>
      <c r="C11" s="75"/>
      <c r="D11" s="50">
        <v>42522.499499999998</v>
      </c>
      <c r="E11" s="50">
        <v>41768.328999999998</v>
      </c>
      <c r="F11" s="51">
        <v>101.805603714719</v>
      </c>
      <c r="G11" s="50">
        <v>52527.914199999999</v>
      </c>
      <c r="H11" s="51">
        <v>-19.047805062094</v>
      </c>
      <c r="I11" s="50">
        <v>8078.6458000000002</v>
      </c>
      <c r="J11" s="51">
        <v>18.998520536169298</v>
      </c>
      <c r="K11" s="50">
        <v>13766.381299999999</v>
      </c>
      <c r="L11" s="51">
        <v>26.2077440341235</v>
      </c>
      <c r="M11" s="51">
        <v>-0.41316126410068299</v>
      </c>
      <c r="N11" s="50">
        <v>1852420.4402000001</v>
      </c>
      <c r="O11" s="50">
        <v>7178544.2686000001</v>
      </c>
      <c r="P11" s="50">
        <v>2336</v>
      </c>
      <c r="Q11" s="50">
        <v>2796</v>
      </c>
      <c r="R11" s="51">
        <v>-16.452074391988599</v>
      </c>
      <c r="S11" s="50">
        <v>18.203124785958899</v>
      </c>
      <c r="T11" s="50">
        <v>19.448502539341899</v>
      </c>
      <c r="U11" s="52">
        <v>-6.8415602707049503</v>
      </c>
      <c r="V11" s="37"/>
      <c r="W11" s="37"/>
    </row>
    <row r="12" spans="1:23" ht="14.25" thickBot="1" x14ac:dyDescent="0.2">
      <c r="A12" s="72"/>
      <c r="B12" s="74" t="s">
        <v>10</v>
      </c>
      <c r="C12" s="75"/>
      <c r="D12" s="50">
        <v>123253.6597</v>
      </c>
      <c r="E12" s="50">
        <v>89483.881099999999</v>
      </c>
      <c r="F12" s="51">
        <v>137.738392864589</v>
      </c>
      <c r="G12" s="50">
        <v>103843.4231</v>
      </c>
      <c r="H12" s="51">
        <v>18.691830469906801</v>
      </c>
      <c r="I12" s="50">
        <v>17174.019799999998</v>
      </c>
      <c r="J12" s="51">
        <v>13.933882240739701</v>
      </c>
      <c r="K12" s="50">
        <v>23215.586899999998</v>
      </c>
      <c r="L12" s="51">
        <v>22.3563382320743</v>
      </c>
      <c r="M12" s="51">
        <v>-0.26023753463669702</v>
      </c>
      <c r="N12" s="50">
        <v>6070567.1326000001</v>
      </c>
      <c r="O12" s="50">
        <v>26268509.492699999</v>
      </c>
      <c r="P12" s="50">
        <v>1344</v>
      </c>
      <c r="Q12" s="50">
        <v>1714</v>
      </c>
      <c r="R12" s="51">
        <v>-21.586931155192499</v>
      </c>
      <c r="S12" s="50">
        <v>91.706592038690502</v>
      </c>
      <c r="T12" s="50">
        <v>74.407529638273104</v>
      </c>
      <c r="U12" s="52">
        <v>18.863488453609801</v>
      </c>
      <c r="V12" s="37"/>
      <c r="W12" s="37"/>
    </row>
    <row r="13" spans="1:23" ht="14.25" thickBot="1" x14ac:dyDescent="0.2">
      <c r="A13" s="72"/>
      <c r="B13" s="74" t="s">
        <v>11</v>
      </c>
      <c r="C13" s="75"/>
      <c r="D13" s="50">
        <v>248142.7868</v>
      </c>
      <c r="E13" s="50">
        <v>243860.1986</v>
      </c>
      <c r="F13" s="51">
        <v>101.756165304788</v>
      </c>
      <c r="G13" s="50">
        <v>287703.75770000002</v>
      </c>
      <c r="H13" s="51">
        <v>-13.750592351057101</v>
      </c>
      <c r="I13" s="50">
        <v>59738.6175</v>
      </c>
      <c r="J13" s="51">
        <v>24.074291366828501</v>
      </c>
      <c r="K13" s="50">
        <v>81295.874899999995</v>
      </c>
      <c r="L13" s="51">
        <v>28.256799824203298</v>
      </c>
      <c r="M13" s="51">
        <v>-0.26517037213163702</v>
      </c>
      <c r="N13" s="50">
        <v>15738969.8694</v>
      </c>
      <c r="O13" s="50">
        <v>41792187.590499997</v>
      </c>
      <c r="P13" s="50">
        <v>11716</v>
      </c>
      <c r="Q13" s="50">
        <v>13273</v>
      </c>
      <c r="R13" s="51">
        <v>-11.7305808784751</v>
      </c>
      <c r="S13" s="50">
        <v>21.179821338340702</v>
      </c>
      <c r="T13" s="50">
        <v>21.057744978527801</v>
      </c>
      <c r="U13" s="52">
        <v>0.57638049850734796</v>
      </c>
      <c r="V13" s="37"/>
      <c r="W13" s="37"/>
    </row>
    <row r="14" spans="1:23" ht="14.25" thickBot="1" x14ac:dyDescent="0.2">
      <c r="A14" s="72"/>
      <c r="B14" s="74" t="s">
        <v>12</v>
      </c>
      <c r="C14" s="75"/>
      <c r="D14" s="50">
        <v>152427.2482</v>
      </c>
      <c r="E14" s="50">
        <v>147908.34349999999</v>
      </c>
      <c r="F14" s="51">
        <v>103.055206077675</v>
      </c>
      <c r="G14" s="50">
        <v>200472.41949999999</v>
      </c>
      <c r="H14" s="51">
        <v>-23.965975678764099</v>
      </c>
      <c r="I14" s="50">
        <v>24041.8966</v>
      </c>
      <c r="J14" s="51">
        <v>15.7727026393959</v>
      </c>
      <c r="K14" s="50">
        <v>43738.383699999998</v>
      </c>
      <c r="L14" s="51">
        <v>21.8176564183184</v>
      </c>
      <c r="M14" s="51">
        <v>-0.45032498766066698</v>
      </c>
      <c r="N14" s="50">
        <v>4716009.5423999997</v>
      </c>
      <c r="O14" s="50">
        <v>19530589.2775</v>
      </c>
      <c r="P14" s="50">
        <v>3075</v>
      </c>
      <c r="Q14" s="50">
        <v>4899</v>
      </c>
      <c r="R14" s="51">
        <v>-37.232088181261503</v>
      </c>
      <c r="S14" s="50">
        <v>49.569836813008102</v>
      </c>
      <c r="T14" s="50">
        <v>41.281351867728098</v>
      </c>
      <c r="U14" s="52">
        <v>16.720823545468999</v>
      </c>
      <c r="V14" s="37"/>
      <c r="W14" s="37"/>
    </row>
    <row r="15" spans="1:23" ht="14.25" thickBot="1" x14ac:dyDescent="0.2">
      <c r="A15" s="72"/>
      <c r="B15" s="74" t="s">
        <v>13</v>
      </c>
      <c r="C15" s="75"/>
      <c r="D15" s="50">
        <v>107730.4954</v>
      </c>
      <c r="E15" s="50">
        <v>119119.76730000001</v>
      </c>
      <c r="F15" s="51">
        <v>90.438806120804102</v>
      </c>
      <c r="G15" s="50">
        <v>141135.6097</v>
      </c>
      <c r="H15" s="51">
        <v>-23.668806455724699</v>
      </c>
      <c r="I15" s="50">
        <v>20758.833299999998</v>
      </c>
      <c r="J15" s="51">
        <v>19.2692266223441</v>
      </c>
      <c r="K15" s="50">
        <v>28376.714800000002</v>
      </c>
      <c r="L15" s="51">
        <v>20.105992286651102</v>
      </c>
      <c r="M15" s="51">
        <v>-0.268455371021314</v>
      </c>
      <c r="N15" s="50">
        <v>4496211.6344999997</v>
      </c>
      <c r="O15" s="50">
        <v>15622688.326300001</v>
      </c>
      <c r="P15" s="50">
        <v>5320</v>
      </c>
      <c r="Q15" s="50">
        <v>5088</v>
      </c>
      <c r="R15" s="51">
        <v>4.5597484276729503</v>
      </c>
      <c r="S15" s="50">
        <v>20.2500931203008</v>
      </c>
      <c r="T15" s="50">
        <v>20.946645420597498</v>
      </c>
      <c r="U15" s="52">
        <v>-3.43974862811094</v>
      </c>
      <c r="V15" s="37"/>
      <c r="W15" s="37"/>
    </row>
    <row r="16" spans="1:23" ht="14.25" thickBot="1" x14ac:dyDescent="0.2">
      <c r="A16" s="72"/>
      <c r="B16" s="74" t="s">
        <v>14</v>
      </c>
      <c r="C16" s="75"/>
      <c r="D16" s="50">
        <v>688406.92749999999</v>
      </c>
      <c r="E16" s="50">
        <v>774334.34149999998</v>
      </c>
      <c r="F16" s="51">
        <v>88.903060423027895</v>
      </c>
      <c r="G16" s="50">
        <v>989114.62190000003</v>
      </c>
      <c r="H16" s="51">
        <v>-30.401703477233799</v>
      </c>
      <c r="I16" s="50">
        <v>40233.835599999999</v>
      </c>
      <c r="J16" s="51">
        <v>5.8444844165226701</v>
      </c>
      <c r="K16" s="50">
        <v>24566.256700000002</v>
      </c>
      <c r="L16" s="51">
        <v>2.4836612619081899</v>
      </c>
      <c r="M16" s="51">
        <v>0.63776826446660095</v>
      </c>
      <c r="N16" s="50">
        <v>25334260.388099998</v>
      </c>
      <c r="O16" s="50">
        <v>110494678.6785</v>
      </c>
      <c r="P16" s="50">
        <v>39573</v>
      </c>
      <c r="Q16" s="50">
        <v>56085</v>
      </c>
      <c r="R16" s="51">
        <v>-29.441027012570199</v>
      </c>
      <c r="S16" s="50">
        <v>17.395874143987101</v>
      </c>
      <c r="T16" s="50">
        <v>18.367171546759401</v>
      </c>
      <c r="U16" s="52">
        <v>-5.58349292902912</v>
      </c>
      <c r="V16" s="37"/>
      <c r="W16" s="37"/>
    </row>
    <row r="17" spans="1:21" ht="12" thickBot="1" x14ac:dyDescent="0.2">
      <c r="A17" s="72"/>
      <c r="B17" s="74" t="s">
        <v>15</v>
      </c>
      <c r="C17" s="75"/>
      <c r="D17" s="50">
        <v>490435.29820000002</v>
      </c>
      <c r="E17" s="50">
        <v>552965.973</v>
      </c>
      <c r="F17" s="51">
        <v>88.691768055681095</v>
      </c>
      <c r="G17" s="50">
        <v>500560.30060000002</v>
      </c>
      <c r="H17" s="51">
        <v>-2.0227338020741299</v>
      </c>
      <c r="I17" s="50">
        <v>48542.776700000002</v>
      </c>
      <c r="J17" s="51">
        <v>9.8978961910290995</v>
      </c>
      <c r="K17" s="50">
        <v>58397.828200000004</v>
      </c>
      <c r="L17" s="51">
        <v>11.666492154891399</v>
      </c>
      <c r="M17" s="51">
        <v>-0.16875715765059901</v>
      </c>
      <c r="N17" s="50">
        <v>20276612.793099999</v>
      </c>
      <c r="O17" s="50">
        <v>135431791.79390001</v>
      </c>
      <c r="P17" s="50">
        <v>9810</v>
      </c>
      <c r="Q17" s="50">
        <v>11915</v>
      </c>
      <c r="R17" s="51">
        <v>-17.666806546370101</v>
      </c>
      <c r="S17" s="50">
        <v>49.993404505606499</v>
      </c>
      <c r="T17" s="50">
        <v>82.208110423835507</v>
      </c>
      <c r="U17" s="52">
        <v>-64.437911834182501</v>
      </c>
    </row>
    <row r="18" spans="1:21" ht="12" thickBot="1" x14ac:dyDescent="0.2">
      <c r="A18" s="72"/>
      <c r="B18" s="74" t="s">
        <v>16</v>
      </c>
      <c r="C18" s="75"/>
      <c r="D18" s="50">
        <v>1594749.6488000001</v>
      </c>
      <c r="E18" s="50">
        <v>2221447.5178</v>
      </c>
      <c r="F18" s="51">
        <v>71.788760977767893</v>
      </c>
      <c r="G18" s="50">
        <v>2150695.9737999998</v>
      </c>
      <c r="H18" s="51">
        <v>-25.8496008628181</v>
      </c>
      <c r="I18" s="50">
        <v>117885.0303</v>
      </c>
      <c r="J18" s="51">
        <v>7.39207125009903</v>
      </c>
      <c r="K18" s="50">
        <v>310306.95329999999</v>
      </c>
      <c r="L18" s="51">
        <v>14.4282110107701</v>
      </c>
      <c r="M18" s="51">
        <v>-0.62010187317320398</v>
      </c>
      <c r="N18" s="50">
        <v>55963354.149099998</v>
      </c>
      <c r="O18" s="50">
        <v>302654981.6846</v>
      </c>
      <c r="P18" s="50">
        <v>68522</v>
      </c>
      <c r="Q18" s="50">
        <v>101852</v>
      </c>
      <c r="R18" s="51">
        <v>-32.723952401523803</v>
      </c>
      <c r="S18" s="50">
        <v>23.273542056565802</v>
      </c>
      <c r="T18" s="50">
        <v>21.135627746141498</v>
      </c>
      <c r="U18" s="52">
        <v>9.1860289474982597</v>
      </c>
    </row>
    <row r="19" spans="1:21" ht="12" thickBot="1" x14ac:dyDescent="0.2">
      <c r="A19" s="72"/>
      <c r="B19" s="74" t="s">
        <v>17</v>
      </c>
      <c r="C19" s="75"/>
      <c r="D19" s="50">
        <v>503991.78509999998</v>
      </c>
      <c r="E19" s="50">
        <v>647051.67579999997</v>
      </c>
      <c r="F19" s="51">
        <v>77.890499932154</v>
      </c>
      <c r="G19" s="50">
        <v>629358.17760000005</v>
      </c>
      <c r="H19" s="51">
        <v>-19.9197209096533</v>
      </c>
      <c r="I19" s="50">
        <v>55928.181600000004</v>
      </c>
      <c r="J19" s="51">
        <v>11.0970423037556</v>
      </c>
      <c r="K19" s="50">
        <v>80619.553599999999</v>
      </c>
      <c r="L19" s="51">
        <v>12.8098047295477</v>
      </c>
      <c r="M19" s="51">
        <v>-0.306270264438676</v>
      </c>
      <c r="N19" s="50">
        <v>20439683.814800002</v>
      </c>
      <c r="O19" s="50">
        <v>83750977.621800005</v>
      </c>
      <c r="P19" s="50">
        <v>11693</v>
      </c>
      <c r="Q19" s="50">
        <v>16929</v>
      </c>
      <c r="R19" s="51">
        <v>-30.9291747888239</v>
      </c>
      <c r="S19" s="50">
        <v>43.102008475156097</v>
      </c>
      <c r="T19" s="50">
        <v>38.6751672987182</v>
      </c>
      <c r="U19" s="52">
        <v>10.2706146025411</v>
      </c>
    </row>
    <row r="20" spans="1:21" ht="12" thickBot="1" x14ac:dyDescent="0.2">
      <c r="A20" s="72"/>
      <c r="B20" s="74" t="s">
        <v>18</v>
      </c>
      <c r="C20" s="75"/>
      <c r="D20" s="50">
        <v>748082.73479999998</v>
      </c>
      <c r="E20" s="50">
        <v>1000229.7341</v>
      </c>
      <c r="F20" s="51">
        <v>74.791091415925607</v>
      </c>
      <c r="G20" s="50">
        <v>756073.1433</v>
      </c>
      <c r="H20" s="51">
        <v>-1.0568300925390199</v>
      </c>
      <c r="I20" s="50">
        <v>54417.170400000003</v>
      </c>
      <c r="J20" s="51">
        <v>7.27421819386708</v>
      </c>
      <c r="K20" s="50">
        <v>74199.048899999994</v>
      </c>
      <c r="L20" s="51">
        <v>9.8137395247431503</v>
      </c>
      <c r="M20" s="51">
        <v>-0.26660555348439202</v>
      </c>
      <c r="N20" s="50">
        <v>25988852.014600001</v>
      </c>
      <c r="O20" s="50">
        <v>122627615.38240001</v>
      </c>
      <c r="P20" s="50">
        <v>37201</v>
      </c>
      <c r="Q20" s="50">
        <v>44684</v>
      </c>
      <c r="R20" s="51">
        <v>-16.7464864380987</v>
      </c>
      <c r="S20" s="50">
        <v>20.109210365312801</v>
      </c>
      <c r="T20" s="50">
        <v>20.602223968310799</v>
      </c>
      <c r="U20" s="52">
        <v>-2.4516805684646301</v>
      </c>
    </row>
    <row r="21" spans="1:21" ht="12" thickBot="1" x14ac:dyDescent="0.2">
      <c r="A21" s="72"/>
      <c r="B21" s="74" t="s">
        <v>19</v>
      </c>
      <c r="C21" s="75"/>
      <c r="D21" s="50">
        <v>328033.31770000001</v>
      </c>
      <c r="E21" s="50">
        <v>337767.77510000003</v>
      </c>
      <c r="F21" s="51">
        <v>97.118002924607595</v>
      </c>
      <c r="G21" s="50">
        <v>385142.05859999999</v>
      </c>
      <c r="H21" s="51">
        <v>-14.827967921133199</v>
      </c>
      <c r="I21" s="50">
        <v>30411.2729</v>
      </c>
      <c r="J21" s="51">
        <v>9.2707878313179002</v>
      </c>
      <c r="K21" s="50">
        <v>50365.542999999998</v>
      </c>
      <c r="L21" s="51">
        <v>13.0771339757283</v>
      </c>
      <c r="M21" s="51">
        <v>-0.39618892027035202</v>
      </c>
      <c r="N21" s="50">
        <v>12640278.103</v>
      </c>
      <c r="O21" s="50">
        <v>51546203.921899997</v>
      </c>
      <c r="P21" s="50">
        <v>30240</v>
      </c>
      <c r="Q21" s="50">
        <v>37657</v>
      </c>
      <c r="R21" s="51">
        <v>-19.696205220808899</v>
      </c>
      <c r="S21" s="50">
        <v>10.8476626223545</v>
      </c>
      <c r="T21" s="50">
        <v>11.135778067822701</v>
      </c>
      <c r="U21" s="52">
        <v>-2.6560140695607402</v>
      </c>
    </row>
    <row r="22" spans="1:21" ht="12" thickBot="1" x14ac:dyDescent="0.2">
      <c r="A22" s="72"/>
      <c r="B22" s="74" t="s">
        <v>20</v>
      </c>
      <c r="C22" s="75"/>
      <c r="D22" s="50">
        <v>982129.40910000005</v>
      </c>
      <c r="E22" s="50">
        <v>891618.19940000004</v>
      </c>
      <c r="F22" s="51">
        <v>110.151341657327</v>
      </c>
      <c r="G22" s="50">
        <v>1260474.7786000001</v>
      </c>
      <c r="H22" s="51">
        <v>-22.082581438809601</v>
      </c>
      <c r="I22" s="50">
        <v>127226.69349999999</v>
      </c>
      <c r="J22" s="51">
        <v>12.9541679865373</v>
      </c>
      <c r="K22" s="50">
        <v>176138.3873</v>
      </c>
      <c r="L22" s="51">
        <v>13.973971577252501</v>
      </c>
      <c r="M22" s="51">
        <v>-0.27768900663711299</v>
      </c>
      <c r="N22" s="50">
        <v>42077097.541699998</v>
      </c>
      <c r="O22" s="50">
        <v>141101059.7793</v>
      </c>
      <c r="P22" s="50">
        <v>61834</v>
      </c>
      <c r="Q22" s="50">
        <v>80174</v>
      </c>
      <c r="R22" s="51">
        <v>-22.8752463392122</v>
      </c>
      <c r="S22" s="50">
        <v>15.883323238024399</v>
      </c>
      <c r="T22" s="50">
        <v>15.859326119440199</v>
      </c>
      <c r="U22" s="52">
        <v>0.151083738740031</v>
      </c>
    </row>
    <row r="23" spans="1:21" ht="12" thickBot="1" x14ac:dyDescent="0.2">
      <c r="A23" s="72"/>
      <c r="B23" s="74" t="s">
        <v>21</v>
      </c>
      <c r="C23" s="75"/>
      <c r="D23" s="50">
        <v>2151188.2842000001</v>
      </c>
      <c r="E23" s="50">
        <v>2489738.8566999999</v>
      </c>
      <c r="F23" s="51">
        <v>86.402165368108996</v>
      </c>
      <c r="G23" s="50">
        <v>2695998.5658999998</v>
      </c>
      <c r="H23" s="51">
        <v>-20.208107251649299</v>
      </c>
      <c r="I23" s="50">
        <v>234382.23929999999</v>
      </c>
      <c r="J23" s="51">
        <v>10.8954776772208</v>
      </c>
      <c r="K23" s="50">
        <v>143088.51990000001</v>
      </c>
      <c r="L23" s="51">
        <v>5.30744050497049</v>
      </c>
      <c r="M23" s="51">
        <v>0.63802266921065498</v>
      </c>
      <c r="N23" s="50">
        <v>119155018.8987</v>
      </c>
      <c r="O23" s="50">
        <v>311147839.58630002</v>
      </c>
      <c r="P23" s="50">
        <v>75697</v>
      </c>
      <c r="Q23" s="50">
        <v>92959</v>
      </c>
      <c r="R23" s="51">
        <v>-18.569476866145301</v>
      </c>
      <c r="S23" s="50">
        <v>28.418408711045402</v>
      </c>
      <c r="T23" s="50">
        <v>28.275331909766699</v>
      </c>
      <c r="U23" s="52">
        <v>0.50346521064379102</v>
      </c>
    </row>
    <row r="24" spans="1:21" ht="12" thickBot="1" x14ac:dyDescent="0.2">
      <c r="A24" s="72"/>
      <c r="B24" s="74" t="s">
        <v>22</v>
      </c>
      <c r="C24" s="75"/>
      <c r="D24" s="50">
        <v>168081.35130000001</v>
      </c>
      <c r="E24" s="50">
        <v>245919.6876</v>
      </c>
      <c r="F24" s="51">
        <v>68.348066370917095</v>
      </c>
      <c r="G24" s="50">
        <v>281621.9302</v>
      </c>
      <c r="H24" s="51">
        <v>-40.316668101581001</v>
      </c>
      <c r="I24" s="50">
        <v>21320.155299999999</v>
      </c>
      <c r="J24" s="51">
        <v>12.6844264013244</v>
      </c>
      <c r="K24" s="50">
        <v>35075.191200000001</v>
      </c>
      <c r="L24" s="51">
        <v>12.4547087562004</v>
      </c>
      <c r="M24" s="51">
        <v>-0.39215854367174502</v>
      </c>
      <c r="N24" s="50">
        <v>6625888.5014000004</v>
      </c>
      <c r="O24" s="50">
        <v>32084218.488400001</v>
      </c>
      <c r="P24" s="50">
        <v>19106</v>
      </c>
      <c r="Q24" s="50">
        <v>25323</v>
      </c>
      <c r="R24" s="51">
        <v>-24.550803617264901</v>
      </c>
      <c r="S24" s="50">
        <v>8.7973071966921399</v>
      </c>
      <c r="T24" s="50">
        <v>9.2757565414840304</v>
      </c>
      <c r="U24" s="52">
        <v>-5.4385885827857603</v>
      </c>
    </row>
    <row r="25" spans="1:21" ht="12" thickBot="1" x14ac:dyDescent="0.2">
      <c r="A25" s="72"/>
      <c r="B25" s="74" t="s">
        <v>23</v>
      </c>
      <c r="C25" s="75"/>
      <c r="D25" s="50">
        <v>163992.20389999999</v>
      </c>
      <c r="E25" s="50">
        <v>208275.73420000001</v>
      </c>
      <c r="F25" s="51">
        <v>78.738027034164205</v>
      </c>
      <c r="G25" s="50">
        <v>261001.28460000001</v>
      </c>
      <c r="H25" s="51">
        <v>-37.1680472181094</v>
      </c>
      <c r="I25" s="50">
        <v>9456.6551999999992</v>
      </c>
      <c r="J25" s="51">
        <v>5.76652729526492</v>
      </c>
      <c r="K25" s="50">
        <v>25149.164000000001</v>
      </c>
      <c r="L25" s="51">
        <v>9.6356475940501891</v>
      </c>
      <c r="M25" s="51">
        <v>-0.62397735368062301</v>
      </c>
      <c r="N25" s="50">
        <v>6809334.8461999996</v>
      </c>
      <c r="O25" s="50">
        <v>39984491.857500002</v>
      </c>
      <c r="P25" s="50">
        <v>12208</v>
      </c>
      <c r="Q25" s="50">
        <v>16422</v>
      </c>
      <c r="R25" s="51">
        <v>-25.660699062233601</v>
      </c>
      <c r="S25" s="50">
        <v>13.4331752866972</v>
      </c>
      <c r="T25" s="50">
        <v>13.1951595907928</v>
      </c>
      <c r="U25" s="52">
        <v>1.77184984804087</v>
      </c>
    </row>
    <row r="26" spans="1:21" ht="12" thickBot="1" x14ac:dyDescent="0.2">
      <c r="A26" s="72"/>
      <c r="B26" s="74" t="s">
        <v>24</v>
      </c>
      <c r="C26" s="75"/>
      <c r="D26" s="50">
        <v>444066.68979999999</v>
      </c>
      <c r="E26" s="50">
        <v>592279.21429999999</v>
      </c>
      <c r="F26" s="51">
        <v>74.975903100842601</v>
      </c>
      <c r="G26" s="50">
        <v>533682.85660000006</v>
      </c>
      <c r="H26" s="51">
        <v>-16.792026517570498</v>
      </c>
      <c r="I26" s="50">
        <v>93423.367700000003</v>
      </c>
      <c r="J26" s="51">
        <v>21.038139055662199</v>
      </c>
      <c r="K26" s="50">
        <v>121139.0059</v>
      </c>
      <c r="L26" s="51">
        <v>22.698687882117</v>
      </c>
      <c r="M26" s="51">
        <v>-0.22879202280130301</v>
      </c>
      <c r="N26" s="50">
        <v>15920430.116900001</v>
      </c>
      <c r="O26" s="50">
        <v>74854608.220300004</v>
      </c>
      <c r="P26" s="50">
        <v>33292</v>
      </c>
      <c r="Q26" s="50">
        <v>39109</v>
      </c>
      <c r="R26" s="51">
        <v>-14.8738142115626</v>
      </c>
      <c r="S26" s="50">
        <v>13.338540484200401</v>
      </c>
      <c r="T26" s="50">
        <v>13.5260592063208</v>
      </c>
      <c r="U26" s="52">
        <v>-1.40584138378936</v>
      </c>
    </row>
    <row r="27" spans="1:21" ht="12" thickBot="1" x14ac:dyDescent="0.2">
      <c r="A27" s="72"/>
      <c r="B27" s="74" t="s">
        <v>25</v>
      </c>
      <c r="C27" s="75"/>
      <c r="D27" s="50">
        <v>190080.03419999999</v>
      </c>
      <c r="E27" s="50">
        <v>293973.82520000002</v>
      </c>
      <c r="F27" s="51">
        <v>64.658829428328303</v>
      </c>
      <c r="G27" s="50">
        <v>315630.0711</v>
      </c>
      <c r="H27" s="51">
        <v>-39.7775904122337</v>
      </c>
      <c r="I27" s="50">
        <v>50958.988100000002</v>
      </c>
      <c r="J27" s="51">
        <v>26.809227131336499</v>
      </c>
      <c r="K27" s="50">
        <v>100397.3078</v>
      </c>
      <c r="L27" s="51">
        <v>31.808536952802399</v>
      </c>
      <c r="M27" s="51">
        <v>-0.492426747124389</v>
      </c>
      <c r="N27" s="50">
        <v>7307622.2216999996</v>
      </c>
      <c r="O27" s="50">
        <v>26632041.7181</v>
      </c>
      <c r="P27" s="50">
        <v>26144</v>
      </c>
      <c r="Q27" s="50">
        <v>34409</v>
      </c>
      <c r="R27" s="51">
        <v>-24.019878520154599</v>
      </c>
      <c r="S27" s="50">
        <v>7.2705031441248504</v>
      </c>
      <c r="T27" s="50">
        <v>7.5084950710569904</v>
      </c>
      <c r="U27" s="52">
        <v>-3.27339005587887</v>
      </c>
    </row>
    <row r="28" spans="1:21" ht="12" thickBot="1" x14ac:dyDescent="0.2">
      <c r="A28" s="72"/>
      <c r="B28" s="74" t="s">
        <v>26</v>
      </c>
      <c r="C28" s="75"/>
      <c r="D28" s="50">
        <v>586939.97770000005</v>
      </c>
      <c r="E28" s="50">
        <v>769348.34849999996</v>
      </c>
      <c r="F28" s="51">
        <v>76.290535859907706</v>
      </c>
      <c r="G28" s="50">
        <v>825887.20299999998</v>
      </c>
      <c r="H28" s="51">
        <v>-28.932186433211999</v>
      </c>
      <c r="I28" s="50">
        <v>18793.714800000002</v>
      </c>
      <c r="J28" s="51">
        <v>3.2019824026377601</v>
      </c>
      <c r="K28" s="50">
        <v>89254.645499999999</v>
      </c>
      <c r="L28" s="51">
        <v>10.8071229552639</v>
      </c>
      <c r="M28" s="51">
        <v>-0.78943712459201898</v>
      </c>
      <c r="N28" s="50">
        <v>19863563.622200001</v>
      </c>
      <c r="O28" s="50">
        <v>95385662.317300007</v>
      </c>
      <c r="P28" s="50">
        <v>33071</v>
      </c>
      <c r="Q28" s="50">
        <v>39146</v>
      </c>
      <c r="R28" s="51">
        <v>-15.5188269554999</v>
      </c>
      <c r="S28" s="50">
        <v>17.7478751081008</v>
      </c>
      <c r="T28" s="50">
        <v>19.177885043171699</v>
      </c>
      <c r="U28" s="52">
        <v>-8.0573585646782906</v>
      </c>
    </row>
    <row r="29" spans="1:21" ht="12" thickBot="1" x14ac:dyDescent="0.2">
      <c r="A29" s="72"/>
      <c r="B29" s="74" t="s">
        <v>27</v>
      </c>
      <c r="C29" s="75"/>
      <c r="D29" s="50">
        <v>614455.07570000004</v>
      </c>
      <c r="E29" s="50">
        <v>652090.17079999996</v>
      </c>
      <c r="F29" s="51">
        <v>94.228544335543603</v>
      </c>
      <c r="G29" s="50">
        <v>665572.92500000005</v>
      </c>
      <c r="H29" s="51">
        <v>-7.68027775468782</v>
      </c>
      <c r="I29" s="50">
        <v>78157.279899999994</v>
      </c>
      <c r="J29" s="51">
        <v>12.719771223463599</v>
      </c>
      <c r="K29" s="50">
        <v>116849.88920000001</v>
      </c>
      <c r="L29" s="51">
        <v>17.556286442992</v>
      </c>
      <c r="M29" s="51">
        <v>-0.33113090277538798</v>
      </c>
      <c r="N29" s="50">
        <v>20542745.4824</v>
      </c>
      <c r="O29" s="50">
        <v>65187003.661700003</v>
      </c>
      <c r="P29" s="50">
        <v>91935</v>
      </c>
      <c r="Q29" s="50">
        <v>102625</v>
      </c>
      <c r="R29" s="51">
        <v>-10.416565164433599</v>
      </c>
      <c r="S29" s="50">
        <v>6.6835816141839404</v>
      </c>
      <c r="T29" s="50">
        <v>7.08194603848965</v>
      </c>
      <c r="U29" s="52">
        <v>-5.96034352988673</v>
      </c>
    </row>
    <row r="30" spans="1:21" ht="12" thickBot="1" x14ac:dyDescent="0.2">
      <c r="A30" s="72"/>
      <c r="B30" s="74" t="s">
        <v>28</v>
      </c>
      <c r="C30" s="75"/>
      <c r="D30" s="50">
        <v>1013691.3401</v>
      </c>
      <c r="E30" s="50">
        <v>1130562.8455000001</v>
      </c>
      <c r="F30" s="51">
        <v>89.6625379239035</v>
      </c>
      <c r="G30" s="50">
        <v>1223146.1301</v>
      </c>
      <c r="H30" s="51">
        <v>-17.1242654369413</v>
      </c>
      <c r="I30" s="50">
        <v>79043.665399999998</v>
      </c>
      <c r="J30" s="51">
        <v>7.7976068526147602</v>
      </c>
      <c r="K30" s="50">
        <v>200245.81529999999</v>
      </c>
      <c r="L30" s="51">
        <v>16.371373000512101</v>
      </c>
      <c r="M30" s="51">
        <v>-0.60526683026269501</v>
      </c>
      <c r="N30" s="50">
        <v>33399257.3303</v>
      </c>
      <c r="O30" s="50">
        <v>114047510.20999999</v>
      </c>
      <c r="P30" s="50">
        <v>66895</v>
      </c>
      <c r="Q30" s="50">
        <v>82007</v>
      </c>
      <c r="R30" s="51">
        <v>-18.4276951967515</v>
      </c>
      <c r="S30" s="50">
        <v>15.153469468570099</v>
      </c>
      <c r="T30" s="50">
        <v>16.529366195568699</v>
      </c>
      <c r="U30" s="52">
        <v>-9.07974724766677</v>
      </c>
    </row>
    <row r="31" spans="1:21" ht="12" thickBot="1" x14ac:dyDescent="0.2">
      <c r="A31" s="72"/>
      <c r="B31" s="74" t="s">
        <v>29</v>
      </c>
      <c r="C31" s="75"/>
      <c r="D31" s="50">
        <v>601592.19059999997</v>
      </c>
      <c r="E31" s="50">
        <v>838664.00029999996</v>
      </c>
      <c r="F31" s="51">
        <v>71.732206269114101</v>
      </c>
      <c r="G31" s="50">
        <v>703494.38</v>
      </c>
      <c r="H31" s="51">
        <v>-14.4851461926391</v>
      </c>
      <c r="I31" s="50">
        <v>31199.078000000001</v>
      </c>
      <c r="J31" s="51">
        <v>5.1860842756092804</v>
      </c>
      <c r="K31" s="50">
        <v>51780.985500000003</v>
      </c>
      <c r="L31" s="51">
        <v>7.3605400372921199</v>
      </c>
      <c r="M31" s="51">
        <v>-0.39748002671752902</v>
      </c>
      <c r="N31" s="50">
        <v>35488269.229000002</v>
      </c>
      <c r="O31" s="50">
        <v>129636837.26809999</v>
      </c>
      <c r="P31" s="50">
        <v>22243</v>
      </c>
      <c r="Q31" s="50">
        <v>25363</v>
      </c>
      <c r="R31" s="51">
        <v>-12.3013839056894</v>
      </c>
      <c r="S31" s="50">
        <v>27.046360230184799</v>
      </c>
      <c r="T31" s="50">
        <v>34.310871706816997</v>
      </c>
      <c r="U31" s="52">
        <v>-26.859479112182999</v>
      </c>
    </row>
    <row r="32" spans="1:21" ht="12" thickBot="1" x14ac:dyDescent="0.2">
      <c r="A32" s="72"/>
      <c r="B32" s="74" t="s">
        <v>30</v>
      </c>
      <c r="C32" s="75"/>
      <c r="D32" s="50">
        <v>101414.0693</v>
      </c>
      <c r="E32" s="50">
        <v>137559.26809999999</v>
      </c>
      <c r="F32" s="51">
        <v>73.723908756388596</v>
      </c>
      <c r="G32" s="50">
        <v>160018.87700000001</v>
      </c>
      <c r="H32" s="51">
        <v>-36.623683904493298</v>
      </c>
      <c r="I32" s="50">
        <v>28585.698100000001</v>
      </c>
      <c r="J32" s="51">
        <v>28.187112791459601</v>
      </c>
      <c r="K32" s="50">
        <v>48049.269500000002</v>
      </c>
      <c r="L32" s="51">
        <v>30.027250784918301</v>
      </c>
      <c r="M32" s="51">
        <v>-0.40507528215387301</v>
      </c>
      <c r="N32" s="50">
        <v>4510199.6988000004</v>
      </c>
      <c r="O32" s="50">
        <v>13146402.343499999</v>
      </c>
      <c r="P32" s="50">
        <v>21676</v>
      </c>
      <c r="Q32" s="50">
        <v>25329</v>
      </c>
      <c r="R32" s="51">
        <v>-14.422203798018099</v>
      </c>
      <c r="S32" s="50">
        <v>4.6786339407639801</v>
      </c>
      <c r="T32" s="50">
        <v>5.0106447747641001</v>
      </c>
      <c r="U32" s="52">
        <v>-7.0963199558611301</v>
      </c>
    </row>
    <row r="33" spans="1:21" ht="12" thickBot="1" x14ac:dyDescent="0.2">
      <c r="A33" s="72"/>
      <c r="B33" s="74" t="s">
        <v>31</v>
      </c>
      <c r="C33" s="75"/>
      <c r="D33" s="53"/>
      <c r="E33" s="53"/>
      <c r="F33" s="53"/>
      <c r="G33" s="50">
        <v>96.154399999999995</v>
      </c>
      <c r="H33" s="53"/>
      <c r="I33" s="53"/>
      <c r="J33" s="53"/>
      <c r="K33" s="50">
        <v>18.7225</v>
      </c>
      <c r="L33" s="51">
        <v>19.471287845382001</v>
      </c>
      <c r="M33" s="53"/>
      <c r="N33" s="50">
        <v>62.053600000000003</v>
      </c>
      <c r="O33" s="50">
        <v>138.37620000000001</v>
      </c>
      <c r="P33" s="53"/>
      <c r="Q33" s="53"/>
      <c r="R33" s="53"/>
      <c r="S33" s="53"/>
      <c r="T33" s="53"/>
      <c r="U33" s="54"/>
    </row>
    <row r="34" spans="1:21" ht="12" thickBot="1" x14ac:dyDescent="0.2">
      <c r="A34" s="72"/>
      <c r="B34" s="74" t="s">
        <v>32</v>
      </c>
      <c r="C34" s="75"/>
      <c r="D34" s="50">
        <v>91345.256099999999</v>
      </c>
      <c r="E34" s="50">
        <v>98242.141000000003</v>
      </c>
      <c r="F34" s="51">
        <v>92.9797082699979</v>
      </c>
      <c r="G34" s="50">
        <v>97560.3462</v>
      </c>
      <c r="H34" s="51">
        <v>-6.3705084515167503</v>
      </c>
      <c r="I34" s="50">
        <v>9592.6569</v>
      </c>
      <c r="J34" s="51">
        <v>10.501538130779799</v>
      </c>
      <c r="K34" s="50">
        <v>13471.849200000001</v>
      </c>
      <c r="L34" s="51">
        <v>13.8087345163603</v>
      </c>
      <c r="M34" s="51">
        <v>-0.287948019786326</v>
      </c>
      <c r="N34" s="50">
        <v>3565611.9991000001</v>
      </c>
      <c r="O34" s="50">
        <v>22424488.273600001</v>
      </c>
      <c r="P34" s="50">
        <v>6007</v>
      </c>
      <c r="Q34" s="50">
        <v>8086</v>
      </c>
      <c r="R34" s="51">
        <v>-25.711105614642602</v>
      </c>
      <c r="S34" s="50">
        <v>15.2064684701182</v>
      </c>
      <c r="T34" s="50">
        <v>15.130274622804899</v>
      </c>
      <c r="U34" s="52">
        <v>0.50106208067358304</v>
      </c>
    </row>
    <row r="35" spans="1:21" ht="12" customHeight="1" thickBot="1" x14ac:dyDescent="0.2">
      <c r="A35" s="72"/>
      <c r="B35" s="74" t="s">
        <v>70</v>
      </c>
      <c r="C35" s="75"/>
      <c r="D35" s="50">
        <v>12075.22</v>
      </c>
      <c r="E35" s="53"/>
      <c r="F35" s="53"/>
      <c r="G35" s="53"/>
      <c r="H35" s="53"/>
      <c r="I35" s="50">
        <v>-343.58</v>
      </c>
      <c r="J35" s="51">
        <v>-2.8453311823718299</v>
      </c>
      <c r="K35" s="53"/>
      <c r="L35" s="53"/>
      <c r="M35" s="53"/>
      <c r="N35" s="50">
        <v>150983.76999999999</v>
      </c>
      <c r="O35" s="50">
        <v>150983.76999999999</v>
      </c>
      <c r="P35" s="50">
        <v>3</v>
      </c>
      <c r="Q35" s="50">
        <v>1</v>
      </c>
      <c r="R35" s="51">
        <v>200</v>
      </c>
      <c r="S35" s="50">
        <v>4025.0733333333301</v>
      </c>
      <c r="T35" s="50">
        <v>4085.47</v>
      </c>
      <c r="U35" s="52">
        <v>-1.5005109637754099</v>
      </c>
    </row>
    <row r="36" spans="1:21" ht="12" thickBot="1" x14ac:dyDescent="0.2">
      <c r="A36" s="72"/>
      <c r="B36" s="74" t="s">
        <v>36</v>
      </c>
      <c r="C36" s="75"/>
      <c r="D36" s="50">
        <v>514303.22</v>
      </c>
      <c r="E36" s="50">
        <v>81791.871100000004</v>
      </c>
      <c r="F36" s="51">
        <v>628.79502948551601</v>
      </c>
      <c r="G36" s="53"/>
      <c r="H36" s="53"/>
      <c r="I36" s="50">
        <v>-6355.42</v>
      </c>
      <c r="J36" s="51">
        <v>-1.2357340480971499</v>
      </c>
      <c r="K36" s="53"/>
      <c r="L36" s="53"/>
      <c r="M36" s="53"/>
      <c r="N36" s="50">
        <v>4799823.8499999996</v>
      </c>
      <c r="O36" s="50">
        <v>4799823.8499999996</v>
      </c>
      <c r="P36" s="50">
        <v>169</v>
      </c>
      <c r="Q36" s="50">
        <v>325</v>
      </c>
      <c r="R36" s="51">
        <v>-48</v>
      </c>
      <c r="S36" s="50">
        <v>3043.2143195266299</v>
      </c>
      <c r="T36" s="50">
        <v>3238.7489846153799</v>
      </c>
      <c r="U36" s="52">
        <v>-6.4252676465840501</v>
      </c>
    </row>
    <row r="37" spans="1:21" ht="12" customHeight="1" thickBot="1" x14ac:dyDescent="0.2">
      <c r="A37" s="72"/>
      <c r="B37" s="74" t="s">
        <v>37</v>
      </c>
      <c r="C37" s="75"/>
      <c r="D37" s="50">
        <v>455726.94</v>
      </c>
      <c r="E37" s="50">
        <v>11530.9483</v>
      </c>
      <c r="F37" s="51">
        <v>3952.20694901563</v>
      </c>
      <c r="G37" s="53"/>
      <c r="H37" s="53"/>
      <c r="I37" s="50">
        <v>-14043.41</v>
      </c>
      <c r="J37" s="51">
        <v>-3.08154045051627</v>
      </c>
      <c r="K37" s="53"/>
      <c r="L37" s="53"/>
      <c r="M37" s="53"/>
      <c r="N37" s="50">
        <v>3560752.92</v>
      </c>
      <c r="O37" s="50">
        <v>3560752.92</v>
      </c>
      <c r="P37" s="50">
        <v>175</v>
      </c>
      <c r="Q37" s="50">
        <v>330</v>
      </c>
      <c r="R37" s="51">
        <v>-46.969696969696997</v>
      </c>
      <c r="S37" s="50">
        <v>2604.15394285714</v>
      </c>
      <c r="T37" s="50">
        <v>2883.95818181818</v>
      </c>
      <c r="U37" s="52">
        <v>-10.7445352732893</v>
      </c>
    </row>
    <row r="38" spans="1:21" ht="12" customHeight="1" thickBot="1" x14ac:dyDescent="0.2">
      <c r="A38" s="72"/>
      <c r="B38" s="74" t="s">
        <v>38</v>
      </c>
      <c r="C38" s="75"/>
      <c r="D38" s="50">
        <v>205709.56</v>
      </c>
      <c r="E38" s="50">
        <v>47800.444300000003</v>
      </c>
      <c r="F38" s="51">
        <v>430.35072793246002</v>
      </c>
      <c r="G38" s="53"/>
      <c r="H38" s="53"/>
      <c r="I38" s="50">
        <v>-490.68</v>
      </c>
      <c r="J38" s="51">
        <v>-0.238530479575184</v>
      </c>
      <c r="K38" s="53"/>
      <c r="L38" s="53"/>
      <c r="M38" s="53"/>
      <c r="N38" s="50">
        <v>2200782.41</v>
      </c>
      <c r="O38" s="50">
        <v>2200782.41</v>
      </c>
      <c r="P38" s="50">
        <v>116</v>
      </c>
      <c r="Q38" s="50">
        <v>230</v>
      </c>
      <c r="R38" s="51">
        <v>-49.565217391304401</v>
      </c>
      <c r="S38" s="50">
        <v>1773.3582758620701</v>
      </c>
      <c r="T38" s="50">
        <v>2295.7329565217401</v>
      </c>
      <c r="U38" s="52">
        <v>-29.456804514346199</v>
      </c>
    </row>
    <row r="39" spans="1:21" ht="12" thickBot="1" x14ac:dyDescent="0.2">
      <c r="A39" s="72"/>
      <c r="B39" s="74" t="s">
        <v>71</v>
      </c>
      <c r="C39" s="75"/>
      <c r="D39" s="50">
        <v>9.94</v>
      </c>
      <c r="E39" s="53"/>
      <c r="F39" s="53"/>
      <c r="G39" s="53"/>
      <c r="H39" s="53"/>
      <c r="I39" s="50">
        <v>8.98</v>
      </c>
      <c r="J39" s="51">
        <v>90.3420523138833</v>
      </c>
      <c r="K39" s="53"/>
      <c r="L39" s="53"/>
      <c r="M39" s="53"/>
      <c r="N39" s="50">
        <v>48.09</v>
      </c>
      <c r="O39" s="50">
        <v>48.09</v>
      </c>
      <c r="P39" s="50">
        <v>10</v>
      </c>
      <c r="Q39" s="50">
        <v>30</v>
      </c>
      <c r="R39" s="51">
        <v>-66.6666666666667</v>
      </c>
      <c r="S39" s="50">
        <v>0.99399999999999999</v>
      </c>
      <c r="T39" s="50">
        <v>0.67666666666666697</v>
      </c>
      <c r="U39" s="52">
        <v>31.924882629108001</v>
      </c>
    </row>
    <row r="40" spans="1:21" ht="12" customHeight="1" thickBot="1" x14ac:dyDescent="0.2">
      <c r="A40" s="72"/>
      <c r="B40" s="74" t="s">
        <v>33</v>
      </c>
      <c r="C40" s="75"/>
      <c r="D40" s="50">
        <v>111799.5721</v>
      </c>
      <c r="E40" s="50">
        <v>86397.702699999994</v>
      </c>
      <c r="F40" s="51">
        <v>129.40109355477099</v>
      </c>
      <c r="G40" s="50">
        <v>563205.12789999996</v>
      </c>
      <c r="H40" s="51">
        <v>-80.149404442238904</v>
      </c>
      <c r="I40" s="50">
        <v>6058.5285000000003</v>
      </c>
      <c r="J40" s="51">
        <v>5.4190981111993004</v>
      </c>
      <c r="K40" s="50">
        <v>30765.434799999999</v>
      </c>
      <c r="L40" s="51">
        <v>5.4625629767814496</v>
      </c>
      <c r="M40" s="51">
        <v>-0.80307352912821495</v>
      </c>
      <c r="N40" s="50">
        <v>8097122.8241999997</v>
      </c>
      <c r="O40" s="50">
        <v>26162407.313000001</v>
      </c>
      <c r="P40" s="50">
        <v>230</v>
      </c>
      <c r="Q40" s="50">
        <v>346</v>
      </c>
      <c r="R40" s="51">
        <v>-33.526011560693703</v>
      </c>
      <c r="S40" s="50">
        <v>486.08509608695601</v>
      </c>
      <c r="T40" s="50">
        <v>717.60041734104095</v>
      </c>
      <c r="U40" s="52">
        <v>-47.628557863182898</v>
      </c>
    </row>
    <row r="41" spans="1:21" ht="12" thickBot="1" x14ac:dyDescent="0.2">
      <c r="A41" s="72"/>
      <c r="B41" s="74" t="s">
        <v>34</v>
      </c>
      <c r="C41" s="75"/>
      <c r="D41" s="50">
        <v>350624.03759999998</v>
      </c>
      <c r="E41" s="50">
        <v>221324.40789999999</v>
      </c>
      <c r="F41" s="51">
        <v>158.420863259881</v>
      </c>
      <c r="G41" s="50">
        <v>425704.45110000001</v>
      </c>
      <c r="H41" s="51">
        <v>-17.636746175896398</v>
      </c>
      <c r="I41" s="50">
        <v>21675.8783</v>
      </c>
      <c r="J41" s="51">
        <v>6.1820856460298801</v>
      </c>
      <c r="K41" s="50">
        <v>28795.3285</v>
      </c>
      <c r="L41" s="51">
        <v>6.7641596007733202</v>
      </c>
      <c r="M41" s="51">
        <v>-0.24724323599920001</v>
      </c>
      <c r="N41" s="50">
        <v>15437260.148700001</v>
      </c>
      <c r="O41" s="50">
        <v>59339675.991499998</v>
      </c>
      <c r="P41" s="50">
        <v>1787</v>
      </c>
      <c r="Q41" s="50">
        <v>2600</v>
      </c>
      <c r="R41" s="51">
        <v>-31.269230769230798</v>
      </c>
      <c r="S41" s="50">
        <v>196.20819115836599</v>
      </c>
      <c r="T41" s="50">
        <v>271.567257384615</v>
      </c>
      <c r="U41" s="52">
        <v>-38.407706518951997</v>
      </c>
    </row>
    <row r="42" spans="1:21" ht="12" thickBot="1" x14ac:dyDescent="0.2">
      <c r="A42" s="72"/>
      <c r="B42" s="74" t="s">
        <v>39</v>
      </c>
      <c r="C42" s="75"/>
      <c r="D42" s="50">
        <v>148732.01999999999</v>
      </c>
      <c r="E42" s="50">
        <v>14180.303099999999</v>
      </c>
      <c r="F42" s="51">
        <v>1048.8634759859301</v>
      </c>
      <c r="G42" s="53"/>
      <c r="H42" s="53"/>
      <c r="I42" s="50">
        <v>-7146.74</v>
      </c>
      <c r="J42" s="51">
        <v>-4.80511190529114</v>
      </c>
      <c r="K42" s="53"/>
      <c r="L42" s="53"/>
      <c r="M42" s="53"/>
      <c r="N42" s="50">
        <v>1748927.56</v>
      </c>
      <c r="O42" s="50">
        <v>1748927.56</v>
      </c>
      <c r="P42" s="50">
        <v>103</v>
      </c>
      <c r="Q42" s="50">
        <v>233</v>
      </c>
      <c r="R42" s="51">
        <v>-55.793991416308998</v>
      </c>
      <c r="S42" s="50">
        <v>1444.0001941747601</v>
      </c>
      <c r="T42" s="50">
        <v>1692.68377682403</v>
      </c>
      <c r="U42" s="52">
        <v>-17.221852438281701</v>
      </c>
    </row>
    <row r="43" spans="1:21" ht="12" thickBot="1" x14ac:dyDescent="0.2">
      <c r="A43" s="72"/>
      <c r="B43" s="74" t="s">
        <v>40</v>
      </c>
      <c r="C43" s="75"/>
      <c r="D43" s="50">
        <v>125724.19</v>
      </c>
      <c r="E43" s="50">
        <v>3108.7828</v>
      </c>
      <c r="F43" s="51">
        <v>4044.1612710929799</v>
      </c>
      <c r="G43" s="53"/>
      <c r="H43" s="53"/>
      <c r="I43" s="50">
        <v>16911.38</v>
      </c>
      <c r="J43" s="51">
        <v>13.451174352366101</v>
      </c>
      <c r="K43" s="53"/>
      <c r="L43" s="53"/>
      <c r="M43" s="53"/>
      <c r="N43" s="50">
        <v>436479.82</v>
      </c>
      <c r="O43" s="50">
        <v>436479.82</v>
      </c>
      <c r="P43" s="50">
        <v>85</v>
      </c>
      <c r="Q43" s="50">
        <v>72</v>
      </c>
      <c r="R43" s="51">
        <v>18.0555555555556</v>
      </c>
      <c r="S43" s="50">
        <v>1479.10811764706</v>
      </c>
      <c r="T43" s="50">
        <v>1084.3284722222199</v>
      </c>
      <c r="U43" s="52">
        <v>26.690384611832499</v>
      </c>
    </row>
    <row r="44" spans="1:21" ht="12" thickBot="1" x14ac:dyDescent="0.2">
      <c r="A44" s="73"/>
      <c r="B44" s="74" t="s">
        <v>35</v>
      </c>
      <c r="C44" s="75"/>
      <c r="D44" s="55">
        <v>16553.940699999999</v>
      </c>
      <c r="E44" s="56"/>
      <c r="F44" s="56"/>
      <c r="G44" s="55">
        <v>36442.259899999997</v>
      </c>
      <c r="H44" s="57">
        <v>-54.574878875719797</v>
      </c>
      <c r="I44" s="55">
        <v>1639.4873</v>
      </c>
      <c r="J44" s="57">
        <v>9.9039094661007194</v>
      </c>
      <c r="K44" s="55">
        <v>3924.5938999999998</v>
      </c>
      <c r="L44" s="57">
        <v>10.7693483081712</v>
      </c>
      <c r="M44" s="57">
        <v>-0.58225300712004902</v>
      </c>
      <c r="N44" s="55">
        <v>667959.66099999996</v>
      </c>
      <c r="O44" s="55">
        <v>2797924.6310999999</v>
      </c>
      <c r="P44" s="55">
        <v>18</v>
      </c>
      <c r="Q44" s="55">
        <v>25</v>
      </c>
      <c r="R44" s="57">
        <v>-28</v>
      </c>
      <c r="S44" s="55">
        <v>919.66337222222205</v>
      </c>
      <c r="T44" s="55">
        <v>240.58120400000001</v>
      </c>
      <c r="U44" s="58">
        <v>73.840297301536197</v>
      </c>
    </row>
  </sheetData>
  <mergeCells count="42"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71133</v>
      </c>
      <c r="D2" s="32">
        <v>728160.15198974404</v>
      </c>
      <c r="E2" s="32">
        <v>595619.24612222204</v>
      </c>
      <c r="F2" s="32">
        <v>132540.90586752101</v>
      </c>
      <c r="G2" s="32">
        <v>595619.24612222204</v>
      </c>
      <c r="H2" s="32">
        <v>0.18202164112571201</v>
      </c>
    </row>
    <row r="3" spans="1:8" ht="14.25" x14ac:dyDescent="0.2">
      <c r="A3" s="32">
        <v>2</v>
      </c>
      <c r="B3" s="33">
        <v>13</v>
      </c>
      <c r="C3" s="32">
        <v>7484</v>
      </c>
      <c r="D3" s="32">
        <v>65877.264180750295</v>
      </c>
      <c r="E3" s="32">
        <v>51073.7506562817</v>
      </c>
      <c r="F3" s="32">
        <v>14803.513524468601</v>
      </c>
      <c r="G3" s="32">
        <v>51073.7506562817</v>
      </c>
      <c r="H3" s="32">
        <v>0.22471354432466401</v>
      </c>
    </row>
    <row r="4" spans="1:8" ht="14.25" x14ac:dyDescent="0.2">
      <c r="A4" s="32">
        <v>3</v>
      </c>
      <c r="B4" s="33">
        <v>14</v>
      </c>
      <c r="C4" s="32">
        <v>95385</v>
      </c>
      <c r="D4" s="32">
        <v>105128.95774188</v>
      </c>
      <c r="E4" s="32">
        <v>84274.729785470103</v>
      </c>
      <c r="F4" s="32">
        <v>20854.227956410301</v>
      </c>
      <c r="G4" s="32">
        <v>84274.729785470103</v>
      </c>
      <c r="H4" s="32">
        <v>0.198368065320432</v>
      </c>
    </row>
    <row r="5" spans="1:8" ht="14.25" x14ac:dyDescent="0.2">
      <c r="A5" s="32">
        <v>4</v>
      </c>
      <c r="B5" s="33">
        <v>15</v>
      </c>
      <c r="C5" s="32">
        <v>3069</v>
      </c>
      <c r="D5" s="32">
        <v>42522.526338461503</v>
      </c>
      <c r="E5" s="32">
        <v>34443.854016239296</v>
      </c>
      <c r="F5" s="32">
        <v>8078.6723222222199</v>
      </c>
      <c r="G5" s="32">
        <v>34443.854016239296</v>
      </c>
      <c r="H5" s="32">
        <v>0.18998570917257801</v>
      </c>
    </row>
    <row r="6" spans="1:8" ht="14.25" x14ac:dyDescent="0.2">
      <c r="A6" s="32">
        <v>5</v>
      </c>
      <c r="B6" s="33">
        <v>16</v>
      </c>
      <c r="C6" s="32">
        <v>2762</v>
      </c>
      <c r="D6" s="32">
        <v>123253.677117094</v>
      </c>
      <c r="E6" s="32">
        <v>106079.639132479</v>
      </c>
      <c r="F6" s="32">
        <v>17174.037984615399</v>
      </c>
      <c r="G6" s="32">
        <v>106079.639132479</v>
      </c>
      <c r="H6" s="32">
        <v>0.13933895025541199</v>
      </c>
    </row>
    <row r="7" spans="1:8" ht="14.25" x14ac:dyDescent="0.2">
      <c r="A7" s="32">
        <v>6</v>
      </c>
      <c r="B7" s="33">
        <v>17</v>
      </c>
      <c r="C7" s="32">
        <v>21620</v>
      </c>
      <c r="D7" s="32">
        <v>248142.91101794899</v>
      </c>
      <c r="E7" s="32">
        <v>188404.16701452999</v>
      </c>
      <c r="F7" s="32">
        <v>59738.744003418797</v>
      </c>
      <c r="G7" s="32">
        <v>188404.16701452999</v>
      </c>
      <c r="H7" s="32">
        <v>0.24074330295535901</v>
      </c>
    </row>
    <row r="8" spans="1:8" ht="14.25" x14ac:dyDescent="0.2">
      <c r="A8" s="32">
        <v>7</v>
      </c>
      <c r="B8" s="33">
        <v>18</v>
      </c>
      <c r="C8" s="32">
        <v>77786</v>
      </c>
      <c r="D8" s="32">
        <v>152427.253973504</v>
      </c>
      <c r="E8" s="32">
        <v>128385.35078547</v>
      </c>
      <c r="F8" s="32">
        <v>24041.903188034201</v>
      </c>
      <c r="G8" s="32">
        <v>128385.35078547</v>
      </c>
      <c r="H8" s="32">
        <v>0.157727063640557</v>
      </c>
    </row>
    <row r="9" spans="1:8" ht="14.25" x14ac:dyDescent="0.2">
      <c r="A9" s="32">
        <v>8</v>
      </c>
      <c r="B9" s="33">
        <v>19</v>
      </c>
      <c r="C9" s="32">
        <v>17003</v>
      </c>
      <c r="D9" s="32">
        <v>107730.56565641001</v>
      </c>
      <c r="E9" s="32">
        <v>86971.662766666705</v>
      </c>
      <c r="F9" s="32">
        <v>20758.9028897436</v>
      </c>
      <c r="G9" s="32">
        <v>86971.662766666705</v>
      </c>
      <c r="H9" s="32">
        <v>0.19269278652031599</v>
      </c>
    </row>
    <row r="10" spans="1:8" ht="14.25" x14ac:dyDescent="0.2">
      <c r="A10" s="32">
        <v>9</v>
      </c>
      <c r="B10" s="33">
        <v>21</v>
      </c>
      <c r="C10" s="32">
        <v>163200</v>
      </c>
      <c r="D10" s="32">
        <v>688406.56887008494</v>
      </c>
      <c r="E10" s="32">
        <v>648173.09185726498</v>
      </c>
      <c r="F10" s="32">
        <v>40233.477012820498</v>
      </c>
      <c r="G10" s="32">
        <v>648173.09185726498</v>
      </c>
      <c r="H10" s="35">
        <v>5.8444353717974601E-2</v>
      </c>
    </row>
    <row r="11" spans="1:8" ht="14.25" x14ac:dyDescent="0.2">
      <c r="A11" s="32">
        <v>10</v>
      </c>
      <c r="B11" s="33">
        <v>22</v>
      </c>
      <c r="C11" s="32">
        <v>33848</v>
      </c>
      <c r="D11" s="32">
        <v>490435.36120170902</v>
      </c>
      <c r="E11" s="32">
        <v>441892.52141196601</v>
      </c>
      <c r="F11" s="32">
        <v>48542.839789743601</v>
      </c>
      <c r="G11" s="32">
        <v>441892.52141196601</v>
      </c>
      <c r="H11" s="32">
        <v>9.8979077835659096E-2</v>
      </c>
    </row>
    <row r="12" spans="1:8" ht="14.25" x14ac:dyDescent="0.2">
      <c r="A12" s="32">
        <v>11</v>
      </c>
      <c r="B12" s="33">
        <v>23</v>
      </c>
      <c r="C12" s="32">
        <v>191937.73300000001</v>
      </c>
      <c r="D12" s="32">
        <v>1594749.59385549</v>
      </c>
      <c r="E12" s="32">
        <v>1476864.6300632299</v>
      </c>
      <c r="F12" s="32">
        <v>117884.963792255</v>
      </c>
      <c r="G12" s="32">
        <v>1476864.6300632299</v>
      </c>
      <c r="H12" s="32">
        <v>7.3920673343615406E-2</v>
      </c>
    </row>
    <row r="13" spans="1:8" ht="14.25" x14ac:dyDescent="0.2">
      <c r="A13" s="32">
        <v>12</v>
      </c>
      <c r="B13" s="33">
        <v>24</v>
      </c>
      <c r="C13" s="32">
        <v>22161.1</v>
      </c>
      <c r="D13" s="32">
        <v>503991.80496324803</v>
      </c>
      <c r="E13" s="32">
        <v>448063.60219829099</v>
      </c>
      <c r="F13" s="32">
        <v>55928.202764957299</v>
      </c>
      <c r="G13" s="32">
        <v>448063.60219829099</v>
      </c>
      <c r="H13" s="32">
        <v>0.110970460658652</v>
      </c>
    </row>
    <row r="14" spans="1:8" ht="14.25" x14ac:dyDescent="0.2">
      <c r="A14" s="32">
        <v>13</v>
      </c>
      <c r="B14" s="33">
        <v>25</v>
      </c>
      <c r="C14" s="32">
        <v>85123</v>
      </c>
      <c r="D14" s="32">
        <v>748082.77650000004</v>
      </c>
      <c r="E14" s="32">
        <v>693665.56440000003</v>
      </c>
      <c r="F14" s="32">
        <v>54417.212099999997</v>
      </c>
      <c r="G14" s="32">
        <v>693665.56440000003</v>
      </c>
      <c r="H14" s="32">
        <v>7.2742233626334502E-2</v>
      </c>
    </row>
    <row r="15" spans="1:8" ht="14.25" x14ac:dyDescent="0.2">
      <c r="A15" s="32">
        <v>14</v>
      </c>
      <c r="B15" s="33">
        <v>26</v>
      </c>
      <c r="C15" s="32">
        <v>72949</v>
      </c>
      <c r="D15" s="32">
        <v>328032.74078130198</v>
      </c>
      <c r="E15" s="32">
        <v>297622.04473725898</v>
      </c>
      <c r="F15" s="32">
        <v>30410.696044043601</v>
      </c>
      <c r="G15" s="32">
        <v>297622.04473725898</v>
      </c>
      <c r="H15" s="32">
        <v>9.27062828290003E-2</v>
      </c>
    </row>
    <row r="16" spans="1:8" ht="14.25" x14ac:dyDescent="0.2">
      <c r="A16" s="32">
        <v>15</v>
      </c>
      <c r="B16" s="33">
        <v>27</v>
      </c>
      <c r="C16" s="32">
        <v>139756.91699999999</v>
      </c>
      <c r="D16" s="32">
        <v>982130.06866666698</v>
      </c>
      <c r="E16" s="32">
        <v>854902.71569999994</v>
      </c>
      <c r="F16" s="32">
        <v>127227.35296666699</v>
      </c>
      <c r="G16" s="32">
        <v>854902.71569999994</v>
      </c>
      <c r="H16" s="32">
        <v>0.12954226433509899</v>
      </c>
    </row>
    <row r="17" spans="1:8" ht="14.25" x14ac:dyDescent="0.2">
      <c r="A17" s="32">
        <v>16</v>
      </c>
      <c r="B17" s="33">
        <v>29</v>
      </c>
      <c r="C17" s="32">
        <v>178441</v>
      </c>
      <c r="D17" s="32">
        <v>2151189.4237085502</v>
      </c>
      <c r="E17" s="32">
        <v>1916806.0797820501</v>
      </c>
      <c r="F17" s="32">
        <v>234383.34392649599</v>
      </c>
      <c r="G17" s="32">
        <v>1916806.0797820501</v>
      </c>
      <c r="H17" s="32">
        <v>0.10895523255336099</v>
      </c>
    </row>
    <row r="18" spans="1:8" ht="14.25" x14ac:dyDescent="0.2">
      <c r="A18" s="32">
        <v>17</v>
      </c>
      <c r="B18" s="33">
        <v>31</v>
      </c>
      <c r="C18" s="32">
        <v>26661.920999999998</v>
      </c>
      <c r="D18" s="32">
        <v>168081.32325985201</v>
      </c>
      <c r="E18" s="32">
        <v>146761.193846179</v>
      </c>
      <c r="F18" s="32">
        <v>21320.129413672701</v>
      </c>
      <c r="G18" s="32">
        <v>146761.193846179</v>
      </c>
      <c r="H18" s="32">
        <v>0.12684413116329399</v>
      </c>
    </row>
    <row r="19" spans="1:8" ht="14.25" x14ac:dyDescent="0.2">
      <c r="A19" s="32">
        <v>18</v>
      </c>
      <c r="B19" s="33">
        <v>32</v>
      </c>
      <c r="C19" s="32">
        <v>9884.9050000000007</v>
      </c>
      <c r="D19" s="32">
        <v>163992.20754050399</v>
      </c>
      <c r="E19" s="32">
        <v>154535.56723375199</v>
      </c>
      <c r="F19" s="32">
        <v>9456.6403067520896</v>
      </c>
      <c r="G19" s="32">
        <v>154535.56723375199</v>
      </c>
      <c r="H19" s="32">
        <v>5.7665180855720997E-2</v>
      </c>
    </row>
    <row r="20" spans="1:8" ht="14.25" x14ac:dyDescent="0.2">
      <c r="A20" s="32">
        <v>19</v>
      </c>
      <c r="B20" s="33">
        <v>33</v>
      </c>
      <c r="C20" s="32">
        <v>34902.650999999998</v>
      </c>
      <c r="D20" s="32">
        <v>444066.66653412802</v>
      </c>
      <c r="E20" s="32">
        <v>350643.30669802101</v>
      </c>
      <c r="F20" s="32">
        <v>93423.359836107004</v>
      </c>
      <c r="G20" s="32">
        <v>350643.30669802101</v>
      </c>
      <c r="H20" s="32">
        <v>0.210381383870269</v>
      </c>
    </row>
    <row r="21" spans="1:8" ht="14.25" x14ac:dyDescent="0.2">
      <c r="A21" s="32">
        <v>20</v>
      </c>
      <c r="B21" s="33">
        <v>34</v>
      </c>
      <c r="C21" s="32">
        <v>32729.404999999999</v>
      </c>
      <c r="D21" s="32">
        <v>190079.99723456599</v>
      </c>
      <c r="E21" s="32">
        <v>139121.04560186801</v>
      </c>
      <c r="F21" s="32">
        <v>50958.951632698001</v>
      </c>
      <c r="G21" s="32">
        <v>139121.04560186801</v>
      </c>
      <c r="H21" s="32">
        <v>0.26809213159769102</v>
      </c>
    </row>
    <row r="22" spans="1:8" ht="14.25" x14ac:dyDescent="0.2">
      <c r="A22" s="32">
        <v>21</v>
      </c>
      <c r="B22" s="33">
        <v>35</v>
      </c>
      <c r="C22" s="32">
        <v>27838.865000000002</v>
      </c>
      <c r="D22" s="32">
        <v>586939.97465575195</v>
      </c>
      <c r="E22" s="32">
        <v>568146.25838407106</v>
      </c>
      <c r="F22" s="32">
        <v>18793.716271681398</v>
      </c>
      <c r="G22" s="32">
        <v>568146.25838407106</v>
      </c>
      <c r="H22" s="32">
        <v>3.2019826699832797E-2</v>
      </c>
    </row>
    <row r="23" spans="1:8" ht="14.25" x14ac:dyDescent="0.2">
      <c r="A23" s="32">
        <v>22</v>
      </c>
      <c r="B23" s="33">
        <v>36</v>
      </c>
      <c r="C23" s="32">
        <v>135539.61499999999</v>
      </c>
      <c r="D23" s="32">
        <v>614455.07729823003</v>
      </c>
      <c r="E23" s="32">
        <v>536297.77638080704</v>
      </c>
      <c r="F23" s="32">
        <v>78157.300917422705</v>
      </c>
      <c r="G23" s="32">
        <v>536297.77638080704</v>
      </c>
      <c r="H23" s="32">
        <v>0.127197746108766</v>
      </c>
    </row>
    <row r="24" spans="1:8" ht="14.25" x14ac:dyDescent="0.2">
      <c r="A24" s="32">
        <v>23</v>
      </c>
      <c r="B24" s="33">
        <v>37</v>
      </c>
      <c r="C24" s="32">
        <v>117952.462</v>
      </c>
      <c r="D24" s="32">
        <v>1013691.4307912301</v>
      </c>
      <c r="E24" s="32">
        <v>934647.67014693795</v>
      </c>
      <c r="F24" s="32">
        <v>79043.760644287904</v>
      </c>
      <c r="G24" s="32">
        <v>934647.67014693795</v>
      </c>
      <c r="H24" s="32">
        <v>7.7976155507787095E-2</v>
      </c>
    </row>
    <row r="25" spans="1:8" ht="14.25" x14ac:dyDescent="0.2">
      <c r="A25" s="32">
        <v>24</v>
      </c>
      <c r="B25" s="33">
        <v>38</v>
      </c>
      <c r="C25" s="32">
        <v>107820.395</v>
      </c>
      <c r="D25" s="32">
        <v>601592.12176548701</v>
      </c>
      <c r="E25" s="32">
        <v>570393.10012566403</v>
      </c>
      <c r="F25" s="32">
        <v>31199.021639823</v>
      </c>
      <c r="G25" s="32">
        <v>570393.10012566403</v>
      </c>
      <c r="H25" s="32">
        <v>5.1860755005008301E-2</v>
      </c>
    </row>
    <row r="26" spans="1:8" ht="14.25" x14ac:dyDescent="0.2">
      <c r="A26" s="32">
        <v>25</v>
      </c>
      <c r="B26" s="33">
        <v>39</v>
      </c>
      <c r="C26" s="32">
        <v>58200.828000000001</v>
      </c>
      <c r="D26" s="32">
        <v>101414.05675392901</v>
      </c>
      <c r="E26" s="32">
        <v>72828.376411613499</v>
      </c>
      <c r="F26" s="32">
        <v>28585.680342315802</v>
      </c>
      <c r="G26" s="32">
        <v>72828.376411613499</v>
      </c>
      <c r="H26" s="32">
        <v>0.28187098768443902</v>
      </c>
    </row>
    <row r="27" spans="1:8" ht="14.25" x14ac:dyDescent="0.2">
      <c r="A27" s="32">
        <v>26</v>
      </c>
      <c r="B27" s="33">
        <v>42</v>
      </c>
      <c r="C27" s="32">
        <v>6350.9250000000002</v>
      </c>
      <c r="D27" s="32">
        <v>91345.255300000004</v>
      </c>
      <c r="E27" s="32">
        <v>81752.602299999999</v>
      </c>
      <c r="F27" s="32">
        <v>9592.6530000000002</v>
      </c>
      <c r="G27" s="32">
        <v>81752.602299999999</v>
      </c>
      <c r="H27" s="32">
        <v>0.105015339532364</v>
      </c>
    </row>
    <row r="28" spans="1:8" ht="14.25" x14ac:dyDescent="0.2">
      <c r="A28" s="32">
        <v>27</v>
      </c>
      <c r="B28" s="33">
        <v>75</v>
      </c>
      <c r="C28" s="32">
        <v>246</v>
      </c>
      <c r="D28" s="32">
        <v>111799.57262393201</v>
      </c>
      <c r="E28" s="32">
        <v>105741.042820513</v>
      </c>
      <c r="F28" s="32">
        <v>6058.5298034187999</v>
      </c>
      <c r="G28" s="32">
        <v>105741.042820513</v>
      </c>
      <c r="H28" s="32">
        <v>5.4190992516566401E-2</v>
      </c>
    </row>
    <row r="29" spans="1:8" ht="14.25" x14ac:dyDescent="0.2">
      <c r="A29" s="32">
        <v>28</v>
      </c>
      <c r="B29" s="33">
        <v>76</v>
      </c>
      <c r="C29" s="32">
        <v>2100</v>
      </c>
      <c r="D29" s="32">
        <v>350624.02978888899</v>
      </c>
      <c r="E29" s="32">
        <v>328948.16051709402</v>
      </c>
      <c r="F29" s="32">
        <v>21675.869271794902</v>
      </c>
      <c r="G29" s="32">
        <v>328948.16051709402</v>
      </c>
      <c r="H29" s="32">
        <v>6.1820832088564898E-2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16553.940700400901</v>
      </c>
      <c r="E30" s="32">
        <v>14914.4535965509</v>
      </c>
      <c r="F30" s="32">
        <v>1639.48710384994</v>
      </c>
      <c r="G30" s="32">
        <v>14914.4535965509</v>
      </c>
      <c r="H30" s="32">
        <v>9.9039082809462595E-2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77">
        <v>70</v>
      </c>
      <c r="C32" s="78">
        <v>3</v>
      </c>
      <c r="D32" s="78">
        <v>12075.22</v>
      </c>
      <c r="E32" s="78">
        <v>12418.8</v>
      </c>
      <c r="F32" s="32"/>
      <c r="G32" s="32"/>
      <c r="H32" s="32"/>
    </row>
    <row r="33" spans="1:8" ht="14.25" x14ac:dyDescent="0.2">
      <c r="A33" s="32"/>
      <c r="B33" s="77">
        <v>71</v>
      </c>
      <c r="C33" s="78">
        <v>141</v>
      </c>
      <c r="D33" s="78">
        <v>514303.22</v>
      </c>
      <c r="E33" s="78">
        <v>520658.64</v>
      </c>
      <c r="F33" s="32"/>
      <c r="G33" s="32"/>
      <c r="H33" s="32"/>
    </row>
    <row r="34" spans="1:8" ht="14.25" x14ac:dyDescent="0.2">
      <c r="A34" s="32"/>
      <c r="B34" s="77">
        <v>72</v>
      </c>
      <c r="C34" s="78">
        <v>147</v>
      </c>
      <c r="D34" s="78">
        <v>455726.94</v>
      </c>
      <c r="E34" s="78">
        <v>469770.35</v>
      </c>
      <c r="F34" s="32"/>
      <c r="G34" s="32"/>
      <c r="H34" s="32"/>
    </row>
    <row r="35" spans="1:8" ht="14.25" x14ac:dyDescent="0.2">
      <c r="A35" s="32"/>
      <c r="B35" s="77">
        <v>73</v>
      </c>
      <c r="C35" s="78">
        <v>104</v>
      </c>
      <c r="D35" s="78">
        <v>205709.56</v>
      </c>
      <c r="E35" s="78">
        <v>206200.24</v>
      </c>
      <c r="F35" s="32"/>
      <c r="G35" s="32"/>
      <c r="H35" s="32"/>
    </row>
    <row r="36" spans="1:8" ht="14.25" x14ac:dyDescent="0.2">
      <c r="A36" s="32"/>
      <c r="B36" s="77">
        <v>74</v>
      </c>
      <c r="C36" s="78">
        <v>24</v>
      </c>
      <c r="D36" s="78">
        <v>9.94</v>
      </c>
      <c r="E36" s="78">
        <v>0.96</v>
      </c>
      <c r="F36" s="32"/>
      <c r="G36" s="32"/>
      <c r="H36" s="32"/>
    </row>
    <row r="37" spans="1:8" ht="14.25" x14ac:dyDescent="0.2">
      <c r="A37" s="32"/>
      <c r="B37" s="77">
        <v>77</v>
      </c>
      <c r="C37" s="78">
        <v>93</v>
      </c>
      <c r="D37" s="78">
        <v>148732.01999999999</v>
      </c>
      <c r="E37" s="78">
        <v>155878.76</v>
      </c>
      <c r="F37" s="32"/>
      <c r="G37" s="32"/>
      <c r="H37" s="32"/>
    </row>
    <row r="38" spans="1:8" ht="14.25" x14ac:dyDescent="0.2">
      <c r="A38" s="32"/>
      <c r="B38" s="77">
        <v>78</v>
      </c>
      <c r="C38" s="78">
        <v>79</v>
      </c>
      <c r="D38" s="78">
        <v>125724.19</v>
      </c>
      <c r="E38" s="78">
        <v>108812.81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3.5" x14ac:dyDescent="0.15"/>
  <cols>
    <col min="1" max="1" width="4.5" bestFit="1" customWidth="1"/>
    <col min="2" max="2" width="10.5" bestFit="1" customWidth="1"/>
    <col min="3" max="3" width="5.5" bestFit="1" customWidth="1"/>
    <col min="4" max="4" width="4.5" bestFit="1" customWidth="1"/>
    <col min="5" max="6" width="10.5" bestFit="1" customWidth="1"/>
  </cols>
  <sheetData>
    <row r="1" spans="1:6" x14ac:dyDescent="0.15">
      <c r="A1" t="s">
        <v>63</v>
      </c>
      <c r="B1" t="s">
        <v>72</v>
      </c>
      <c r="C1" t="s">
        <v>64</v>
      </c>
      <c r="D1" t="s">
        <v>65</v>
      </c>
      <c r="E1" t="s">
        <v>73</v>
      </c>
      <c r="F1" t="s">
        <v>67</v>
      </c>
    </row>
    <row r="2" spans="1:6" x14ac:dyDescent="0.15">
      <c r="A2">
        <v>1</v>
      </c>
      <c r="B2" s="76">
        <v>42093</v>
      </c>
      <c r="C2">
        <v>70</v>
      </c>
      <c r="D2">
        <v>3</v>
      </c>
      <c r="E2">
        <v>12075.22</v>
      </c>
      <c r="F2">
        <v>12418.8</v>
      </c>
    </row>
    <row r="3" spans="1:6" x14ac:dyDescent="0.15">
      <c r="A3">
        <v>2</v>
      </c>
      <c r="B3" s="76">
        <v>42093</v>
      </c>
      <c r="C3">
        <v>71</v>
      </c>
      <c r="D3">
        <v>141</v>
      </c>
      <c r="E3">
        <v>514303.22</v>
      </c>
      <c r="F3">
        <v>520658.64</v>
      </c>
    </row>
    <row r="4" spans="1:6" x14ac:dyDescent="0.15">
      <c r="A4">
        <v>3</v>
      </c>
      <c r="B4" s="76">
        <v>42093</v>
      </c>
      <c r="C4">
        <v>72</v>
      </c>
      <c r="D4">
        <v>147</v>
      </c>
      <c r="E4">
        <v>455726.94</v>
      </c>
      <c r="F4">
        <v>469770.35</v>
      </c>
    </row>
    <row r="5" spans="1:6" x14ac:dyDescent="0.15">
      <c r="A5">
        <v>4</v>
      </c>
      <c r="B5" s="76">
        <v>42093</v>
      </c>
      <c r="C5">
        <v>73</v>
      </c>
      <c r="D5">
        <v>104</v>
      </c>
      <c r="E5">
        <v>205709.56</v>
      </c>
      <c r="F5">
        <v>206200.24</v>
      </c>
    </row>
    <row r="6" spans="1:6" x14ac:dyDescent="0.15">
      <c r="A6">
        <v>5</v>
      </c>
      <c r="B6" s="76">
        <v>42093</v>
      </c>
      <c r="C6">
        <v>74</v>
      </c>
      <c r="D6">
        <v>24</v>
      </c>
      <c r="E6">
        <v>9.94</v>
      </c>
      <c r="F6">
        <v>0.96</v>
      </c>
    </row>
    <row r="7" spans="1:6" x14ac:dyDescent="0.15">
      <c r="A7">
        <v>6</v>
      </c>
      <c r="B7" s="76">
        <v>42093</v>
      </c>
      <c r="C7">
        <v>77</v>
      </c>
      <c r="D7">
        <v>93</v>
      </c>
      <c r="E7">
        <v>148732.01999999999</v>
      </c>
      <c r="F7">
        <v>155878.76</v>
      </c>
    </row>
    <row r="8" spans="1:6" x14ac:dyDescent="0.15">
      <c r="A8">
        <v>7</v>
      </c>
      <c r="B8" s="76">
        <v>42093</v>
      </c>
      <c r="C8">
        <v>78</v>
      </c>
      <c r="D8">
        <v>79</v>
      </c>
      <c r="E8">
        <v>125724.19</v>
      </c>
      <c r="F8">
        <v>108812.81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RMS-RA数据核对</vt:lpstr>
      <vt:lpstr>RA</vt:lpstr>
      <vt:lpstr>RMS</vt:lpstr>
      <vt:lpstr>JL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2015-03-31T08:59:05Z</dcterms:modified>
</cp:coreProperties>
</file>