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6" i="2" l="1"/>
  <c r="J37" i="2"/>
  <c r="J31" i="2"/>
  <c r="J32" i="2"/>
  <c r="J33" i="2"/>
  <c r="I36" i="2"/>
  <c r="I37" i="2"/>
  <c r="I31" i="2"/>
  <c r="I32" i="2"/>
  <c r="I33" i="2"/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<sst xmlns="http://schemas.openxmlformats.org/spreadsheetml/2006/main" count="114" uniqueCount="72">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</sst>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0" fontId="21" fillId="33" borderId="15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wrapText="1"/>
    </xf>
    <xf numFmtId="49" fontId="21" fillId="33" borderId="15" xfId="0" applyNumberFormat="1" applyFont="1" applyFill="1" applyBorder="1" applyAlignment="1">
      <alignment horizontal="left" vertical="top" wrapText="1"/>
    </xf>
    <xf numFmtId="49" fontId="22" fillId="33" borderId="13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4" sqref="L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SUM(E4:E38)</f>
        <v>14468868.213699998</v>
      </c>
      <c r="F3" s="25">
        <f>RA!I7</f>
        <v>1369506.7127</v>
      </c>
      <c r="G3" s="16">
        <f>SUM(G4:G38)</f>
        <v>13099357.041000001</v>
      </c>
      <c r="H3" s="27">
        <f>RA!J7</f>
        <v>9.4619829379410199</v>
      </c>
      <c r="I3" s="20">
        <f>SUM(I4:I38)</f>
        <v>14468870.927130004</v>
      </c>
      <c r="J3" s="21">
        <f>SUM(J4:J38)</f>
        <v>13099357.102749599</v>
      </c>
      <c r="K3" s="22">
        <f>E3-I3</f>
        <v>-2.713430006057024</v>
      </c>
      <c r="L3" s="22">
        <f>G3-J3</f>
        <v>-6.1749598011374474E-2</v>
      </c>
    </row>
    <row r="4" spans="1:13" x14ac:dyDescent="0.15">
      <c r="A4" s="42">
        <f>RA!A8</f>
        <v>42096</v>
      </c>
      <c r="B4" s="12">
        <v>12</v>
      </c>
      <c r="C4" s="39" t="s">
        <v>6</v>
      </c>
      <c r="D4" s="39"/>
      <c r="E4" s="15">
        <f>VLOOKUP(C4,RA!B8:D36,3,0)</f>
        <v>546568.20550000004</v>
      </c>
      <c r="F4" s="25">
        <f>VLOOKUP(C4,RA!B8:I39,8,0)</f>
        <v>120869.7596</v>
      </c>
      <c r="G4" s="16">
        <f t="shared" ref="G4:G38" si="0">E4-F4</f>
        <v>425698.44590000005</v>
      </c>
      <c r="H4" s="27">
        <f>RA!J8</f>
        <v>22.114304927310702</v>
      </c>
      <c r="I4" s="20">
        <f>VLOOKUP(B4,RMS!B:D,3,FALSE)</f>
        <v>546568.53901282104</v>
      </c>
      <c r="J4" s="21">
        <f>VLOOKUP(B4,RMS!B:E,4,FALSE)</f>
        <v>425698.45646923099</v>
      </c>
      <c r="K4" s="22">
        <f t="shared" ref="K4:K38" si="1">E4-I4</f>
        <v>-0.33351282100193202</v>
      </c>
      <c r="L4" s="22">
        <f t="shared" ref="L4:L38" si="2">G4-J4</f>
        <v>-1.0569230944383889E-2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87548.925799999997</v>
      </c>
      <c r="F5" s="25">
        <f>VLOOKUP(C5,RA!B9:I40,8,0)</f>
        <v>15235.8277</v>
      </c>
      <c r="G5" s="16">
        <f t="shared" si="0"/>
        <v>72313.098100000003</v>
      </c>
      <c r="H5" s="27">
        <f>RA!J9</f>
        <v>17.4026437912046</v>
      </c>
      <c r="I5" s="20">
        <f>VLOOKUP(B5,RMS!B:D,3,FALSE)</f>
        <v>87548.952075349807</v>
      </c>
      <c r="J5" s="21">
        <f>VLOOKUP(B5,RMS!B:E,4,FALSE)</f>
        <v>72313.116666538102</v>
      </c>
      <c r="K5" s="22">
        <f t="shared" si="1"/>
        <v>-2.6275349810020998E-2</v>
      </c>
      <c r="L5" s="22">
        <f t="shared" si="2"/>
        <v>-1.8566538099548779E-2</v>
      </c>
      <c r="M5" s="34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108407.8897</v>
      </c>
      <c r="F6" s="25">
        <f>VLOOKUP(C6,RA!B10:I41,8,0)</f>
        <v>22803.344000000001</v>
      </c>
      <c r="G6" s="16">
        <f t="shared" si="0"/>
        <v>85604.545700000002</v>
      </c>
      <c r="H6" s="27">
        <f>RA!J10</f>
        <v>21.034764225283102</v>
      </c>
      <c r="I6" s="20">
        <f>VLOOKUP(B6,RMS!B:D,3,FALSE)</f>
        <v>108409.72373162401</v>
      </c>
      <c r="J6" s="21">
        <f>VLOOKUP(B6,RMS!B:E,4,FALSE)</f>
        <v>85604.545707692305</v>
      </c>
      <c r="K6" s="22">
        <f>E6-I6</f>
        <v>-1.8340316240064567</v>
      </c>
      <c r="L6" s="22">
        <f t="shared" si="2"/>
        <v>-7.6923024607822299E-6</v>
      </c>
      <c r="M6" s="34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39521.715199999999</v>
      </c>
      <c r="F7" s="25">
        <f>VLOOKUP(C7,RA!B11:I42,8,0)</f>
        <v>7660.9168</v>
      </c>
      <c r="G7" s="16">
        <f t="shared" si="0"/>
        <v>31860.7984</v>
      </c>
      <c r="H7" s="27">
        <f>RA!J11</f>
        <v>19.384069646855799</v>
      </c>
      <c r="I7" s="20">
        <f>VLOOKUP(B7,RMS!B:D,3,FALSE)</f>
        <v>39521.740770940203</v>
      </c>
      <c r="J7" s="21">
        <f>VLOOKUP(B7,RMS!B:E,4,FALSE)</f>
        <v>31860.799152991502</v>
      </c>
      <c r="K7" s="22">
        <f t="shared" si="1"/>
        <v>-2.5570940204488579E-2</v>
      </c>
      <c r="L7" s="22">
        <f t="shared" si="2"/>
        <v>-7.5299150194041431E-4</v>
      </c>
      <c r="M7" s="34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123614.3481</v>
      </c>
      <c r="F8" s="25">
        <f>VLOOKUP(C8,RA!B12:I43,8,0)</f>
        <v>23677.730100000001</v>
      </c>
      <c r="G8" s="16">
        <f t="shared" si="0"/>
        <v>99936.618000000002</v>
      </c>
      <c r="H8" s="27">
        <f>RA!J12</f>
        <v>19.154516012045399</v>
      </c>
      <c r="I8" s="20">
        <f>VLOOKUP(B8,RMS!B:D,3,FALSE)</f>
        <v>123614.36105299099</v>
      </c>
      <c r="J8" s="21">
        <f>VLOOKUP(B8,RMS!B:E,4,FALSE)</f>
        <v>99936.619185470103</v>
      </c>
      <c r="K8" s="22">
        <f t="shared" si="1"/>
        <v>-1.2952990990015678E-2</v>
      </c>
      <c r="L8" s="22">
        <f t="shared" si="2"/>
        <v>-1.1854701006086543E-3</v>
      </c>
      <c r="M8" s="34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300222.78320000001</v>
      </c>
      <c r="F9" s="25">
        <f>VLOOKUP(C9,RA!B13:I44,8,0)</f>
        <v>83118.9807</v>
      </c>
      <c r="G9" s="16">
        <f t="shared" si="0"/>
        <v>217103.80249999999</v>
      </c>
      <c r="H9" s="27">
        <f>RA!J13</f>
        <v>27.685767153996601</v>
      </c>
      <c r="I9" s="20">
        <f>VLOOKUP(B9,RMS!B:D,3,FALSE)</f>
        <v>300222.95005470101</v>
      </c>
      <c r="J9" s="21">
        <f>VLOOKUP(B9,RMS!B:E,4,FALSE)</f>
        <v>217103.80003162401</v>
      </c>
      <c r="K9" s="22">
        <f t="shared" si="1"/>
        <v>-0.16685470100492239</v>
      </c>
      <c r="L9" s="22">
        <f t="shared" si="2"/>
        <v>2.4683759838808328E-3</v>
      </c>
      <c r="M9" s="34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172685.72560000001</v>
      </c>
      <c r="F10" s="25">
        <f>VLOOKUP(C10,RA!B14:I45,8,0)</f>
        <v>31111.931499999999</v>
      </c>
      <c r="G10" s="16">
        <f t="shared" si="0"/>
        <v>141573.7941</v>
      </c>
      <c r="H10" s="27">
        <f>RA!J14</f>
        <v>18.0165044863442</v>
      </c>
      <c r="I10" s="20">
        <f>VLOOKUP(B10,RMS!B:D,3,FALSE)</f>
        <v>172685.71923589701</v>
      </c>
      <c r="J10" s="21">
        <f>VLOOKUP(B10,RMS!B:E,4,FALSE)</f>
        <v>141573.79486410299</v>
      </c>
      <c r="K10" s="22">
        <f t="shared" si="1"/>
        <v>6.364102999214083E-3</v>
      </c>
      <c r="L10" s="22">
        <f t="shared" si="2"/>
        <v>-7.6410299516282976E-4</v>
      </c>
      <c r="M10" s="34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190187.5563</v>
      </c>
      <c r="F11" s="25">
        <f>VLOOKUP(C11,RA!B15:I46,8,0)</f>
        <v>40476.999000000003</v>
      </c>
      <c r="G11" s="16">
        <f t="shared" si="0"/>
        <v>149710.55729999999</v>
      </c>
      <c r="H11" s="27">
        <f>RA!J15</f>
        <v>21.282674738273599</v>
      </c>
      <c r="I11" s="20">
        <f>VLOOKUP(B11,RMS!B:D,3,FALSE)</f>
        <v>190187.739188034</v>
      </c>
      <c r="J11" s="21">
        <f>VLOOKUP(B11,RMS!B:E,4,FALSE)</f>
        <v>149710.55856239301</v>
      </c>
      <c r="K11" s="22">
        <f t="shared" si="1"/>
        <v>-0.18288803400355391</v>
      </c>
      <c r="L11" s="22">
        <f t="shared" si="2"/>
        <v>-1.26239302335307E-3</v>
      </c>
      <c r="M11" s="34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716233.21140000003</v>
      </c>
      <c r="F12" s="25">
        <f>VLOOKUP(C12,RA!B16:I47,8,0)</f>
        <v>39377.038</v>
      </c>
      <c r="G12" s="16">
        <f t="shared" si="0"/>
        <v>676856.17339999997</v>
      </c>
      <c r="H12" s="27">
        <f>RA!J16</f>
        <v>5.4977956025008803</v>
      </c>
      <c r="I12" s="20">
        <f>VLOOKUP(B12,RMS!B:D,3,FALSE)</f>
        <v>716232.78417094005</v>
      </c>
      <c r="J12" s="21">
        <f>VLOOKUP(B12,RMS!B:E,4,FALSE)</f>
        <v>676856.17379743594</v>
      </c>
      <c r="K12" s="22">
        <f t="shared" si="1"/>
        <v>0.4272290599765256</v>
      </c>
      <c r="L12" s="22">
        <f t="shared" si="2"/>
        <v>-3.9743597153574228E-4</v>
      </c>
      <c r="M12" s="34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409781.50089999998</v>
      </c>
      <c r="F13" s="25">
        <f>VLOOKUP(C13,RA!B17:I48,8,0)</f>
        <v>51812.158499999998</v>
      </c>
      <c r="G13" s="16">
        <f t="shared" si="0"/>
        <v>357969.34239999996</v>
      </c>
      <c r="H13" s="27">
        <f>RA!J17</f>
        <v>12.6438500484296</v>
      </c>
      <c r="I13" s="20">
        <f>VLOOKUP(B13,RMS!B:D,3,FALSE)</f>
        <v>409781.582479487</v>
      </c>
      <c r="J13" s="21">
        <f>VLOOKUP(B13,RMS!B:E,4,FALSE)</f>
        <v>357969.342102564</v>
      </c>
      <c r="K13" s="22">
        <f t="shared" si="1"/>
        <v>-8.157948701409623E-2</v>
      </c>
      <c r="L13" s="22">
        <f t="shared" si="2"/>
        <v>2.9743596678599715E-4</v>
      </c>
      <c r="M13" s="34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1460076.8896999999</v>
      </c>
      <c r="F14" s="25">
        <f>VLOOKUP(C14,RA!B18:I49,8,0)</f>
        <v>76415.043000000005</v>
      </c>
      <c r="G14" s="16">
        <f t="shared" si="0"/>
        <v>1383661.8466999999</v>
      </c>
      <c r="H14" s="27">
        <f>RA!J18</f>
        <v>5.2336314298968798</v>
      </c>
      <c r="I14" s="20">
        <f>VLOOKUP(B14,RMS!B:D,3,FALSE)</f>
        <v>1460076.74893496</v>
      </c>
      <c r="J14" s="21">
        <f>VLOOKUP(B14,RMS!B:E,4,FALSE)</f>
        <v>1383661.8488477501</v>
      </c>
      <c r="K14" s="22">
        <f t="shared" si="1"/>
        <v>0.14076503994874656</v>
      </c>
      <c r="L14" s="22">
        <f t="shared" si="2"/>
        <v>-2.1477502305060625E-3</v>
      </c>
      <c r="M14" s="34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442871.4105</v>
      </c>
      <c r="F15" s="25">
        <f>VLOOKUP(C15,RA!B19:I50,8,0)</f>
        <v>53760.399299999997</v>
      </c>
      <c r="G15" s="16">
        <f t="shared" si="0"/>
        <v>389111.01120000001</v>
      </c>
      <c r="H15" s="27">
        <f>RA!J19</f>
        <v>12.139053916193101</v>
      </c>
      <c r="I15" s="20">
        <f>VLOOKUP(B15,RMS!B:D,3,FALSE)</f>
        <v>442871.425489744</v>
      </c>
      <c r="J15" s="21">
        <f>VLOOKUP(B15,RMS!B:E,4,FALSE)</f>
        <v>389111.01082478598</v>
      </c>
      <c r="K15" s="22">
        <f t="shared" si="1"/>
        <v>-1.4989743998739868E-2</v>
      </c>
      <c r="L15" s="22">
        <f t="shared" si="2"/>
        <v>3.7521403282880783E-4</v>
      </c>
      <c r="M15" s="34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781553.78359999997</v>
      </c>
      <c r="F16" s="25">
        <f>VLOOKUP(C16,RA!B20:I51,8,0)</f>
        <v>56645.597699999998</v>
      </c>
      <c r="G16" s="16">
        <f t="shared" si="0"/>
        <v>724908.18589999992</v>
      </c>
      <c r="H16" s="27">
        <f>RA!J20</f>
        <v>7.2478182421532802</v>
      </c>
      <c r="I16" s="20">
        <f>VLOOKUP(B16,RMS!B:D,3,FALSE)</f>
        <v>781553.88179999997</v>
      </c>
      <c r="J16" s="21">
        <f>VLOOKUP(B16,RMS!B:E,4,FALSE)</f>
        <v>724908.18590000004</v>
      </c>
      <c r="K16" s="22">
        <f t="shared" si="1"/>
        <v>-9.8200000007636845E-2</v>
      </c>
      <c r="L16" s="22">
        <f t="shared" si="2"/>
        <v>0</v>
      </c>
      <c r="M16" s="34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321057.96549999999</v>
      </c>
      <c r="F17" s="25">
        <f>VLOOKUP(C17,RA!B21:I52,8,0)</f>
        <v>21094.358899999999</v>
      </c>
      <c r="G17" s="16">
        <f t="shared" si="0"/>
        <v>299963.6066</v>
      </c>
      <c r="H17" s="27">
        <f>RA!J21</f>
        <v>6.5702649261944597</v>
      </c>
      <c r="I17" s="20">
        <f>VLOOKUP(B17,RMS!B:D,3,FALSE)</f>
        <v>321057.23414387001</v>
      </c>
      <c r="J17" s="21">
        <f>VLOOKUP(B17,RMS!B:E,4,FALSE)</f>
        <v>299963.60656794498</v>
      </c>
      <c r="K17" s="22">
        <f t="shared" si="1"/>
        <v>0.7313561299815774</v>
      </c>
      <c r="L17" s="22">
        <f t="shared" si="2"/>
        <v>3.2055017072707415E-5</v>
      </c>
      <c r="M17" s="34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1005183.8713</v>
      </c>
      <c r="F18" s="25">
        <f>VLOOKUP(C18,RA!B22:I53,8,0)</f>
        <v>127433.2599</v>
      </c>
      <c r="G18" s="16">
        <f t="shared" si="0"/>
        <v>877750.61140000005</v>
      </c>
      <c r="H18" s="27">
        <f>RA!J22</f>
        <v>12.6776069074</v>
      </c>
      <c r="I18" s="20">
        <f>VLOOKUP(B18,RMS!B:D,3,FALSE)</f>
        <v>1005184.38343333</v>
      </c>
      <c r="J18" s="21">
        <f>VLOOKUP(B18,RMS!B:E,4,FALSE)</f>
        <v>877750.61309999996</v>
      </c>
      <c r="K18" s="22">
        <f t="shared" si="1"/>
        <v>-0.51213332999031991</v>
      </c>
      <c r="L18" s="22">
        <f t="shared" si="2"/>
        <v>-1.6999999061226845E-3</v>
      </c>
      <c r="M18" s="34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2468339.1833000001</v>
      </c>
      <c r="F19" s="25">
        <f>VLOOKUP(C19,RA!B23:I54,8,0)</f>
        <v>120666.8092</v>
      </c>
      <c r="G19" s="16">
        <f t="shared" si="0"/>
        <v>2347672.3741000001</v>
      </c>
      <c r="H19" s="27">
        <f>RA!J23</f>
        <v>4.88858297985922</v>
      </c>
      <c r="I19" s="20">
        <f>VLOOKUP(B19,RMS!B:D,3,FALSE)</f>
        <v>2468340.0803504302</v>
      </c>
      <c r="J19" s="21">
        <f>VLOOKUP(B19,RMS!B:E,4,FALSE)</f>
        <v>2347672.40374103</v>
      </c>
      <c r="K19" s="22">
        <f t="shared" si="1"/>
        <v>-0.89705043006688356</v>
      </c>
      <c r="L19" s="22">
        <f t="shared" si="2"/>
        <v>-2.9641029890626669E-2</v>
      </c>
      <c r="M19" s="34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186881.48389999999</v>
      </c>
      <c r="F20" s="25">
        <f>VLOOKUP(C20,RA!B24:I55,8,0)</f>
        <v>27940.147300000001</v>
      </c>
      <c r="G20" s="16">
        <f t="shared" si="0"/>
        <v>158941.33659999998</v>
      </c>
      <c r="H20" s="27">
        <f>RA!J24</f>
        <v>14.950730653953199</v>
      </c>
      <c r="I20" s="20">
        <f>VLOOKUP(B20,RMS!B:D,3,FALSE)</f>
        <v>186881.47523203201</v>
      </c>
      <c r="J20" s="21">
        <f>VLOOKUP(B20,RMS!B:E,4,FALSE)</f>
        <v>158941.34242050201</v>
      </c>
      <c r="K20" s="22">
        <f t="shared" si="1"/>
        <v>8.6679679807275534E-3</v>
      </c>
      <c r="L20" s="22">
        <f t="shared" si="2"/>
        <v>-5.8205020322930068E-3</v>
      </c>
      <c r="M20" s="34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183829.67509999999</v>
      </c>
      <c r="F21" s="25">
        <f>VLOOKUP(C21,RA!B25:I56,8,0)</f>
        <v>13126.9895</v>
      </c>
      <c r="G21" s="16">
        <f t="shared" si="0"/>
        <v>170702.6856</v>
      </c>
      <c r="H21" s="27">
        <f>RA!J25</f>
        <v>7.14084355143377</v>
      </c>
      <c r="I21" s="20">
        <f>VLOOKUP(B21,RMS!B:D,3,FALSE)</f>
        <v>183829.67158537899</v>
      </c>
      <c r="J21" s="21">
        <f>VLOOKUP(B21,RMS!B:E,4,FALSE)</f>
        <v>170702.683532986</v>
      </c>
      <c r="K21" s="22">
        <f t="shared" si="1"/>
        <v>3.514620999339968E-3</v>
      </c>
      <c r="L21" s="22">
        <f t="shared" si="2"/>
        <v>2.0670139929279685E-3</v>
      </c>
      <c r="M21" s="34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455232.55310000002</v>
      </c>
      <c r="F22" s="25">
        <f>VLOOKUP(C22,RA!B26:I57,8,0)</f>
        <v>100639.1871</v>
      </c>
      <c r="G22" s="16">
        <f t="shared" si="0"/>
        <v>354593.36600000004</v>
      </c>
      <c r="H22" s="27">
        <f>RA!J26</f>
        <v>22.107203541283798</v>
      </c>
      <c r="I22" s="20">
        <f>VLOOKUP(B22,RMS!B:D,3,FALSE)</f>
        <v>455232.50243467197</v>
      </c>
      <c r="J22" s="21">
        <f>VLOOKUP(B22,RMS!B:E,4,FALSE)</f>
        <v>354593.34098483803</v>
      </c>
      <c r="K22" s="22">
        <f t="shared" si="1"/>
        <v>5.0665328046306968E-2</v>
      </c>
      <c r="L22" s="22">
        <f t="shared" si="2"/>
        <v>2.5015162013005465E-2</v>
      </c>
      <c r="M22" s="34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189427.40429999999</v>
      </c>
      <c r="F23" s="25">
        <f>VLOOKUP(C23,RA!B27:I58,8,0)</f>
        <v>50405.5265</v>
      </c>
      <c r="G23" s="16">
        <f t="shared" si="0"/>
        <v>139021.87779999999</v>
      </c>
      <c r="H23" s="27">
        <f>RA!J27</f>
        <v>26.6094162490723</v>
      </c>
      <c r="I23" s="20">
        <f>VLOOKUP(B23,RMS!B:D,3,FALSE)</f>
        <v>189427.34817615201</v>
      </c>
      <c r="J23" s="21">
        <f>VLOOKUP(B23,RMS!B:E,4,FALSE)</f>
        <v>139021.89661176599</v>
      </c>
      <c r="K23" s="22">
        <f t="shared" si="1"/>
        <v>5.6123847985872999E-2</v>
      </c>
      <c r="L23" s="22">
        <f t="shared" si="2"/>
        <v>-1.8811765999998897E-2</v>
      </c>
      <c r="M23" s="34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634269.68039999995</v>
      </c>
      <c r="F24" s="25">
        <f>VLOOKUP(C24,RA!B28:I59,8,0)</f>
        <v>6488.44</v>
      </c>
      <c r="G24" s="16">
        <f t="shared" si="0"/>
        <v>627781.24040000001</v>
      </c>
      <c r="H24" s="27">
        <f>RA!J28</f>
        <v>1.02297811175651</v>
      </c>
      <c r="I24" s="20">
        <f>VLOOKUP(B24,RMS!B:D,3,FALSE)</f>
        <v>634269.67631504405</v>
      </c>
      <c r="J24" s="21">
        <f>VLOOKUP(B24,RMS!B:E,4,FALSE)</f>
        <v>627781.23935929197</v>
      </c>
      <c r="K24" s="22">
        <f t="shared" si="1"/>
        <v>4.0849559009075165E-3</v>
      </c>
      <c r="L24" s="22">
        <f t="shared" si="2"/>
        <v>1.040708040818572E-3</v>
      </c>
      <c r="M24" s="34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625061.36029999994</v>
      </c>
      <c r="F25" s="25">
        <f>VLOOKUP(C25,RA!B29:I60,8,0)</f>
        <v>73241.442500000005</v>
      </c>
      <c r="G25" s="16">
        <f t="shared" si="0"/>
        <v>551819.91779999994</v>
      </c>
      <c r="H25" s="27">
        <f>RA!J29</f>
        <v>11.717480419018001</v>
      </c>
      <c r="I25" s="20">
        <f>VLOOKUP(B25,RMS!B:D,3,FALSE)</f>
        <v>625061.36627964606</v>
      </c>
      <c r="J25" s="21">
        <f>VLOOKUP(B25,RMS!B:E,4,FALSE)</f>
        <v>551819.90522074897</v>
      </c>
      <c r="K25" s="22">
        <f t="shared" si="1"/>
        <v>-5.9796461137011647E-3</v>
      </c>
      <c r="L25" s="22">
        <f t="shared" si="2"/>
        <v>1.2579250964336097E-2</v>
      </c>
      <c r="M25" s="34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VLOOKUP(C26,RA!B30:D57,3,0)</f>
        <v>1399258.0996999999</v>
      </c>
      <c r="F26" s="25">
        <f>VLOOKUP(C26,RA!B30:I61,8,0)</f>
        <v>94128.167199999996</v>
      </c>
      <c r="G26" s="16">
        <f t="shared" si="0"/>
        <v>1305129.9324999999</v>
      </c>
      <c r="H26" s="27">
        <f>RA!J30</f>
        <v>6.7270053480612999</v>
      </c>
      <c r="I26" s="20">
        <f>VLOOKUP(B26,RMS!B:D,3,FALSE)</f>
        <v>1399258.12717653</v>
      </c>
      <c r="J26" s="21">
        <f>VLOOKUP(B26,RMS!B:E,4,FALSE)</f>
        <v>1305129.9036624101</v>
      </c>
      <c r="K26" s="22">
        <f t="shared" si="1"/>
        <v>-2.7476530056446791E-2</v>
      </c>
      <c r="L26" s="22">
        <f t="shared" si="2"/>
        <v>2.8837589779868722E-2</v>
      </c>
      <c r="M26" s="34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533525.09719999996</v>
      </c>
      <c r="F27" s="25">
        <f>VLOOKUP(C27,RA!B31:I62,8,0)</f>
        <v>23662.999800000001</v>
      </c>
      <c r="G27" s="16">
        <f t="shared" si="0"/>
        <v>509862.09739999997</v>
      </c>
      <c r="H27" s="27">
        <f>RA!J31</f>
        <v>4.43521774780345</v>
      </c>
      <c r="I27" s="20">
        <f>VLOOKUP(B27,RMS!B:D,3,FALSE)</f>
        <v>533525.05874601798</v>
      </c>
      <c r="J27" s="21">
        <f>VLOOKUP(B27,RMS!B:E,4,FALSE)</f>
        <v>509862.12199911498</v>
      </c>
      <c r="K27" s="22">
        <f t="shared" si="1"/>
        <v>3.8453981978818774E-2</v>
      </c>
      <c r="L27" s="22">
        <f t="shared" si="2"/>
        <v>-2.4599115015007555E-2</v>
      </c>
      <c r="M27" s="34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90327.010200000004</v>
      </c>
      <c r="F28" s="25">
        <f>VLOOKUP(C28,RA!B32:I63,8,0)</f>
        <v>28301.647400000002</v>
      </c>
      <c r="G28" s="16">
        <f t="shared" si="0"/>
        <v>62025.362800000003</v>
      </c>
      <c r="H28" s="27">
        <f>RA!J32</f>
        <v>31.332430174911298</v>
      </c>
      <c r="I28" s="20">
        <f>VLOOKUP(B28,RMS!B:D,3,FALSE)</f>
        <v>90326.974887315606</v>
      </c>
      <c r="J28" s="21">
        <f>VLOOKUP(B28,RMS!B:E,4,FALSE)</f>
        <v>62025.379382804203</v>
      </c>
      <c r="K28" s="22">
        <f t="shared" si="1"/>
        <v>3.5312684398377314E-2</v>
      </c>
      <c r="L28" s="22">
        <f t="shared" si="2"/>
        <v>-1.6582804200879764E-2</v>
      </c>
      <c r="M28" s="34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2"/>
      <c r="B30" s="12">
        <v>42</v>
      </c>
      <c r="C30" s="39" t="s">
        <v>32</v>
      </c>
      <c r="D30" s="39"/>
      <c r="E30" s="15">
        <f>VLOOKUP(C30,RA!B34:D62,3,0)</f>
        <v>96226.9467</v>
      </c>
      <c r="F30" s="25">
        <f>VLOOKUP(C30,RA!B34:I66,8,0)</f>
        <v>12153.9779</v>
      </c>
      <c r="G30" s="16">
        <f t="shared" si="0"/>
        <v>84072.968800000002</v>
      </c>
      <c r="H30" s="27">
        <f>RA!J34</f>
        <v>12.6305347065533</v>
      </c>
      <c r="I30" s="20">
        <f>VLOOKUP(B30,RMS!B:D,3,FALSE)</f>
        <v>96226.946400000001</v>
      </c>
      <c r="J30" s="21">
        <f>VLOOKUP(B30,RMS!B:E,4,FALSE)</f>
        <v>84072.971300000005</v>
      </c>
      <c r="K30" s="22">
        <f t="shared" si="1"/>
        <v>2.9999999969732016E-4</v>
      </c>
      <c r="L30" s="22">
        <f t="shared" si="2"/>
        <v>-2.5000000023283064E-3</v>
      </c>
      <c r="M30" s="34"/>
    </row>
    <row r="31" spans="1:13" x14ac:dyDescent="0.15">
      <c r="A31" s="42"/>
      <c r="B31" s="12">
        <v>71</v>
      </c>
      <c r="C31" s="39" t="s">
        <v>36</v>
      </c>
      <c r="D31" s="39"/>
      <c r="E31" s="15">
        <f>VLOOKUP(C31,RA!B34:D63,3,0)</f>
        <v>99246.44</v>
      </c>
      <c r="F31" s="25">
        <f>VLOOKUP(C31,RA!B34:I67,8,0)</f>
        <v>1196.53</v>
      </c>
      <c r="G31" s="16">
        <f t="shared" si="0"/>
        <v>98049.91</v>
      </c>
      <c r="H31" s="27">
        <f>RA!J35</f>
        <v>-0.70056594417602103</v>
      </c>
      <c r="I31" s="20">
        <f>VLOOKUP(B31,RMS!B:D,3,FALSE)</f>
        <v>99246.44</v>
      </c>
      <c r="J31" s="21">
        <f>VLOOKUP(B31,RMS!B:E,4,FALSE)</f>
        <v>98049.91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2"/>
      <c r="B32" s="12">
        <v>72</v>
      </c>
      <c r="C32" s="39" t="s">
        <v>37</v>
      </c>
      <c r="D32" s="39"/>
      <c r="E32" s="15">
        <f>VLOOKUP(C32,RA!B34:D64,3,0)</f>
        <v>80268.240000000005</v>
      </c>
      <c r="F32" s="25">
        <f>VLOOKUP(C32,RA!B34:I68,8,0)</f>
        <v>3634.71</v>
      </c>
      <c r="G32" s="16">
        <f t="shared" si="0"/>
        <v>76633.53</v>
      </c>
      <c r="H32" s="27">
        <f>RA!J34</f>
        <v>12.6305347065533</v>
      </c>
      <c r="I32" s="20">
        <f>VLOOKUP(B32,RMS!B:D,3,FALSE)</f>
        <v>80268.240000000005</v>
      </c>
      <c r="J32" s="21">
        <f>VLOOKUP(B32,RMS!B:E,4,FALSE)</f>
        <v>76633.53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2"/>
      <c r="B33" s="12">
        <v>73</v>
      </c>
      <c r="C33" s="39" t="s">
        <v>38</v>
      </c>
      <c r="D33" s="39"/>
      <c r="E33" s="15">
        <f>VLOOKUP(C33,RA!B35:D65,3,0)</f>
        <v>168780.38</v>
      </c>
      <c r="F33" s="25">
        <f>VLOOKUP(C33,RA!B35:I69,8,0)</f>
        <v>6653.41</v>
      </c>
      <c r="G33" s="16">
        <f t="shared" si="0"/>
        <v>162126.97</v>
      </c>
      <c r="H33" s="27">
        <f>RA!J35</f>
        <v>-0.70056594417602103</v>
      </c>
      <c r="I33" s="20">
        <f>VLOOKUP(B33,RMS!B:D,3,FALSE)</f>
        <v>168780.38</v>
      </c>
      <c r="J33" s="21">
        <f>VLOOKUP(B33,RMS!B:E,4,FALSE)</f>
        <v>162126.97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2"/>
      <c r="B34" s="12">
        <v>75</v>
      </c>
      <c r="C34" s="39" t="s">
        <v>33</v>
      </c>
      <c r="D34" s="39"/>
      <c r="E34" s="15">
        <f>VLOOKUP(C34,RA!B8:D66,3,0)</f>
        <v>108928.632</v>
      </c>
      <c r="F34" s="25">
        <f>VLOOKUP(C34,RA!B8:I70,8,0)</f>
        <v>5382.3292000000001</v>
      </c>
      <c r="G34" s="16">
        <f t="shared" si="0"/>
        <v>103546.3028</v>
      </c>
      <c r="H34" s="27">
        <f>RA!J36</f>
        <v>1.2056150326399599</v>
      </c>
      <c r="I34" s="20">
        <f>VLOOKUP(B34,RMS!B:D,3,FALSE)</f>
        <v>108928.632478632</v>
      </c>
      <c r="J34" s="21">
        <f>VLOOKUP(B34,RMS!B:E,4,FALSE)</f>
        <v>103546.301282051</v>
      </c>
      <c r="K34" s="22">
        <f t="shared" si="1"/>
        <v>-4.78632005979307E-4</v>
      </c>
      <c r="L34" s="22">
        <f t="shared" si="2"/>
        <v>1.517949000117369E-3</v>
      </c>
      <c r="M34" s="34"/>
    </row>
    <row r="35" spans="1:13" x14ac:dyDescent="0.15">
      <c r="A35" s="42"/>
      <c r="B35" s="12">
        <v>76</v>
      </c>
      <c r="C35" s="39" t="s">
        <v>34</v>
      </c>
      <c r="D35" s="39"/>
      <c r="E35" s="15">
        <f>VLOOKUP(C35,RA!B8:D67,3,0)</f>
        <v>293832.23080000002</v>
      </c>
      <c r="F35" s="25">
        <f>VLOOKUP(C35,RA!B8:I71,8,0)</f>
        <v>22810.1842</v>
      </c>
      <c r="G35" s="16">
        <f t="shared" si="0"/>
        <v>271022.0466</v>
      </c>
      <c r="H35" s="27">
        <f>RA!J37</f>
        <v>4.52820443054439</v>
      </c>
      <c r="I35" s="20">
        <f>VLOOKUP(B35,RMS!B:D,3,FALSE)</f>
        <v>293832.22694615403</v>
      </c>
      <c r="J35" s="21">
        <f>VLOOKUP(B35,RMS!B:E,4,FALSE)</f>
        <v>271022.04677521402</v>
      </c>
      <c r="K35" s="22">
        <f t="shared" si="1"/>
        <v>3.8538459921255708E-3</v>
      </c>
      <c r="L35" s="22">
        <f t="shared" si="2"/>
        <v>-1.7521402332931757E-4</v>
      </c>
      <c r="M35" s="34"/>
    </row>
    <row r="36" spans="1:13" x14ac:dyDescent="0.15">
      <c r="A36" s="42"/>
      <c r="B36" s="12">
        <v>77</v>
      </c>
      <c r="C36" s="39" t="s">
        <v>39</v>
      </c>
      <c r="D36" s="39"/>
      <c r="E36" s="15">
        <f>VLOOKUP(C36,RA!B9:D68,3,0)</f>
        <v>103068.22</v>
      </c>
      <c r="F36" s="25">
        <f>VLOOKUP(C36,RA!B9:I72,8,0)</f>
        <v>1747.75</v>
      </c>
      <c r="G36" s="16">
        <f t="shared" si="0"/>
        <v>101320.47</v>
      </c>
      <c r="H36" s="27">
        <f>RA!J38</f>
        <v>3.9420517953567802</v>
      </c>
      <c r="I36" s="20">
        <f>VLOOKUP(B36,RMS!B:D,3,FALSE)</f>
        <v>103068.22</v>
      </c>
      <c r="J36" s="21">
        <f>VLOOKUP(B36,RMS!B:E,4,FALSE)</f>
        <v>101320.47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2"/>
      <c r="B37" s="12">
        <v>78</v>
      </c>
      <c r="C37" s="39" t="s">
        <v>40</v>
      </c>
      <c r="D37" s="39"/>
      <c r="E37" s="15">
        <f>VLOOKUP(C37,RA!B10:D69,3,0)</f>
        <v>32571.51</v>
      </c>
      <c r="F37" s="25">
        <f>VLOOKUP(C37,RA!B10:I73,8,0)</f>
        <v>3744.01</v>
      </c>
      <c r="G37" s="16">
        <f t="shared" si="0"/>
        <v>28827.5</v>
      </c>
      <c r="H37" s="27">
        <f>RA!J39</f>
        <v>90.917431192660601</v>
      </c>
      <c r="I37" s="20">
        <f>VLOOKUP(B37,RMS!B:D,3,FALSE)</f>
        <v>32571.51</v>
      </c>
      <c r="J37" s="21">
        <f>VLOOKUP(B37,RMS!B:E,4,FALSE)</f>
        <v>28827.5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2"/>
      <c r="B38" s="12">
        <v>99</v>
      </c>
      <c r="C38" s="39" t="s">
        <v>35</v>
      </c>
      <c r="D38" s="39"/>
      <c r="E38" s="15">
        <f>VLOOKUP(C38,RA!B8:D70,3,0)</f>
        <v>14278.2844</v>
      </c>
      <c r="F38" s="25">
        <f>VLOOKUP(C38,RA!B8:I74,8,0)</f>
        <v>2093.5702000000001</v>
      </c>
      <c r="G38" s="16">
        <f t="shared" si="0"/>
        <v>12184.7142</v>
      </c>
      <c r="H38" s="27">
        <f>RA!J40</f>
        <v>4.9411519278053602</v>
      </c>
      <c r="I38" s="20">
        <f>VLOOKUP(B38,RMS!B:D,3,FALSE)</f>
        <v>14278.284547311099</v>
      </c>
      <c r="J38" s="21">
        <f>VLOOKUP(B38,RMS!B:E,4,FALSE)</f>
        <v>12184.7146963165</v>
      </c>
      <c r="K38" s="22">
        <f t="shared" si="1"/>
        <v>-1.4731109877175186E-4</v>
      </c>
      <c r="L38" s="22">
        <f t="shared" si="2"/>
        <v>-4.9631649926595856E-4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7" t="s">
        <v>46</v>
      </c>
      <c r="W1" s="51"/>
    </row>
    <row r="2" spans="1:23" ht="12.75" x14ac:dyDescent="0.2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7"/>
      <c r="W2" s="51"/>
    </row>
    <row r="3" spans="1:23" ht="23.25" thickBot="1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8" t="s">
        <v>47</v>
      </c>
      <c r="W3" s="51"/>
    </row>
    <row r="4" spans="1:23" ht="15" thickTop="1" thickBot="1" x14ac:dyDescent="0.2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6"/>
      <c r="W4" s="51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50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5" t="s">
        <v>5</v>
      </c>
      <c r="B7" s="44"/>
      <c r="C7" s="45"/>
      <c r="D7" s="66">
        <v>14473781.253699999</v>
      </c>
      <c r="E7" s="66">
        <v>16654440.254000001</v>
      </c>
      <c r="F7" s="67">
        <v>86.9064407626894</v>
      </c>
      <c r="G7" s="66">
        <v>13139421.1686</v>
      </c>
      <c r="H7" s="67">
        <v>10.155394731457299</v>
      </c>
      <c r="I7" s="66">
        <v>1369506.7127</v>
      </c>
      <c r="J7" s="67">
        <v>9.4619829379410199</v>
      </c>
      <c r="K7" s="66">
        <v>1694236.15</v>
      </c>
      <c r="L7" s="67">
        <v>12.8942982210572</v>
      </c>
      <c r="M7" s="67">
        <v>-0.191667163576931</v>
      </c>
      <c r="N7" s="66">
        <v>28304756.486699998</v>
      </c>
      <c r="O7" s="66">
        <v>2301800503.9805002</v>
      </c>
      <c r="P7" s="66">
        <v>835658</v>
      </c>
      <c r="Q7" s="66">
        <v>762193</v>
      </c>
      <c r="R7" s="67">
        <v>9.6386348339593706</v>
      </c>
      <c r="S7" s="66">
        <v>17.320221015894099</v>
      </c>
      <c r="T7" s="66">
        <v>18.146290024967399</v>
      </c>
      <c r="U7" s="68">
        <v>-4.7693906926206404</v>
      </c>
      <c r="V7" s="56"/>
      <c r="W7" s="56"/>
    </row>
    <row r="8" spans="1:23" ht="14.25" thickBot="1" x14ac:dyDescent="0.2">
      <c r="A8" s="43">
        <v>42096</v>
      </c>
      <c r="B8" s="48" t="s">
        <v>6</v>
      </c>
      <c r="C8" s="54"/>
      <c r="D8" s="69">
        <v>546568.20550000004</v>
      </c>
      <c r="E8" s="69">
        <v>575630.68200000003</v>
      </c>
      <c r="F8" s="70">
        <v>94.951193984479104</v>
      </c>
      <c r="G8" s="69">
        <v>462289.04979999998</v>
      </c>
      <c r="H8" s="70">
        <v>18.2308353910744</v>
      </c>
      <c r="I8" s="69">
        <v>120869.7596</v>
      </c>
      <c r="J8" s="70">
        <v>22.114304927310702</v>
      </c>
      <c r="K8" s="69">
        <v>120523.4379</v>
      </c>
      <c r="L8" s="70">
        <v>26.071012919761401</v>
      </c>
      <c r="M8" s="70">
        <v>2.8734800967699999E-3</v>
      </c>
      <c r="N8" s="69">
        <v>1101719.2879000001</v>
      </c>
      <c r="O8" s="69">
        <v>96312730.874200001</v>
      </c>
      <c r="P8" s="69">
        <v>27639</v>
      </c>
      <c r="Q8" s="69">
        <v>27121</v>
      </c>
      <c r="R8" s="70">
        <v>1.9099590723055999</v>
      </c>
      <c r="S8" s="69">
        <v>19.775252559788701</v>
      </c>
      <c r="T8" s="69">
        <v>20.4694178828214</v>
      </c>
      <c r="U8" s="71">
        <v>-3.51027285711768</v>
      </c>
      <c r="V8" s="56"/>
      <c r="W8" s="56"/>
    </row>
    <row r="9" spans="1:23" ht="12" customHeight="1" thickBot="1" x14ac:dyDescent="0.2">
      <c r="A9" s="46"/>
      <c r="B9" s="48" t="s">
        <v>7</v>
      </c>
      <c r="C9" s="54"/>
      <c r="D9" s="69">
        <v>87548.925799999997</v>
      </c>
      <c r="E9" s="69">
        <v>86196.369300000006</v>
      </c>
      <c r="F9" s="70">
        <v>101.56915715938401</v>
      </c>
      <c r="G9" s="69">
        <v>73950.528200000001</v>
      </c>
      <c r="H9" s="70">
        <v>18.388506385272901</v>
      </c>
      <c r="I9" s="69">
        <v>15235.8277</v>
      </c>
      <c r="J9" s="70">
        <v>17.4026437912046</v>
      </c>
      <c r="K9" s="69">
        <v>17996.823199999999</v>
      </c>
      <c r="L9" s="70">
        <v>24.336301089462701</v>
      </c>
      <c r="M9" s="70">
        <v>-0.15341571505797799</v>
      </c>
      <c r="N9" s="69">
        <v>152827.01420000001</v>
      </c>
      <c r="O9" s="69">
        <v>14830437.411</v>
      </c>
      <c r="P9" s="69">
        <v>3968</v>
      </c>
      <c r="Q9" s="69">
        <v>3697</v>
      </c>
      <c r="R9" s="70">
        <v>7.33026778469028</v>
      </c>
      <c r="S9" s="69">
        <v>22.063741381048398</v>
      </c>
      <c r="T9" s="69">
        <v>17.657043116040001</v>
      </c>
      <c r="U9" s="71">
        <v>19.972579395775</v>
      </c>
      <c r="V9" s="56"/>
      <c r="W9" s="56"/>
    </row>
    <row r="10" spans="1:23" ht="14.25" thickBot="1" x14ac:dyDescent="0.2">
      <c r="A10" s="46"/>
      <c r="B10" s="48" t="s">
        <v>8</v>
      </c>
      <c r="C10" s="54"/>
      <c r="D10" s="69">
        <v>108407.8897</v>
      </c>
      <c r="E10" s="69">
        <v>151459.75649999999</v>
      </c>
      <c r="F10" s="70">
        <v>71.575375667529201</v>
      </c>
      <c r="G10" s="69">
        <v>104645.999</v>
      </c>
      <c r="H10" s="70">
        <v>3.5948729391937801</v>
      </c>
      <c r="I10" s="69">
        <v>22803.344000000001</v>
      </c>
      <c r="J10" s="70">
        <v>21.034764225283102</v>
      </c>
      <c r="K10" s="69">
        <v>29867.493299999998</v>
      </c>
      <c r="L10" s="70">
        <v>28.541457471298099</v>
      </c>
      <c r="M10" s="70">
        <v>-0.236516309857178</v>
      </c>
      <c r="N10" s="69">
        <v>210029.0411</v>
      </c>
      <c r="O10" s="69">
        <v>23664888.349199999</v>
      </c>
      <c r="P10" s="69">
        <v>80831</v>
      </c>
      <c r="Q10" s="69">
        <v>73186</v>
      </c>
      <c r="R10" s="70">
        <v>10.4459869373924</v>
      </c>
      <c r="S10" s="69">
        <v>1.34116724647722</v>
      </c>
      <c r="T10" s="69">
        <v>1.38853266198453</v>
      </c>
      <c r="U10" s="71">
        <v>-3.5316561474139201</v>
      </c>
      <c r="V10" s="56"/>
      <c r="W10" s="56"/>
    </row>
    <row r="11" spans="1:23" ht="14.25" thickBot="1" x14ac:dyDescent="0.2">
      <c r="A11" s="46"/>
      <c r="B11" s="48" t="s">
        <v>9</v>
      </c>
      <c r="C11" s="54"/>
      <c r="D11" s="69">
        <v>39521.715199999999</v>
      </c>
      <c r="E11" s="69">
        <v>54426.243000000002</v>
      </c>
      <c r="F11" s="70">
        <v>72.615181613766694</v>
      </c>
      <c r="G11" s="69">
        <v>43242.581299999998</v>
      </c>
      <c r="H11" s="70">
        <v>-8.6046345711559091</v>
      </c>
      <c r="I11" s="69">
        <v>7660.9168</v>
      </c>
      <c r="J11" s="70">
        <v>19.384069646855799</v>
      </c>
      <c r="K11" s="69">
        <v>9193.4593000000004</v>
      </c>
      <c r="L11" s="70">
        <v>21.2602000704338</v>
      </c>
      <c r="M11" s="70">
        <v>-0.166699220607851</v>
      </c>
      <c r="N11" s="69">
        <v>81427.916400000002</v>
      </c>
      <c r="O11" s="69">
        <v>7298030.4992000004</v>
      </c>
      <c r="P11" s="69">
        <v>2201</v>
      </c>
      <c r="Q11" s="69">
        <v>2154</v>
      </c>
      <c r="R11" s="70">
        <v>2.1819870009285101</v>
      </c>
      <c r="S11" s="69">
        <v>17.9562540663335</v>
      </c>
      <c r="T11" s="69">
        <v>19.455060909935</v>
      </c>
      <c r="U11" s="71">
        <v>-8.34699062546491</v>
      </c>
      <c r="V11" s="56"/>
      <c r="W11" s="56"/>
    </row>
    <row r="12" spans="1:23" ht="14.25" thickBot="1" x14ac:dyDescent="0.2">
      <c r="A12" s="46"/>
      <c r="B12" s="48" t="s">
        <v>10</v>
      </c>
      <c r="C12" s="54"/>
      <c r="D12" s="69">
        <v>123614.3481</v>
      </c>
      <c r="E12" s="69">
        <v>83432.414600000004</v>
      </c>
      <c r="F12" s="70">
        <v>148.16105789655501</v>
      </c>
      <c r="G12" s="69">
        <v>84791.165900000007</v>
      </c>
      <c r="H12" s="70">
        <v>45.786824355955702</v>
      </c>
      <c r="I12" s="69">
        <v>23677.730100000001</v>
      </c>
      <c r="J12" s="70">
        <v>19.154516012045399</v>
      </c>
      <c r="K12" s="69">
        <v>21207.0059</v>
      </c>
      <c r="L12" s="70">
        <v>25.0108671993152</v>
      </c>
      <c r="M12" s="70">
        <v>0.116505093253169</v>
      </c>
      <c r="N12" s="69">
        <v>251405.27739999999</v>
      </c>
      <c r="O12" s="69">
        <v>26644076.806200001</v>
      </c>
      <c r="P12" s="69">
        <v>1341</v>
      </c>
      <c r="Q12" s="69">
        <v>1436</v>
      </c>
      <c r="R12" s="70">
        <v>-6.6155988857938697</v>
      </c>
      <c r="S12" s="69">
        <v>92.180721923937398</v>
      </c>
      <c r="T12" s="69">
        <v>88.990897841225603</v>
      </c>
      <c r="U12" s="71">
        <v>3.4604025832471002</v>
      </c>
      <c r="V12" s="56"/>
      <c r="W12" s="56"/>
    </row>
    <row r="13" spans="1:23" ht="14.25" thickBot="1" x14ac:dyDescent="0.2">
      <c r="A13" s="46"/>
      <c r="B13" s="48" t="s">
        <v>11</v>
      </c>
      <c r="C13" s="54"/>
      <c r="D13" s="69">
        <v>300222.78320000001</v>
      </c>
      <c r="E13" s="69">
        <v>248933.9069</v>
      </c>
      <c r="F13" s="70">
        <v>120.603411137802</v>
      </c>
      <c r="G13" s="69">
        <v>204422.53709999999</v>
      </c>
      <c r="H13" s="70">
        <v>46.863837744629997</v>
      </c>
      <c r="I13" s="69">
        <v>83118.9807</v>
      </c>
      <c r="J13" s="70">
        <v>27.685767153996601</v>
      </c>
      <c r="K13" s="69">
        <v>63207.309800000003</v>
      </c>
      <c r="L13" s="70">
        <v>30.919932164367999</v>
      </c>
      <c r="M13" s="70">
        <v>0.31502164801831201</v>
      </c>
      <c r="N13" s="69">
        <v>599218.88760000002</v>
      </c>
      <c r="O13" s="69">
        <v>42671406.5176</v>
      </c>
      <c r="P13" s="69">
        <v>12590</v>
      </c>
      <c r="Q13" s="69">
        <v>12708</v>
      </c>
      <c r="R13" s="70">
        <v>-0.928548945546115</v>
      </c>
      <c r="S13" s="69">
        <v>23.846130516282798</v>
      </c>
      <c r="T13" s="69">
        <v>23.528179446018299</v>
      </c>
      <c r="U13" s="71">
        <v>1.3333445023602499</v>
      </c>
      <c r="V13" s="56"/>
      <c r="W13" s="56"/>
    </row>
    <row r="14" spans="1:23" ht="14.25" thickBot="1" x14ac:dyDescent="0.2">
      <c r="A14" s="46"/>
      <c r="B14" s="48" t="s">
        <v>12</v>
      </c>
      <c r="C14" s="54"/>
      <c r="D14" s="69">
        <v>172685.72560000001</v>
      </c>
      <c r="E14" s="69">
        <v>134154.20250000001</v>
      </c>
      <c r="F14" s="70">
        <v>128.72181592671299</v>
      </c>
      <c r="G14" s="69">
        <v>122057.5876</v>
      </c>
      <c r="H14" s="70">
        <v>41.4788945083165</v>
      </c>
      <c r="I14" s="69">
        <v>31111.931499999999</v>
      </c>
      <c r="J14" s="70">
        <v>18.0165044863442</v>
      </c>
      <c r="K14" s="69">
        <v>23087.676100000001</v>
      </c>
      <c r="L14" s="70">
        <v>18.915396047037699</v>
      </c>
      <c r="M14" s="70">
        <v>0.34755578540016002</v>
      </c>
      <c r="N14" s="69">
        <v>340998.07390000002</v>
      </c>
      <c r="O14" s="69">
        <v>20027525.973900001</v>
      </c>
      <c r="P14" s="69">
        <v>3353</v>
      </c>
      <c r="Q14" s="69">
        <v>3196</v>
      </c>
      <c r="R14" s="70">
        <v>4.9123904881101401</v>
      </c>
      <c r="S14" s="69">
        <v>51.5018567253206</v>
      </c>
      <c r="T14" s="69">
        <v>52.663438141426802</v>
      </c>
      <c r="U14" s="71">
        <v>-2.25541658100083</v>
      </c>
      <c r="V14" s="56"/>
      <c r="W14" s="56"/>
    </row>
    <row r="15" spans="1:23" ht="14.25" thickBot="1" x14ac:dyDescent="0.2">
      <c r="A15" s="46"/>
      <c r="B15" s="48" t="s">
        <v>13</v>
      </c>
      <c r="C15" s="54"/>
      <c r="D15" s="69">
        <v>190187.5563</v>
      </c>
      <c r="E15" s="69">
        <v>117463.416</v>
      </c>
      <c r="F15" s="70">
        <v>161.91216191090501</v>
      </c>
      <c r="G15" s="69">
        <v>95774.790999999997</v>
      </c>
      <c r="H15" s="70">
        <v>98.577887055895502</v>
      </c>
      <c r="I15" s="69">
        <v>40476.999000000003</v>
      </c>
      <c r="J15" s="70">
        <v>21.282674738273599</v>
      </c>
      <c r="K15" s="69">
        <v>20290.5118</v>
      </c>
      <c r="L15" s="70">
        <v>21.185649781266601</v>
      </c>
      <c r="M15" s="70">
        <v>0.994873239225045</v>
      </c>
      <c r="N15" s="69">
        <v>373976.32040000003</v>
      </c>
      <c r="O15" s="69">
        <v>16140371.8495</v>
      </c>
      <c r="P15" s="69">
        <v>9071</v>
      </c>
      <c r="Q15" s="69">
        <v>8983</v>
      </c>
      <c r="R15" s="70">
        <v>0.97962818657464401</v>
      </c>
      <c r="S15" s="69">
        <v>20.966547932973199</v>
      </c>
      <c r="T15" s="69">
        <v>20.4596197372815</v>
      </c>
      <c r="U15" s="71">
        <v>2.41779522939231</v>
      </c>
      <c r="V15" s="56"/>
      <c r="W15" s="56"/>
    </row>
    <row r="16" spans="1:23" ht="14.25" thickBot="1" x14ac:dyDescent="0.2">
      <c r="A16" s="46"/>
      <c r="B16" s="48" t="s">
        <v>14</v>
      </c>
      <c r="C16" s="54"/>
      <c r="D16" s="69">
        <v>716233.21140000003</v>
      </c>
      <c r="E16" s="69">
        <v>874451.88820000004</v>
      </c>
      <c r="F16" s="70">
        <v>81.906531515909705</v>
      </c>
      <c r="G16" s="69">
        <v>633784.00829999999</v>
      </c>
      <c r="H16" s="70">
        <v>13.009038098192701</v>
      </c>
      <c r="I16" s="69">
        <v>39377.038</v>
      </c>
      <c r="J16" s="70">
        <v>5.4977956025008803</v>
      </c>
      <c r="K16" s="69">
        <v>48998.972500000003</v>
      </c>
      <c r="L16" s="70">
        <v>7.7311784232975604</v>
      </c>
      <c r="M16" s="70">
        <v>-0.19637012796543901</v>
      </c>
      <c r="N16" s="69">
        <v>1403018.4790000001</v>
      </c>
      <c r="O16" s="69">
        <v>112607504.7192</v>
      </c>
      <c r="P16" s="69">
        <v>43177</v>
      </c>
      <c r="Q16" s="69">
        <v>42061</v>
      </c>
      <c r="R16" s="70">
        <v>2.65328927034545</v>
      </c>
      <c r="S16" s="69">
        <v>16.588304222155301</v>
      </c>
      <c r="T16" s="69">
        <v>16.328315246903301</v>
      </c>
      <c r="U16" s="71">
        <v>1.5673029127640801</v>
      </c>
      <c r="V16" s="56"/>
      <c r="W16" s="56"/>
    </row>
    <row r="17" spans="1:21" ht="12" thickBot="1" x14ac:dyDescent="0.2">
      <c r="A17" s="46"/>
      <c r="B17" s="48" t="s">
        <v>15</v>
      </c>
      <c r="C17" s="54"/>
      <c r="D17" s="69">
        <v>409781.50089999998</v>
      </c>
      <c r="E17" s="69">
        <v>600614.19460000005</v>
      </c>
      <c r="F17" s="70">
        <v>68.227075647605702</v>
      </c>
      <c r="G17" s="69">
        <v>512863.80200000003</v>
      </c>
      <c r="H17" s="70">
        <v>-20.099352049806001</v>
      </c>
      <c r="I17" s="69">
        <v>51812.158499999998</v>
      </c>
      <c r="J17" s="70">
        <v>12.6438500484296</v>
      </c>
      <c r="K17" s="69">
        <v>67275.990399999995</v>
      </c>
      <c r="L17" s="70">
        <v>13.117710810871399</v>
      </c>
      <c r="M17" s="70">
        <v>-0.229856622073601</v>
      </c>
      <c r="N17" s="69">
        <v>843607.44460000005</v>
      </c>
      <c r="O17" s="69">
        <v>136701972.69049999</v>
      </c>
      <c r="P17" s="69">
        <v>10297</v>
      </c>
      <c r="Q17" s="69">
        <v>9860</v>
      </c>
      <c r="R17" s="70">
        <v>4.4320486815415903</v>
      </c>
      <c r="S17" s="69">
        <v>39.796202864912097</v>
      </c>
      <c r="T17" s="69">
        <v>43.9985744117647</v>
      </c>
      <c r="U17" s="71">
        <v>-10.559729934831999</v>
      </c>
    </row>
    <row r="18" spans="1:21" ht="12" thickBot="1" x14ac:dyDescent="0.2">
      <c r="A18" s="46"/>
      <c r="B18" s="48" t="s">
        <v>16</v>
      </c>
      <c r="C18" s="54"/>
      <c r="D18" s="69">
        <v>1460076.8896999999</v>
      </c>
      <c r="E18" s="69">
        <v>2167878.2755999998</v>
      </c>
      <c r="F18" s="70">
        <v>67.350501461891199</v>
      </c>
      <c r="G18" s="69">
        <v>1533032.5321</v>
      </c>
      <c r="H18" s="70">
        <v>-4.7589102561354402</v>
      </c>
      <c r="I18" s="69">
        <v>76415.043000000005</v>
      </c>
      <c r="J18" s="70">
        <v>5.2336314298968798</v>
      </c>
      <c r="K18" s="69">
        <v>210209.2156</v>
      </c>
      <c r="L18" s="70">
        <v>13.7119866146642</v>
      </c>
      <c r="M18" s="70">
        <v>-0.63648100402311802</v>
      </c>
      <c r="N18" s="69">
        <v>2578209.1031999998</v>
      </c>
      <c r="O18" s="69">
        <v>306494324.54089999</v>
      </c>
      <c r="P18" s="69">
        <v>70793</v>
      </c>
      <c r="Q18" s="69">
        <v>58729</v>
      </c>
      <c r="R18" s="70">
        <v>20.541810689778501</v>
      </c>
      <c r="S18" s="69">
        <v>20.624594094048899</v>
      </c>
      <c r="T18" s="69">
        <v>19.038843050281798</v>
      </c>
      <c r="U18" s="71">
        <v>7.6886412238513202</v>
      </c>
    </row>
    <row r="19" spans="1:21" ht="12" thickBot="1" x14ac:dyDescent="0.2">
      <c r="A19" s="46"/>
      <c r="B19" s="48" t="s">
        <v>17</v>
      </c>
      <c r="C19" s="54"/>
      <c r="D19" s="69">
        <v>442871.4105</v>
      </c>
      <c r="E19" s="69">
        <v>657897.83109999995</v>
      </c>
      <c r="F19" s="70">
        <v>67.316137789894</v>
      </c>
      <c r="G19" s="69">
        <v>894964.34900000005</v>
      </c>
      <c r="H19" s="70">
        <v>-50.515189683829497</v>
      </c>
      <c r="I19" s="69">
        <v>53760.399299999997</v>
      </c>
      <c r="J19" s="70">
        <v>12.139053916193101</v>
      </c>
      <c r="K19" s="69">
        <v>64235.592499999999</v>
      </c>
      <c r="L19" s="70">
        <v>7.1774470761628102</v>
      </c>
      <c r="M19" s="70">
        <v>-0.16307459450926701</v>
      </c>
      <c r="N19" s="69">
        <v>1004865.3504</v>
      </c>
      <c r="O19" s="69">
        <v>85161040.733400002</v>
      </c>
      <c r="P19" s="69">
        <v>10491</v>
      </c>
      <c r="Q19" s="69">
        <v>10147</v>
      </c>
      <c r="R19" s="70">
        <v>3.39016458066423</v>
      </c>
      <c r="S19" s="69">
        <v>42.214413354303701</v>
      </c>
      <c r="T19" s="69">
        <v>55.3852310929339</v>
      </c>
      <c r="U19" s="71">
        <v>-31.1998123202331</v>
      </c>
    </row>
    <row r="20" spans="1:21" ht="12" thickBot="1" x14ac:dyDescent="0.2">
      <c r="A20" s="46"/>
      <c r="B20" s="48" t="s">
        <v>18</v>
      </c>
      <c r="C20" s="54"/>
      <c r="D20" s="69">
        <v>781553.78359999997</v>
      </c>
      <c r="E20" s="69">
        <v>840370.18389999995</v>
      </c>
      <c r="F20" s="70">
        <v>93.001131950321707</v>
      </c>
      <c r="G20" s="69">
        <v>660254.74959999998</v>
      </c>
      <c r="H20" s="70">
        <v>18.371550386193601</v>
      </c>
      <c r="I20" s="69">
        <v>56645.597699999998</v>
      </c>
      <c r="J20" s="70">
        <v>7.2478182421532802</v>
      </c>
      <c r="K20" s="69">
        <v>58212.798999999999</v>
      </c>
      <c r="L20" s="70">
        <v>8.8167179464088505</v>
      </c>
      <c r="M20" s="70">
        <v>-2.6921936875085001E-2</v>
      </c>
      <c r="N20" s="69">
        <v>1549511.6473999999</v>
      </c>
      <c r="O20" s="69">
        <v>124819422.396</v>
      </c>
      <c r="P20" s="69">
        <v>34642</v>
      </c>
      <c r="Q20" s="69">
        <v>32664</v>
      </c>
      <c r="R20" s="70">
        <v>6.0555963752143098</v>
      </c>
      <c r="S20" s="69">
        <v>22.5608736100687</v>
      </c>
      <c r="T20" s="69">
        <v>23.510833449669398</v>
      </c>
      <c r="U20" s="71">
        <v>-4.2106518391943002</v>
      </c>
    </row>
    <row r="21" spans="1:21" ht="12" thickBot="1" x14ac:dyDescent="0.2">
      <c r="A21" s="46"/>
      <c r="B21" s="48" t="s">
        <v>19</v>
      </c>
      <c r="C21" s="54"/>
      <c r="D21" s="69">
        <v>321057.96549999999</v>
      </c>
      <c r="E21" s="69">
        <v>357288.25660000002</v>
      </c>
      <c r="F21" s="70">
        <v>89.859646817174493</v>
      </c>
      <c r="G21" s="69">
        <v>287438.42979999998</v>
      </c>
      <c r="H21" s="70">
        <v>11.6962563855475</v>
      </c>
      <c r="I21" s="69">
        <v>21094.358899999999</v>
      </c>
      <c r="J21" s="70">
        <v>6.5702649261944597</v>
      </c>
      <c r="K21" s="69">
        <v>45409.6924</v>
      </c>
      <c r="L21" s="70">
        <v>15.798058885722501</v>
      </c>
      <c r="M21" s="70">
        <v>-0.535465717006266</v>
      </c>
      <c r="N21" s="69">
        <v>607740.75690000004</v>
      </c>
      <c r="O21" s="69">
        <v>52462301.905599996</v>
      </c>
      <c r="P21" s="69">
        <v>27994</v>
      </c>
      <c r="Q21" s="69">
        <v>25495</v>
      </c>
      <c r="R21" s="70">
        <v>9.8019219454795099</v>
      </c>
      <c r="S21" s="69">
        <v>11.468813513610099</v>
      </c>
      <c r="T21" s="69">
        <v>11.2446672445578</v>
      </c>
      <c r="U21" s="71">
        <v>1.95439806206901</v>
      </c>
    </row>
    <row r="22" spans="1:21" ht="12" thickBot="1" x14ac:dyDescent="0.2">
      <c r="A22" s="46"/>
      <c r="B22" s="48" t="s">
        <v>20</v>
      </c>
      <c r="C22" s="54"/>
      <c r="D22" s="69">
        <v>1005183.8713</v>
      </c>
      <c r="E22" s="69">
        <v>1148312.9720000001</v>
      </c>
      <c r="F22" s="70">
        <v>87.535706363160401</v>
      </c>
      <c r="G22" s="69">
        <v>892899.32160000002</v>
      </c>
      <c r="H22" s="70">
        <v>12.5752755079706</v>
      </c>
      <c r="I22" s="69">
        <v>127433.2599</v>
      </c>
      <c r="J22" s="70">
        <v>12.6776069074</v>
      </c>
      <c r="K22" s="69">
        <v>102471.31419999999</v>
      </c>
      <c r="L22" s="70">
        <v>11.476245050380401</v>
      </c>
      <c r="M22" s="70">
        <v>0.24359935163200999</v>
      </c>
      <c r="N22" s="69">
        <v>1967328.1804</v>
      </c>
      <c r="O22" s="69">
        <v>144004160.2168</v>
      </c>
      <c r="P22" s="69">
        <v>62468</v>
      </c>
      <c r="Q22" s="69">
        <v>59385</v>
      </c>
      <c r="R22" s="70">
        <v>5.1915466868737798</v>
      </c>
      <c r="S22" s="69">
        <v>16.091180625280099</v>
      </c>
      <c r="T22" s="69">
        <v>16.201807006819902</v>
      </c>
      <c r="U22" s="71">
        <v>-0.687496984316735</v>
      </c>
    </row>
    <row r="23" spans="1:21" ht="12" thickBot="1" x14ac:dyDescent="0.2">
      <c r="A23" s="46"/>
      <c r="B23" s="48" t="s">
        <v>21</v>
      </c>
      <c r="C23" s="54"/>
      <c r="D23" s="69">
        <v>2468339.1833000001</v>
      </c>
      <c r="E23" s="69">
        <v>2407814.7867999999</v>
      </c>
      <c r="F23" s="70">
        <v>102.513664955951</v>
      </c>
      <c r="G23" s="69">
        <v>1982484.885</v>
      </c>
      <c r="H23" s="70">
        <v>24.507339348516702</v>
      </c>
      <c r="I23" s="69">
        <v>120666.8092</v>
      </c>
      <c r="J23" s="70">
        <v>4.88858297985922</v>
      </c>
      <c r="K23" s="69">
        <v>128711.3223</v>
      </c>
      <c r="L23" s="70">
        <v>6.4924238905357399</v>
      </c>
      <c r="M23" s="70">
        <v>-6.2500430857588996E-2</v>
      </c>
      <c r="N23" s="69">
        <v>5119319.3810000001</v>
      </c>
      <c r="O23" s="69">
        <v>318344452.40429997</v>
      </c>
      <c r="P23" s="69">
        <v>74369</v>
      </c>
      <c r="Q23" s="69">
        <v>72194</v>
      </c>
      <c r="R23" s="70">
        <v>3.0127157381499798</v>
      </c>
      <c r="S23" s="69">
        <v>33.190431272438801</v>
      </c>
      <c r="T23" s="69">
        <v>36.7202287960218</v>
      </c>
      <c r="U23" s="71">
        <v>-10.634985410732501</v>
      </c>
    </row>
    <row r="24" spans="1:21" ht="12" thickBot="1" x14ac:dyDescent="0.2">
      <c r="A24" s="46"/>
      <c r="B24" s="48" t="s">
        <v>22</v>
      </c>
      <c r="C24" s="54"/>
      <c r="D24" s="69">
        <v>186881.48389999999</v>
      </c>
      <c r="E24" s="69">
        <v>261121.5264</v>
      </c>
      <c r="F24" s="70">
        <v>71.568777372159204</v>
      </c>
      <c r="G24" s="69">
        <v>206669.31580000001</v>
      </c>
      <c r="H24" s="70">
        <v>-9.5746346395946293</v>
      </c>
      <c r="I24" s="69">
        <v>27940.147300000001</v>
      </c>
      <c r="J24" s="70">
        <v>14.950730653953199</v>
      </c>
      <c r="K24" s="69">
        <v>35116.549700000003</v>
      </c>
      <c r="L24" s="70">
        <v>16.991661081407599</v>
      </c>
      <c r="M24" s="70">
        <v>-0.20435955301155401</v>
      </c>
      <c r="N24" s="69">
        <v>343488.90340000001</v>
      </c>
      <c r="O24" s="69">
        <v>32576517.658399999</v>
      </c>
      <c r="P24" s="69">
        <v>19947</v>
      </c>
      <c r="Q24" s="69">
        <v>17762</v>
      </c>
      <c r="R24" s="70">
        <v>12.3015426190744</v>
      </c>
      <c r="S24" s="69">
        <v>9.3689017847295304</v>
      </c>
      <c r="T24" s="69">
        <v>8.8169924276545402</v>
      </c>
      <c r="U24" s="71">
        <v>5.89086501018242</v>
      </c>
    </row>
    <row r="25" spans="1:21" ht="12" thickBot="1" x14ac:dyDescent="0.2">
      <c r="A25" s="46"/>
      <c r="B25" s="48" t="s">
        <v>23</v>
      </c>
      <c r="C25" s="54"/>
      <c r="D25" s="69">
        <v>183829.67509999999</v>
      </c>
      <c r="E25" s="69">
        <v>230260.0441</v>
      </c>
      <c r="F25" s="70">
        <v>79.835681356928902</v>
      </c>
      <c r="G25" s="69">
        <v>162035.5753</v>
      </c>
      <c r="H25" s="70">
        <v>13.450194353708699</v>
      </c>
      <c r="I25" s="69">
        <v>13126.9895</v>
      </c>
      <c r="J25" s="70">
        <v>7.14084355143377</v>
      </c>
      <c r="K25" s="69">
        <v>15848.8452</v>
      </c>
      <c r="L25" s="70">
        <v>9.7810898444102392</v>
      </c>
      <c r="M25" s="70">
        <v>-0.17173842419761901</v>
      </c>
      <c r="N25" s="69">
        <v>335965.67940000002</v>
      </c>
      <c r="O25" s="69">
        <v>40487960.6096</v>
      </c>
      <c r="P25" s="69">
        <v>15956</v>
      </c>
      <c r="Q25" s="69">
        <v>12071</v>
      </c>
      <c r="R25" s="70">
        <v>32.184574600281699</v>
      </c>
      <c r="S25" s="69">
        <v>11.521037547004299</v>
      </c>
      <c r="T25" s="69">
        <v>12.603430063789199</v>
      </c>
      <c r="U25" s="71">
        <v>-9.3949222226641602</v>
      </c>
    </row>
    <row r="26" spans="1:21" ht="12" thickBot="1" x14ac:dyDescent="0.2">
      <c r="A26" s="46"/>
      <c r="B26" s="48" t="s">
        <v>24</v>
      </c>
      <c r="C26" s="54"/>
      <c r="D26" s="69">
        <v>455232.55310000002</v>
      </c>
      <c r="E26" s="69">
        <v>604760.69779999997</v>
      </c>
      <c r="F26" s="70">
        <v>75.274824365413707</v>
      </c>
      <c r="G26" s="69">
        <v>466019.46480000002</v>
      </c>
      <c r="H26" s="70">
        <v>-2.3146912339014301</v>
      </c>
      <c r="I26" s="69">
        <v>100639.1871</v>
      </c>
      <c r="J26" s="70">
        <v>22.107203541283798</v>
      </c>
      <c r="K26" s="69">
        <v>102187.68030000001</v>
      </c>
      <c r="L26" s="70">
        <v>21.927770837609899</v>
      </c>
      <c r="M26" s="70">
        <v>-1.5153423538473E-2</v>
      </c>
      <c r="N26" s="69">
        <v>875810.62540000002</v>
      </c>
      <c r="O26" s="69">
        <v>76125388.596300006</v>
      </c>
      <c r="P26" s="69">
        <v>31962</v>
      </c>
      <c r="Q26" s="69">
        <v>30644</v>
      </c>
      <c r="R26" s="70">
        <v>4.3010050907192197</v>
      </c>
      <c r="S26" s="69">
        <v>14.242930764658</v>
      </c>
      <c r="T26" s="69">
        <v>13.724646661663</v>
      </c>
      <c r="U26" s="71">
        <v>3.6388866277516301</v>
      </c>
    </row>
    <row r="27" spans="1:21" ht="12" thickBot="1" x14ac:dyDescent="0.2">
      <c r="A27" s="46"/>
      <c r="B27" s="48" t="s">
        <v>25</v>
      </c>
      <c r="C27" s="54"/>
      <c r="D27" s="69">
        <v>189427.40429999999</v>
      </c>
      <c r="E27" s="69">
        <v>298874.08039999998</v>
      </c>
      <c r="F27" s="70">
        <v>63.380338651808998</v>
      </c>
      <c r="G27" s="69">
        <v>230531.00109999999</v>
      </c>
      <c r="H27" s="70">
        <v>-17.829964995540902</v>
      </c>
      <c r="I27" s="69">
        <v>50405.5265</v>
      </c>
      <c r="J27" s="70">
        <v>26.6094162490723</v>
      </c>
      <c r="K27" s="69">
        <v>73307.048200000005</v>
      </c>
      <c r="L27" s="70">
        <v>31.799214791159802</v>
      </c>
      <c r="M27" s="70">
        <v>-0.31240545435029499</v>
      </c>
      <c r="N27" s="69">
        <v>354560.00579999998</v>
      </c>
      <c r="O27" s="69">
        <v>27145838.424400002</v>
      </c>
      <c r="P27" s="69">
        <v>26055</v>
      </c>
      <c r="Q27" s="69">
        <v>23372</v>
      </c>
      <c r="R27" s="70">
        <v>11.479548177306199</v>
      </c>
      <c r="S27" s="69">
        <v>7.2702899366724196</v>
      </c>
      <c r="T27" s="69">
        <v>7.0654031105596404</v>
      </c>
      <c r="U27" s="71">
        <v>2.8181383121916399</v>
      </c>
    </row>
    <row r="28" spans="1:21" ht="12" thickBot="1" x14ac:dyDescent="0.2">
      <c r="A28" s="46"/>
      <c r="B28" s="48" t="s">
        <v>26</v>
      </c>
      <c r="C28" s="54"/>
      <c r="D28" s="69">
        <v>634269.68039999995</v>
      </c>
      <c r="E28" s="69">
        <v>861260.67700000003</v>
      </c>
      <c r="F28" s="70">
        <v>73.6443329340578</v>
      </c>
      <c r="G28" s="69">
        <v>680245.00150000001</v>
      </c>
      <c r="H28" s="70">
        <v>-6.7586415186617099</v>
      </c>
      <c r="I28" s="69">
        <v>6488.44</v>
      </c>
      <c r="J28" s="70">
        <v>1.02297811175651</v>
      </c>
      <c r="K28" s="69">
        <v>61508.071799999998</v>
      </c>
      <c r="L28" s="70">
        <v>9.0420468602296697</v>
      </c>
      <c r="M28" s="70">
        <v>-0.89451075590374796</v>
      </c>
      <c r="N28" s="69">
        <v>1192142.2387000001</v>
      </c>
      <c r="O28" s="69">
        <v>97131297.395099998</v>
      </c>
      <c r="P28" s="69">
        <v>37142</v>
      </c>
      <c r="Q28" s="69">
        <v>32354</v>
      </c>
      <c r="R28" s="70">
        <v>14.798788403288601</v>
      </c>
      <c r="S28" s="69">
        <v>17.076885477357202</v>
      </c>
      <c r="T28" s="69">
        <v>17.242769311368001</v>
      </c>
      <c r="U28" s="71">
        <v>-0.97139395957638197</v>
      </c>
    </row>
    <row r="29" spans="1:21" ht="12" thickBot="1" x14ac:dyDescent="0.2">
      <c r="A29" s="46"/>
      <c r="B29" s="48" t="s">
        <v>27</v>
      </c>
      <c r="C29" s="54"/>
      <c r="D29" s="69">
        <v>625061.36029999994</v>
      </c>
      <c r="E29" s="69">
        <v>655095.64469999995</v>
      </c>
      <c r="F29" s="70">
        <v>95.415282540345103</v>
      </c>
      <c r="G29" s="69">
        <v>550836.2574</v>
      </c>
      <c r="H29" s="70">
        <v>13.474984971096401</v>
      </c>
      <c r="I29" s="69">
        <v>73241.442500000005</v>
      </c>
      <c r="J29" s="70">
        <v>11.717480419018001</v>
      </c>
      <c r="K29" s="69">
        <v>93258.311199999996</v>
      </c>
      <c r="L29" s="70">
        <v>16.930314580268998</v>
      </c>
      <c r="M29" s="70">
        <v>-0.21463897900823201</v>
      </c>
      <c r="N29" s="69">
        <v>1189789.5636</v>
      </c>
      <c r="O29" s="69">
        <v>66928869.787100002</v>
      </c>
      <c r="P29" s="69">
        <v>100630</v>
      </c>
      <c r="Q29" s="69">
        <v>86993</v>
      </c>
      <c r="R29" s="70">
        <v>15.6759739289368</v>
      </c>
      <c r="S29" s="69">
        <v>6.21148127099275</v>
      </c>
      <c r="T29" s="69">
        <v>6.4916510903176103</v>
      </c>
      <c r="U29" s="71">
        <v>-4.5105154004608101</v>
      </c>
    </row>
    <row r="30" spans="1:21" ht="12" thickBot="1" x14ac:dyDescent="0.2">
      <c r="A30" s="46"/>
      <c r="B30" s="48" t="s">
        <v>28</v>
      </c>
      <c r="C30" s="54"/>
      <c r="D30" s="69">
        <v>1399258.0996999999</v>
      </c>
      <c r="E30" s="69">
        <v>1329166.5537</v>
      </c>
      <c r="F30" s="70">
        <v>105.27334560179</v>
      </c>
      <c r="G30" s="69">
        <v>867782.62760000001</v>
      </c>
      <c r="H30" s="70">
        <v>61.2452306829287</v>
      </c>
      <c r="I30" s="69">
        <v>94128.167199999996</v>
      </c>
      <c r="J30" s="70">
        <v>6.7270053480612999</v>
      </c>
      <c r="K30" s="69">
        <v>147765.7732</v>
      </c>
      <c r="L30" s="70">
        <v>17.0279708881326</v>
      </c>
      <c r="M30" s="70">
        <v>-0.36299073079258898</v>
      </c>
      <c r="N30" s="69">
        <v>2591943.7028000001</v>
      </c>
      <c r="O30" s="69">
        <v>117708028.09559999</v>
      </c>
      <c r="P30" s="69">
        <v>80325</v>
      </c>
      <c r="Q30" s="69">
        <v>69447</v>
      </c>
      <c r="R30" s="70">
        <v>15.6637435742365</v>
      </c>
      <c r="S30" s="69">
        <v>17.4199576682228</v>
      </c>
      <c r="T30" s="69">
        <v>17.174040679943001</v>
      </c>
      <c r="U30" s="71">
        <v>1.41169681903686</v>
      </c>
    </row>
    <row r="31" spans="1:21" ht="12" thickBot="1" x14ac:dyDescent="0.2">
      <c r="A31" s="46"/>
      <c r="B31" s="48" t="s">
        <v>29</v>
      </c>
      <c r="C31" s="54"/>
      <c r="D31" s="69">
        <v>533525.09719999996</v>
      </c>
      <c r="E31" s="69">
        <v>1031292.5767</v>
      </c>
      <c r="F31" s="70">
        <v>51.733631100808402</v>
      </c>
      <c r="G31" s="69">
        <v>676346.3665</v>
      </c>
      <c r="H31" s="70">
        <v>-21.116587058651699</v>
      </c>
      <c r="I31" s="69">
        <v>23662.999800000001</v>
      </c>
      <c r="J31" s="70">
        <v>4.43521774780345</v>
      </c>
      <c r="K31" s="69">
        <v>53093.493499999997</v>
      </c>
      <c r="L31" s="70">
        <v>7.8500449074268799</v>
      </c>
      <c r="M31" s="70">
        <v>-0.554314507482918</v>
      </c>
      <c r="N31" s="69">
        <v>1019411.2688</v>
      </c>
      <c r="O31" s="69">
        <v>131124009.9409</v>
      </c>
      <c r="P31" s="69">
        <v>20535</v>
      </c>
      <c r="Q31" s="69">
        <v>19539</v>
      </c>
      <c r="R31" s="70">
        <v>5.09749731306617</v>
      </c>
      <c r="S31" s="69">
        <v>25.981256255174099</v>
      </c>
      <c r="T31" s="69">
        <v>24.8675045601105</v>
      </c>
      <c r="U31" s="71">
        <v>4.28675074109145</v>
      </c>
    </row>
    <row r="32" spans="1:21" ht="12" thickBot="1" x14ac:dyDescent="0.2">
      <c r="A32" s="46"/>
      <c r="B32" s="48" t="s">
        <v>30</v>
      </c>
      <c r="C32" s="54"/>
      <c r="D32" s="69">
        <v>90327.010200000004</v>
      </c>
      <c r="E32" s="69">
        <v>154349.96909999999</v>
      </c>
      <c r="F32" s="70">
        <v>58.520912395828901</v>
      </c>
      <c r="G32" s="69">
        <v>119294.9708</v>
      </c>
      <c r="H32" s="70">
        <v>-24.282633547532601</v>
      </c>
      <c r="I32" s="69">
        <v>28301.647400000002</v>
      </c>
      <c r="J32" s="70">
        <v>31.332430174911298</v>
      </c>
      <c r="K32" s="69">
        <v>37757.695099999997</v>
      </c>
      <c r="L32" s="70">
        <v>31.650701489588698</v>
      </c>
      <c r="M32" s="70">
        <v>-0.250440279126042</v>
      </c>
      <c r="N32" s="69">
        <v>180115.51519999999</v>
      </c>
      <c r="O32" s="69">
        <v>13413024.929199999</v>
      </c>
      <c r="P32" s="69">
        <v>19196</v>
      </c>
      <c r="Q32" s="69">
        <v>19299</v>
      </c>
      <c r="R32" s="70">
        <v>-0.53370640965853</v>
      </c>
      <c r="S32" s="69">
        <v>4.7055120962700601</v>
      </c>
      <c r="T32" s="69">
        <v>4.6524952070055399</v>
      </c>
      <c r="U32" s="71">
        <v>1.12669754491838</v>
      </c>
    </row>
    <row r="33" spans="1:21" ht="12" thickBot="1" x14ac:dyDescent="0.2">
      <c r="A33" s="46"/>
      <c r="B33" s="48" t="s">
        <v>31</v>
      </c>
      <c r="C33" s="54"/>
      <c r="D33" s="72"/>
      <c r="E33" s="72"/>
      <c r="F33" s="72"/>
      <c r="G33" s="69">
        <v>42.308100000000003</v>
      </c>
      <c r="H33" s="72"/>
      <c r="I33" s="72"/>
      <c r="J33" s="72"/>
      <c r="K33" s="69">
        <v>8.2380999999999993</v>
      </c>
      <c r="L33" s="70">
        <v>19.471685091034601</v>
      </c>
      <c r="M33" s="72"/>
      <c r="N33" s="72"/>
      <c r="O33" s="69">
        <v>138.37620000000001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46"/>
      <c r="B34" s="48" t="s">
        <v>32</v>
      </c>
      <c r="C34" s="54"/>
      <c r="D34" s="69">
        <v>96226.9467</v>
      </c>
      <c r="E34" s="69">
        <v>113574.9041</v>
      </c>
      <c r="F34" s="70">
        <v>84.725536387223798</v>
      </c>
      <c r="G34" s="69">
        <v>76673.625700000004</v>
      </c>
      <c r="H34" s="70">
        <v>25.502016921054501</v>
      </c>
      <c r="I34" s="69">
        <v>12153.9779</v>
      </c>
      <c r="J34" s="70">
        <v>12.6305347065533</v>
      </c>
      <c r="K34" s="69">
        <v>10173.782499999999</v>
      </c>
      <c r="L34" s="70">
        <v>13.2689466646678</v>
      </c>
      <c r="M34" s="70">
        <v>0.19463708802502899</v>
      </c>
      <c r="N34" s="69">
        <v>177266.9607</v>
      </c>
      <c r="O34" s="69">
        <v>22683068.660300002</v>
      </c>
      <c r="P34" s="69">
        <v>6674</v>
      </c>
      <c r="Q34" s="69">
        <v>5608</v>
      </c>
      <c r="R34" s="70">
        <v>19.0085592011412</v>
      </c>
      <c r="S34" s="69">
        <v>14.4181820047947</v>
      </c>
      <c r="T34" s="69">
        <v>14.4507870898716</v>
      </c>
      <c r="U34" s="71">
        <v>-0.22613867036802299</v>
      </c>
    </row>
    <row r="35" spans="1:21" ht="12" customHeight="1" thickBot="1" x14ac:dyDescent="0.2">
      <c r="A35" s="46"/>
      <c r="B35" s="48" t="s">
        <v>70</v>
      </c>
      <c r="C35" s="54"/>
      <c r="D35" s="69">
        <v>4880.34</v>
      </c>
      <c r="E35" s="72"/>
      <c r="F35" s="72"/>
      <c r="G35" s="72"/>
      <c r="H35" s="72"/>
      <c r="I35" s="69">
        <v>-34.19</v>
      </c>
      <c r="J35" s="70">
        <v>-0.70056594417602103</v>
      </c>
      <c r="K35" s="72"/>
      <c r="L35" s="72"/>
      <c r="M35" s="72"/>
      <c r="N35" s="69">
        <v>9709.4</v>
      </c>
      <c r="O35" s="69">
        <v>633220.59</v>
      </c>
      <c r="P35" s="69">
        <v>1</v>
      </c>
      <c r="Q35" s="69">
        <v>1</v>
      </c>
      <c r="R35" s="70">
        <v>0</v>
      </c>
      <c r="S35" s="69">
        <v>4880.34</v>
      </c>
      <c r="T35" s="69">
        <v>4829.0600000000004</v>
      </c>
      <c r="U35" s="71">
        <v>1.0507464643856901</v>
      </c>
    </row>
    <row r="36" spans="1:21" ht="12" thickBot="1" x14ac:dyDescent="0.2">
      <c r="A36" s="46"/>
      <c r="B36" s="48" t="s">
        <v>36</v>
      </c>
      <c r="C36" s="54"/>
      <c r="D36" s="69">
        <v>99246.44</v>
      </c>
      <c r="E36" s="69">
        <v>79575.814199999993</v>
      </c>
      <c r="F36" s="70">
        <v>124.71935222750101</v>
      </c>
      <c r="G36" s="72"/>
      <c r="H36" s="72"/>
      <c r="I36" s="69">
        <v>1196.53</v>
      </c>
      <c r="J36" s="70">
        <v>1.2056150326399599</v>
      </c>
      <c r="K36" s="72"/>
      <c r="L36" s="72"/>
      <c r="M36" s="72"/>
      <c r="N36" s="69">
        <v>229359.51</v>
      </c>
      <c r="O36" s="69">
        <v>14118204.859999999</v>
      </c>
      <c r="P36" s="69">
        <v>44</v>
      </c>
      <c r="Q36" s="69">
        <v>66</v>
      </c>
      <c r="R36" s="70">
        <v>-33.3333333333333</v>
      </c>
      <c r="S36" s="69">
        <v>2255.6009090909101</v>
      </c>
      <c r="T36" s="69">
        <v>1971.4101515151499</v>
      </c>
      <c r="U36" s="71">
        <v>12.5993368964502</v>
      </c>
    </row>
    <row r="37" spans="1:21" ht="12" customHeight="1" thickBot="1" x14ac:dyDescent="0.2">
      <c r="A37" s="46"/>
      <c r="B37" s="48" t="s">
        <v>37</v>
      </c>
      <c r="C37" s="54"/>
      <c r="D37" s="69">
        <v>80268.240000000005</v>
      </c>
      <c r="E37" s="69">
        <v>58416.7808</v>
      </c>
      <c r="F37" s="70">
        <v>137.406133821054</v>
      </c>
      <c r="G37" s="72"/>
      <c r="H37" s="72"/>
      <c r="I37" s="69">
        <v>3634.71</v>
      </c>
      <c r="J37" s="70">
        <v>4.52820443054439</v>
      </c>
      <c r="K37" s="72"/>
      <c r="L37" s="72"/>
      <c r="M37" s="72"/>
      <c r="N37" s="69">
        <v>119606.56</v>
      </c>
      <c r="O37" s="69">
        <v>23269027.890000001</v>
      </c>
      <c r="P37" s="69">
        <v>35</v>
      </c>
      <c r="Q37" s="69">
        <v>17</v>
      </c>
      <c r="R37" s="70">
        <v>105.88235294117599</v>
      </c>
      <c r="S37" s="69">
        <v>2293.3782857142901</v>
      </c>
      <c r="T37" s="69">
        <v>2314.0188235294099</v>
      </c>
      <c r="U37" s="71">
        <v>-0.90000580993105295</v>
      </c>
    </row>
    <row r="38" spans="1:21" ht="12" customHeight="1" thickBot="1" x14ac:dyDescent="0.2">
      <c r="A38" s="46"/>
      <c r="B38" s="48" t="s">
        <v>38</v>
      </c>
      <c r="C38" s="54"/>
      <c r="D38" s="69">
        <v>168780.38</v>
      </c>
      <c r="E38" s="69">
        <v>48800.337800000001</v>
      </c>
      <c r="F38" s="70">
        <v>345.85904034459401</v>
      </c>
      <c r="G38" s="72"/>
      <c r="H38" s="72"/>
      <c r="I38" s="69">
        <v>6653.41</v>
      </c>
      <c r="J38" s="70">
        <v>3.9420517953567802</v>
      </c>
      <c r="K38" s="72"/>
      <c r="L38" s="72"/>
      <c r="M38" s="72"/>
      <c r="N38" s="69">
        <v>338338.28</v>
      </c>
      <c r="O38" s="69">
        <v>10105103.359999999</v>
      </c>
      <c r="P38" s="69">
        <v>85</v>
      </c>
      <c r="Q38" s="69">
        <v>106</v>
      </c>
      <c r="R38" s="70">
        <v>-19.811320754716998</v>
      </c>
      <c r="S38" s="69">
        <v>1985.6515294117601</v>
      </c>
      <c r="T38" s="69">
        <v>1599.6028301886799</v>
      </c>
      <c r="U38" s="71">
        <v>19.4419158399586</v>
      </c>
    </row>
    <row r="39" spans="1:21" ht="12" thickBot="1" x14ac:dyDescent="0.2">
      <c r="A39" s="46"/>
      <c r="B39" s="48" t="s">
        <v>71</v>
      </c>
      <c r="C39" s="54"/>
      <c r="D39" s="69">
        <v>32.700000000000003</v>
      </c>
      <c r="E39" s="72"/>
      <c r="F39" s="72"/>
      <c r="G39" s="72"/>
      <c r="H39" s="72"/>
      <c r="I39" s="69">
        <v>29.73</v>
      </c>
      <c r="J39" s="70">
        <v>90.917431192660601</v>
      </c>
      <c r="K39" s="72"/>
      <c r="L39" s="72"/>
      <c r="M39" s="72"/>
      <c r="N39" s="69">
        <v>32.74</v>
      </c>
      <c r="O39" s="69">
        <v>1146.7</v>
      </c>
      <c r="P39" s="69">
        <v>32</v>
      </c>
      <c r="Q39" s="69">
        <v>1</v>
      </c>
      <c r="R39" s="70">
        <v>3100</v>
      </c>
      <c r="S39" s="69">
        <v>1.0218750000000001</v>
      </c>
      <c r="T39" s="69">
        <v>0.04</v>
      </c>
      <c r="U39" s="71">
        <v>96.085626911315003</v>
      </c>
    </row>
    <row r="40" spans="1:21" ht="12" customHeight="1" thickBot="1" x14ac:dyDescent="0.2">
      <c r="A40" s="46"/>
      <c r="B40" s="48" t="s">
        <v>33</v>
      </c>
      <c r="C40" s="54"/>
      <c r="D40" s="69">
        <v>108928.632</v>
      </c>
      <c r="E40" s="69">
        <v>95215.006399999998</v>
      </c>
      <c r="F40" s="70">
        <v>114.40279859079</v>
      </c>
      <c r="G40" s="69">
        <v>172238.46109999999</v>
      </c>
      <c r="H40" s="70">
        <v>-36.757080094464499</v>
      </c>
      <c r="I40" s="69">
        <v>5382.3292000000001</v>
      </c>
      <c r="J40" s="70">
        <v>4.9411519278053602</v>
      </c>
      <c r="K40" s="69">
        <v>8617.3106000000007</v>
      </c>
      <c r="L40" s="70">
        <v>5.0031279569996103</v>
      </c>
      <c r="M40" s="70">
        <v>-0.37540499004410999</v>
      </c>
      <c r="N40" s="69">
        <v>264786.7512</v>
      </c>
      <c r="O40" s="69">
        <v>26581752.1842</v>
      </c>
      <c r="P40" s="69">
        <v>198</v>
      </c>
      <c r="Q40" s="69">
        <v>221</v>
      </c>
      <c r="R40" s="70">
        <v>-10.4072398190045</v>
      </c>
      <c r="S40" s="69">
        <v>550.14460606060595</v>
      </c>
      <c r="T40" s="69">
        <v>705.240358371041</v>
      </c>
      <c r="U40" s="71">
        <v>-28.191815497569198</v>
      </c>
    </row>
    <row r="41" spans="1:21" ht="12" thickBot="1" x14ac:dyDescent="0.2">
      <c r="A41" s="46"/>
      <c r="B41" s="48" t="s">
        <v>34</v>
      </c>
      <c r="C41" s="54"/>
      <c r="D41" s="69">
        <v>293832.23080000002</v>
      </c>
      <c r="E41" s="69">
        <v>286226.5539</v>
      </c>
      <c r="F41" s="70">
        <v>102.65722267775899</v>
      </c>
      <c r="G41" s="69">
        <v>334522.70360000001</v>
      </c>
      <c r="H41" s="70">
        <v>-12.163740266985</v>
      </c>
      <c r="I41" s="69">
        <v>22810.1842</v>
      </c>
      <c r="J41" s="70">
        <v>7.7629959578961198</v>
      </c>
      <c r="K41" s="69">
        <v>23776.382799999999</v>
      </c>
      <c r="L41" s="70">
        <v>7.1075542987450602</v>
      </c>
      <c r="M41" s="70">
        <v>-4.0636904617803997E-2</v>
      </c>
      <c r="N41" s="69">
        <v>569304.28350000002</v>
      </c>
      <c r="O41" s="69">
        <v>60215704.140600003</v>
      </c>
      <c r="P41" s="69">
        <v>1492</v>
      </c>
      <c r="Q41" s="69">
        <v>1510</v>
      </c>
      <c r="R41" s="70">
        <v>-1.19205298013245</v>
      </c>
      <c r="S41" s="69">
        <v>196.93849249329801</v>
      </c>
      <c r="T41" s="69">
        <v>182.43182298013201</v>
      </c>
      <c r="U41" s="71">
        <v>7.3660914783629003</v>
      </c>
    </row>
    <row r="42" spans="1:21" ht="12" thickBot="1" x14ac:dyDescent="0.2">
      <c r="A42" s="46"/>
      <c r="B42" s="48" t="s">
        <v>39</v>
      </c>
      <c r="C42" s="54"/>
      <c r="D42" s="69">
        <v>103068.22</v>
      </c>
      <c r="E42" s="69">
        <v>33340.669300000001</v>
      </c>
      <c r="F42" s="70">
        <v>309.13662552059202</v>
      </c>
      <c r="G42" s="72"/>
      <c r="H42" s="72"/>
      <c r="I42" s="69">
        <v>1747.75</v>
      </c>
      <c r="J42" s="70">
        <v>1.6957215327867301</v>
      </c>
      <c r="K42" s="72"/>
      <c r="L42" s="72"/>
      <c r="M42" s="72"/>
      <c r="N42" s="69">
        <v>215039.43</v>
      </c>
      <c r="O42" s="69">
        <v>8027970.4100000001</v>
      </c>
      <c r="P42" s="69">
        <v>69</v>
      </c>
      <c r="Q42" s="69">
        <v>81</v>
      </c>
      <c r="R42" s="70">
        <v>-14.814814814814801</v>
      </c>
      <c r="S42" s="69">
        <v>1493.7423188405801</v>
      </c>
      <c r="T42" s="69">
        <v>1382.36061728395</v>
      </c>
      <c r="U42" s="71">
        <v>7.4565539284635101</v>
      </c>
    </row>
    <row r="43" spans="1:21" ht="12" thickBot="1" x14ac:dyDescent="0.2">
      <c r="A43" s="46"/>
      <c r="B43" s="48" t="s">
        <v>40</v>
      </c>
      <c r="C43" s="54"/>
      <c r="D43" s="69">
        <v>32571.51</v>
      </c>
      <c r="E43" s="69">
        <v>6783.0379999999996</v>
      </c>
      <c r="F43" s="70">
        <v>480.190587167579</v>
      </c>
      <c r="G43" s="72"/>
      <c r="H43" s="72"/>
      <c r="I43" s="69">
        <v>3744.01</v>
      </c>
      <c r="J43" s="70">
        <v>11.494738807012601</v>
      </c>
      <c r="K43" s="72"/>
      <c r="L43" s="72"/>
      <c r="M43" s="72"/>
      <c r="N43" s="69">
        <v>92036.88</v>
      </c>
      <c r="O43" s="69">
        <v>2439173.5499999998</v>
      </c>
      <c r="P43" s="69">
        <v>34</v>
      </c>
      <c r="Q43" s="69">
        <v>60</v>
      </c>
      <c r="R43" s="70">
        <v>-43.3333333333333</v>
      </c>
      <c r="S43" s="69">
        <v>957.98558823529402</v>
      </c>
      <c r="T43" s="69">
        <v>991.08950000000004</v>
      </c>
      <c r="U43" s="71">
        <v>-3.4555751329919802</v>
      </c>
    </row>
    <row r="44" spans="1:21" ht="12" thickBot="1" x14ac:dyDescent="0.2">
      <c r="A44" s="47"/>
      <c r="B44" s="48" t="s">
        <v>35</v>
      </c>
      <c r="C44" s="54"/>
      <c r="D44" s="74">
        <v>14278.2844</v>
      </c>
      <c r="E44" s="75"/>
      <c r="F44" s="75"/>
      <c r="G44" s="74">
        <v>7287.1719999999996</v>
      </c>
      <c r="H44" s="76">
        <v>95.937249731445903</v>
      </c>
      <c r="I44" s="74">
        <v>2093.5702000000001</v>
      </c>
      <c r="J44" s="76">
        <v>14.662617309962</v>
      </c>
      <c r="K44" s="74">
        <v>918.35159999999996</v>
      </c>
      <c r="L44" s="76">
        <v>12.6023044330503</v>
      </c>
      <c r="M44" s="76">
        <v>1.2797044182206501</v>
      </c>
      <c r="N44" s="74">
        <v>20846.026399999999</v>
      </c>
      <c r="O44" s="74">
        <v>2900409.9350999999</v>
      </c>
      <c r="P44" s="74">
        <v>21</v>
      </c>
      <c r="Q44" s="74">
        <v>25</v>
      </c>
      <c r="R44" s="76">
        <v>-16</v>
      </c>
      <c r="S44" s="74">
        <v>679.91830476190501</v>
      </c>
      <c r="T44" s="74">
        <v>262.70967999999999</v>
      </c>
      <c r="U44" s="77">
        <v>61.361581507649497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0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68438</v>
      </c>
      <c r="D2" s="32">
        <v>546568.53901282104</v>
      </c>
      <c r="E2" s="32">
        <v>425698.45646923099</v>
      </c>
      <c r="F2" s="32">
        <v>120870.08254359</v>
      </c>
      <c r="G2" s="32">
        <v>425698.45646923099</v>
      </c>
      <c r="H2" s="32">
        <v>0.221143505189483</v>
      </c>
    </row>
    <row r="3" spans="1:8" ht="14.25" x14ac:dyDescent="0.2">
      <c r="A3" s="32">
        <v>2</v>
      </c>
      <c r="B3" s="33">
        <v>13</v>
      </c>
      <c r="C3" s="32">
        <v>26626</v>
      </c>
      <c r="D3" s="32">
        <v>87548.952075349807</v>
      </c>
      <c r="E3" s="32">
        <v>72313.116666538102</v>
      </c>
      <c r="F3" s="32">
        <v>15235.835408811699</v>
      </c>
      <c r="G3" s="32">
        <v>72313.116666538102</v>
      </c>
      <c r="H3" s="32">
        <v>0.174026473734361</v>
      </c>
    </row>
    <row r="4" spans="1:8" ht="14.25" x14ac:dyDescent="0.2">
      <c r="A4" s="32">
        <v>3</v>
      </c>
      <c r="B4" s="33">
        <v>14</v>
      </c>
      <c r="C4" s="32">
        <v>99053</v>
      </c>
      <c r="D4" s="32">
        <v>108409.72373162401</v>
      </c>
      <c r="E4" s="32">
        <v>85604.545707692305</v>
      </c>
      <c r="F4" s="32">
        <v>22805.178023931599</v>
      </c>
      <c r="G4" s="32">
        <v>85604.545707692305</v>
      </c>
      <c r="H4" s="32">
        <v>0.21036100119937101</v>
      </c>
    </row>
    <row r="5" spans="1:8" ht="14.25" x14ac:dyDescent="0.2">
      <c r="A5" s="32">
        <v>4</v>
      </c>
      <c r="B5" s="33">
        <v>15</v>
      </c>
      <c r="C5" s="32">
        <v>2927</v>
      </c>
      <c r="D5" s="32">
        <v>39521.740770940203</v>
      </c>
      <c r="E5" s="32">
        <v>31860.799152991502</v>
      </c>
      <c r="F5" s="32">
        <v>7660.9416179487198</v>
      </c>
      <c r="G5" s="32">
        <v>31860.799152991502</v>
      </c>
      <c r="H5" s="32">
        <v>0.193841199008666</v>
      </c>
    </row>
    <row r="6" spans="1:8" ht="14.25" x14ac:dyDescent="0.2">
      <c r="A6" s="32">
        <v>5</v>
      </c>
      <c r="B6" s="33">
        <v>16</v>
      </c>
      <c r="C6" s="32">
        <v>5440</v>
      </c>
      <c r="D6" s="32">
        <v>123614.36105299099</v>
      </c>
      <c r="E6" s="32">
        <v>99936.619185470103</v>
      </c>
      <c r="F6" s="32">
        <v>23677.741867521399</v>
      </c>
      <c r="G6" s="32">
        <v>99936.619185470103</v>
      </c>
      <c r="H6" s="32">
        <v>0.191545235244723</v>
      </c>
    </row>
    <row r="7" spans="1:8" ht="14.25" x14ac:dyDescent="0.2">
      <c r="A7" s="32">
        <v>6</v>
      </c>
      <c r="B7" s="33">
        <v>17</v>
      </c>
      <c r="C7" s="32">
        <v>24372</v>
      </c>
      <c r="D7" s="32">
        <v>300222.95005470101</v>
      </c>
      <c r="E7" s="32">
        <v>217103.80003162401</v>
      </c>
      <c r="F7" s="32">
        <v>83119.150023076902</v>
      </c>
      <c r="G7" s="32">
        <v>217103.80003162401</v>
      </c>
      <c r="H7" s="32">
        <v>0.27685808166208697</v>
      </c>
    </row>
    <row r="8" spans="1:8" ht="14.25" x14ac:dyDescent="0.2">
      <c r="A8" s="32">
        <v>7</v>
      </c>
      <c r="B8" s="33">
        <v>18</v>
      </c>
      <c r="C8" s="32">
        <v>80554</v>
      </c>
      <c r="D8" s="32">
        <v>172685.71923589701</v>
      </c>
      <c r="E8" s="32">
        <v>141573.79486410299</v>
      </c>
      <c r="F8" s="32">
        <v>31111.924371794899</v>
      </c>
      <c r="G8" s="32">
        <v>141573.79486410299</v>
      </c>
      <c r="H8" s="32">
        <v>0.180165010224698</v>
      </c>
    </row>
    <row r="9" spans="1:8" ht="14.25" x14ac:dyDescent="0.2">
      <c r="A9" s="32">
        <v>8</v>
      </c>
      <c r="B9" s="33">
        <v>19</v>
      </c>
      <c r="C9" s="32">
        <v>21888</v>
      </c>
      <c r="D9" s="32">
        <v>190187.739188034</v>
      </c>
      <c r="E9" s="32">
        <v>149710.55856239301</v>
      </c>
      <c r="F9" s="32">
        <v>40477.180625640998</v>
      </c>
      <c r="G9" s="32">
        <v>149710.55856239301</v>
      </c>
      <c r="H9" s="32">
        <v>0.212827497705423</v>
      </c>
    </row>
    <row r="10" spans="1:8" ht="14.25" x14ac:dyDescent="0.2">
      <c r="A10" s="32">
        <v>9</v>
      </c>
      <c r="B10" s="33">
        <v>21</v>
      </c>
      <c r="C10" s="32">
        <v>171362</v>
      </c>
      <c r="D10" s="32">
        <v>716232.78417094005</v>
      </c>
      <c r="E10" s="32">
        <v>676856.17379743594</v>
      </c>
      <c r="F10" s="32">
        <v>39376.6103735043</v>
      </c>
      <c r="G10" s="32">
        <v>676856.17379743594</v>
      </c>
      <c r="H10" s="35">
        <v>5.49773917694703E-2</v>
      </c>
    </row>
    <row r="11" spans="1:8" ht="14.25" x14ac:dyDescent="0.2">
      <c r="A11" s="32">
        <v>10</v>
      </c>
      <c r="B11" s="33">
        <v>22</v>
      </c>
      <c r="C11" s="32">
        <v>26327</v>
      </c>
      <c r="D11" s="32">
        <v>409781.582479487</v>
      </c>
      <c r="E11" s="32">
        <v>357969.342102564</v>
      </c>
      <c r="F11" s="32">
        <v>51812.240376923102</v>
      </c>
      <c r="G11" s="32">
        <v>357969.342102564</v>
      </c>
      <c r="H11" s="32">
        <v>0.12643867511912099</v>
      </c>
    </row>
    <row r="12" spans="1:8" ht="14.25" x14ac:dyDescent="0.2">
      <c r="A12" s="32">
        <v>11</v>
      </c>
      <c r="B12" s="33">
        <v>23</v>
      </c>
      <c r="C12" s="32">
        <v>203430.3</v>
      </c>
      <c r="D12" s="32">
        <v>1460076.74893496</v>
      </c>
      <c r="E12" s="32">
        <v>1383661.8488477501</v>
      </c>
      <c r="F12" s="32">
        <v>76414.900087209695</v>
      </c>
      <c r="G12" s="32">
        <v>1383661.8488477501</v>
      </c>
      <c r="H12" s="32">
        <v>5.2336221464351101E-2</v>
      </c>
    </row>
    <row r="13" spans="1:8" ht="14.25" x14ac:dyDescent="0.2">
      <c r="A13" s="32">
        <v>12</v>
      </c>
      <c r="B13" s="33">
        <v>24</v>
      </c>
      <c r="C13" s="32">
        <v>20856.797999999999</v>
      </c>
      <c r="D13" s="32">
        <v>442871.425489744</v>
      </c>
      <c r="E13" s="32">
        <v>389111.01082478598</v>
      </c>
      <c r="F13" s="32">
        <v>53760.414664957301</v>
      </c>
      <c r="G13" s="32">
        <v>389111.01082478598</v>
      </c>
      <c r="H13" s="32">
        <v>0.121390569747206</v>
      </c>
    </row>
    <row r="14" spans="1:8" ht="14.25" x14ac:dyDescent="0.2">
      <c r="A14" s="32">
        <v>13</v>
      </c>
      <c r="B14" s="33">
        <v>25</v>
      </c>
      <c r="C14" s="32">
        <v>79353</v>
      </c>
      <c r="D14" s="32">
        <v>781553.88179999997</v>
      </c>
      <c r="E14" s="32">
        <v>724908.18590000004</v>
      </c>
      <c r="F14" s="32">
        <v>56645.695899999999</v>
      </c>
      <c r="G14" s="32">
        <v>724908.18590000004</v>
      </c>
      <c r="H14" s="32">
        <v>7.24782989619846E-2</v>
      </c>
    </row>
    <row r="15" spans="1:8" ht="14.25" x14ac:dyDescent="0.2">
      <c r="A15" s="32">
        <v>14</v>
      </c>
      <c r="B15" s="33">
        <v>26</v>
      </c>
      <c r="C15" s="32">
        <v>79676</v>
      </c>
      <c r="D15" s="32">
        <v>321057.23414387001</v>
      </c>
      <c r="E15" s="32">
        <v>299963.60656794498</v>
      </c>
      <c r="F15" s="32">
        <v>21093.6275759247</v>
      </c>
      <c r="G15" s="32">
        <v>299963.60656794498</v>
      </c>
      <c r="H15" s="32">
        <v>6.5700521068067105E-2</v>
      </c>
    </row>
    <row r="16" spans="1:8" ht="14.25" x14ac:dyDescent="0.2">
      <c r="A16" s="32">
        <v>15</v>
      </c>
      <c r="B16" s="33">
        <v>27</v>
      </c>
      <c r="C16" s="32">
        <v>143739.90400000001</v>
      </c>
      <c r="D16" s="32">
        <v>1005184.38343333</v>
      </c>
      <c r="E16" s="32">
        <v>877750.61309999996</v>
      </c>
      <c r="F16" s="32">
        <v>127433.770333333</v>
      </c>
      <c r="G16" s="32">
        <v>877750.61309999996</v>
      </c>
      <c r="H16" s="32">
        <v>0.12677651228331599</v>
      </c>
    </row>
    <row r="17" spans="1:8" ht="14.25" x14ac:dyDescent="0.2">
      <c r="A17" s="32">
        <v>16</v>
      </c>
      <c r="B17" s="33">
        <v>29</v>
      </c>
      <c r="C17" s="32">
        <v>203173</v>
      </c>
      <c r="D17" s="32">
        <v>2468340.0803504302</v>
      </c>
      <c r="E17" s="32">
        <v>2347672.40374103</v>
      </c>
      <c r="F17" s="32">
        <v>120667.676609402</v>
      </c>
      <c r="G17" s="32">
        <v>2347672.40374103</v>
      </c>
      <c r="H17" s="32">
        <v>4.8886163446436703E-2</v>
      </c>
    </row>
    <row r="18" spans="1:8" ht="14.25" x14ac:dyDescent="0.2">
      <c r="A18" s="32">
        <v>17</v>
      </c>
      <c r="B18" s="33">
        <v>31</v>
      </c>
      <c r="C18" s="32">
        <v>26775.405999999999</v>
      </c>
      <c r="D18" s="32">
        <v>186881.47523203201</v>
      </c>
      <c r="E18" s="32">
        <v>158941.34242050201</v>
      </c>
      <c r="F18" s="32">
        <v>27940.132811530599</v>
      </c>
      <c r="G18" s="32">
        <v>158941.34242050201</v>
      </c>
      <c r="H18" s="32">
        <v>0.14950723594642101</v>
      </c>
    </row>
    <row r="19" spans="1:8" ht="14.25" x14ac:dyDescent="0.2">
      <c r="A19" s="32">
        <v>18</v>
      </c>
      <c r="B19" s="33">
        <v>32</v>
      </c>
      <c r="C19" s="32">
        <v>12269.933000000001</v>
      </c>
      <c r="D19" s="32">
        <v>183829.67158537899</v>
      </c>
      <c r="E19" s="32">
        <v>170702.683532986</v>
      </c>
      <c r="F19" s="32">
        <v>13126.9880523929</v>
      </c>
      <c r="G19" s="32">
        <v>170702.683532986</v>
      </c>
      <c r="H19" s="32">
        <v>7.1408429004868504E-2</v>
      </c>
    </row>
    <row r="20" spans="1:8" ht="14.25" x14ac:dyDescent="0.2">
      <c r="A20" s="32">
        <v>19</v>
      </c>
      <c r="B20" s="33">
        <v>33</v>
      </c>
      <c r="C20" s="32">
        <v>31200.383999999998</v>
      </c>
      <c r="D20" s="32">
        <v>455232.50243467197</v>
      </c>
      <c r="E20" s="32">
        <v>354593.34098483803</v>
      </c>
      <c r="F20" s="32">
        <v>100639.16144983401</v>
      </c>
      <c r="G20" s="32">
        <v>354593.34098483803</v>
      </c>
      <c r="H20" s="32">
        <v>0.221072003671961</v>
      </c>
    </row>
    <row r="21" spans="1:8" ht="14.25" x14ac:dyDescent="0.2">
      <c r="A21" s="32">
        <v>20</v>
      </c>
      <c r="B21" s="33">
        <v>34</v>
      </c>
      <c r="C21" s="32">
        <v>34360.165000000001</v>
      </c>
      <c r="D21" s="32">
        <v>189427.34817615201</v>
      </c>
      <c r="E21" s="32">
        <v>139021.89661176599</v>
      </c>
      <c r="F21" s="32">
        <v>50405.451564385199</v>
      </c>
      <c r="G21" s="32">
        <v>139021.89661176599</v>
      </c>
      <c r="H21" s="32">
        <v>0.26609384573927702</v>
      </c>
    </row>
    <row r="22" spans="1:8" ht="14.25" x14ac:dyDescent="0.2">
      <c r="A22" s="32">
        <v>21</v>
      </c>
      <c r="B22" s="33">
        <v>35</v>
      </c>
      <c r="C22" s="32">
        <v>31146.544999999998</v>
      </c>
      <c r="D22" s="32">
        <v>634269.67631504405</v>
      </c>
      <c r="E22" s="32">
        <v>627781.23935929197</v>
      </c>
      <c r="F22" s="32">
        <v>6488.4369557522105</v>
      </c>
      <c r="G22" s="32">
        <v>627781.23935929197</v>
      </c>
      <c r="H22" s="32">
        <v>1.0229776383838001E-2</v>
      </c>
    </row>
    <row r="23" spans="1:8" ht="14.25" x14ac:dyDescent="0.2">
      <c r="A23" s="32">
        <v>22</v>
      </c>
      <c r="B23" s="33">
        <v>36</v>
      </c>
      <c r="C23" s="32">
        <v>152995.508</v>
      </c>
      <c r="D23" s="32">
        <v>625061.36627964606</v>
      </c>
      <c r="E23" s="32">
        <v>551819.90522074897</v>
      </c>
      <c r="F23" s="32">
        <v>73241.461058896806</v>
      </c>
      <c r="G23" s="32">
        <v>551819.90522074897</v>
      </c>
      <c r="H23" s="32">
        <v>0.11717483276054701</v>
      </c>
    </row>
    <row r="24" spans="1:8" ht="14.25" x14ac:dyDescent="0.2">
      <c r="A24" s="32">
        <v>23</v>
      </c>
      <c r="B24" s="33">
        <v>37</v>
      </c>
      <c r="C24" s="32">
        <v>151662.508</v>
      </c>
      <c r="D24" s="32">
        <v>1399258.12717653</v>
      </c>
      <c r="E24" s="32">
        <v>1305129.9036624101</v>
      </c>
      <c r="F24" s="32">
        <v>94128.223514116005</v>
      </c>
      <c r="G24" s="32">
        <v>1305129.9036624101</v>
      </c>
      <c r="H24" s="32">
        <v>6.7270092405359902E-2</v>
      </c>
    </row>
    <row r="25" spans="1:8" ht="14.25" x14ac:dyDescent="0.2">
      <c r="A25" s="32">
        <v>24</v>
      </c>
      <c r="B25" s="33">
        <v>38</v>
      </c>
      <c r="C25" s="32">
        <v>107137.537</v>
      </c>
      <c r="D25" s="32">
        <v>533525.05874601798</v>
      </c>
      <c r="E25" s="32">
        <v>509862.12199911498</v>
      </c>
      <c r="F25" s="32">
        <v>23662.936746902698</v>
      </c>
      <c r="G25" s="32">
        <v>509862.12199911498</v>
      </c>
      <c r="H25" s="32">
        <v>4.4352062492658502E-2</v>
      </c>
    </row>
    <row r="26" spans="1:8" ht="14.25" x14ac:dyDescent="0.2">
      <c r="A26" s="32">
        <v>25</v>
      </c>
      <c r="B26" s="33">
        <v>39</v>
      </c>
      <c r="C26" s="32">
        <v>58206.629000000001</v>
      </c>
      <c r="D26" s="32">
        <v>90326.974887315606</v>
      </c>
      <c r="E26" s="32">
        <v>62025.379382804203</v>
      </c>
      <c r="F26" s="32">
        <v>28301.595504511501</v>
      </c>
      <c r="G26" s="32">
        <v>62025.379382804203</v>
      </c>
      <c r="H26" s="32">
        <v>0.31332384971176303</v>
      </c>
    </row>
    <row r="27" spans="1:8" ht="14.25" x14ac:dyDescent="0.2">
      <c r="A27" s="32">
        <v>26</v>
      </c>
      <c r="B27" s="33">
        <v>42</v>
      </c>
      <c r="C27" s="32">
        <v>6860.4080000000004</v>
      </c>
      <c r="D27" s="32">
        <v>96226.946400000001</v>
      </c>
      <c r="E27" s="32">
        <v>84072.971300000005</v>
      </c>
      <c r="F27" s="32">
        <v>12153.9751</v>
      </c>
      <c r="G27" s="32">
        <v>84072.971300000005</v>
      </c>
      <c r="H27" s="32">
        <v>0.126305318361427</v>
      </c>
    </row>
    <row r="28" spans="1:8" ht="14.25" x14ac:dyDescent="0.2">
      <c r="A28" s="32">
        <v>27</v>
      </c>
      <c r="B28" s="33">
        <v>75</v>
      </c>
      <c r="C28" s="32">
        <v>209</v>
      </c>
      <c r="D28" s="32">
        <v>108928.632478632</v>
      </c>
      <c r="E28" s="32">
        <v>103546.301282051</v>
      </c>
      <c r="F28" s="32">
        <v>5382.3311965811999</v>
      </c>
      <c r="G28" s="32">
        <v>103546.301282051</v>
      </c>
      <c r="H28" s="32">
        <v>4.9411537390198997E-2</v>
      </c>
    </row>
    <row r="29" spans="1:8" ht="14.25" x14ac:dyDescent="0.2">
      <c r="A29" s="32">
        <v>28</v>
      </c>
      <c r="B29" s="33">
        <v>76</v>
      </c>
      <c r="C29" s="32">
        <v>1537</v>
      </c>
      <c r="D29" s="32">
        <v>293832.22694615403</v>
      </c>
      <c r="E29" s="32">
        <v>271022.04677521402</v>
      </c>
      <c r="F29" s="32">
        <v>22810.180170940199</v>
      </c>
      <c r="G29" s="32">
        <v>271022.04677521402</v>
      </c>
      <c r="H29" s="32">
        <v>7.7629946885030596E-2</v>
      </c>
    </row>
    <row r="30" spans="1:8" ht="14.25" x14ac:dyDescent="0.2">
      <c r="A30" s="32">
        <v>29</v>
      </c>
      <c r="B30" s="33">
        <v>99</v>
      </c>
      <c r="C30" s="32">
        <v>21</v>
      </c>
      <c r="D30" s="32">
        <v>14278.284547311099</v>
      </c>
      <c r="E30" s="32">
        <v>12184.7146963165</v>
      </c>
      <c r="F30" s="32">
        <v>2093.5698509946301</v>
      </c>
      <c r="G30" s="32">
        <v>12184.7146963165</v>
      </c>
      <c r="H30" s="32">
        <v>0.14662614714376801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1</v>
      </c>
      <c r="D32" s="38">
        <v>4880.34</v>
      </c>
      <c r="E32" s="38">
        <v>4914.53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40</v>
      </c>
      <c r="D33" s="38">
        <v>99246.44</v>
      </c>
      <c r="E33" s="38">
        <v>98049.91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29</v>
      </c>
      <c r="D34" s="38">
        <v>80268.240000000005</v>
      </c>
      <c r="E34" s="38">
        <v>76633.53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85</v>
      </c>
      <c r="D35" s="38">
        <v>168780.38</v>
      </c>
      <c r="E35" s="38">
        <v>162126.97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150</v>
      </c>
      <c r="D36" s="38">
        <v>32.700000000000003</v>
      </c>
      <c r="E36" s="38">
        <v>2.97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65</v>
      </c>
      <c r="D37" s="38">
        <v>103068.22</v>
      </c>
      <c r="E37" s="38">
        <v>101320.47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28</v>
      </c>
      <c r="D38" s="38">
        <v>32571.51</v>
      </c>
      <c r="E38" s="38">
        <v>28827.5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2015-04-03T05:14:56Z</dcterms:modified>
</cp:coreProperties>
</file>