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<sst xmlns="http://schemas.openxmlformats.org/spreadsheetml/2006/main" count="114" uniqueCount="72">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</sst>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8" sqref="M28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19717027.333600003</v>
      </c>
      <c r="F3" s="25">
        <f>RA!I7</f>
        <v>1983258.1287</v>
      </c>
      <c r="G3" s="16">
        <f>SUM(G4:G38)</f>
        <v>17733783.7249</v>
      </c>
      <c r="H3" s="27">
        <f>RA!J7</f>
        <v>10.058598190152599</v>
      </c>
      <c r="I3" s="20">
        <f>SUM(I4:I38)</f>
        <v>19717031.291449271</v>
      </c>
      <c r="J3" s="21">
        <f>SUM(J4:J38)</f>
        <v>17733783.794892427</v>
      </c>
      <c r="K3" s="22">
        <f>E3-I3</f>
        <v>-3.9578492678701878</v>
      </c>
      <c r="L3" s="22">
        <f>G3-J3</f>
        <v>-6.9992426782846451E-2</v>
      </c>
    </row>
    <row r="4" spans="1:13" x14ac:dyDescent="0.15">
      <c r="A4" s="42">
        <f>RA!A8</f>
        <v>42100</v>
      </c>
      <c r="B4" s="12">
        <v>12</v>
      </c>
      <c r="C4" s="39" t="s">
        <v>6</v>
      </c>
      <c r="D4" s="39"/>
      <c r="E4" s="15">
        <f>VLOOKUP(C4,RA!B8:D36,3,0)</f>
        <v>746367.95209999999</v>
      </c>
      <c r="F4" s="25">
        <f>VLOOKUP(C4,RA!B8:I39,8,0)</f>
        <v>142287.21799999999</v>
      </c>
      <c r="G4" s="16">
        <f t="shared" ref="G4:G38" si="0">E4-F4</f>
        <v>604080.7341</v>
      </c>
      <c r="H4" s="27">
        <f>RA!J8</f>
        <v>19.0639506425292</v>
      </c>
      <c r="I4" s="20">
        <f>VLOOKUP(B4,RMS!B:D,3,FALSE)</f>
        <v>746368.52027863194</v>
      </c>
      <c r="J4" s="21">
        <f>VLOOKUP(B4,RMS!B:E,4,FALSE)</f>
        <v>604080.74868803401</v>
      </c>
      <c r="K4" s="22">
        <f t="shared" ref="K4:K38" si="1">E4-I4</f>
        <v>-0.56817863194737583</v>
      </c>
      <c r="L4" s="22">
        <f t="shared" ref="L4:L38" si="2">G4-J4</f>
        <v>-1.4588034013286233E-2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139904.2856</v>
      </c>
      <c r="F5" s="25">
        <f>VLOOKUP(C5,RA!B9:I40,8,0)</f>
        <v>30454.337500000001</v>
      </c>
      <c r="G5" s="16">
        <f t="shared" si="0"/>
        <v>109449.94810000001</v>
      </c>
      <c r="H5" s="27">
        <f>RA!J9</f>
        <v>21.7679804227527</v>
      </c>
      <c r="I5" s="20">
        <f>VLOOKUP(B5,RMS!B:D,3,FALSE)</f>
        <v>139904.332823765</v>
      </c>
      <c r="J5" s="21">
        <f>VLOOKUP(B5,RMS!B:E,4,FALSE)</f>
        <v>109449.925081908</v>
      </c>
      <c r="K5" s="22">
        <f t="shared" si="1"/>
        <v>-4.7223764995578676E-2</v>
      </c>
      <c r="L5" s="22">
        <f t="shared" si="2"/>
        <v>2.3018092004349455E-2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199171.17730000001</v>
      </c>
      <c r="F6" s="25">
        <f>VLOOKUP(C6,RA!B10:I41,8,0)</f>
        <v>41103.475200000001</v>
      </c>
      <c r="G6" s="16">
        <f t="shared" si="0"/>
        <v>158067.70209999999</v>
      </c>
      <c r="H6" s="27">
        <f>RA!J10</f>
        <v>20.637260750880699</v>
      </c>
      <c r="I6" s="20">
        <f>VLOOKUP(B6,RMS!B:D,3,FALSE)</f>
        <v>199173.696530769</v>
      </c>
      <c r="J6" s="21">
        <f>VLOOKUP(B6,RMS!B:E,4,FALSE)</f>
        <v>158067.70211282099</v>
      </c>
      <c r="K6" s="22">
        <f>E6-I6</f>
        <v>-2.5192307689867448</v>
      </c>
      <c r="L6" s="22">
        <f t="shared" si="2"/>
        <v>-1.2820994015783072E-5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56105.1512</v>
      </c>
      <c r="F7" s="25">
        <f>VLOOKUP(C7,RA!B11:I42,8,0)</f>
        <v>10308.538699999999</v>
      </c>
      <c r="G7" s="16">
        <f t="shared" si="0"/>
        <v>45796.612500000003</v>
      </c>
      <c r="H7" s="27">
        <f>RA!J11</f>
        <v>18.373604703876101</v>
      </c>
      <c r="I7" s="20">
        <f>VLOOKUP(B7,RMS!B:D,3,FALSE)</f>
        <v>56105.187974359003</v>
      </c>
      <c r="J7" s="21">
        <f>VLOOKUP(B7,RMS!B:E,4,FALSE)</f>
        <v>45796.612872649603</v>
      </c>
      <c r="K7" s="22">
        <f t="shared" si="1"/>
        <v>-3.677435900317505E-2</v>
      </c>
      <c r="L7" s="22">
        <f t="shared" si="2"/>
        <v>-3.7264959973981604E-4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142594.91750000001</v>
      </c>
      <c r="F8" s="25">
        <f>VLOOKUP(C8,RA!B12:I43,8,0)</f>
        <v>23259.357899999999</v>
      </c>
      <c r="G8" s="16">
        <f t="shared" si="0"/>
        <v>119335.55960000001</v>
      </c>
      <c r="H8" s="27">
        <f>RA!J12</f>
        <v>16.311491536856501</v>
      </c>
      <c r="I8" s="20">
        <f>VLOOKUP(B8,RMS!B:D,3,FALSE)</f>
        <v>142594.960523077</v>
      </c>
      <c r="J8" s="21">
        <f>VLOOKUP(B8,RMS!B:E,4,FALSE)</f>
        <v>119335.558764103</v>
      </c>
      <c r="K8" s="22">
        <f t="shared" si="1"/>
        <v>-4.3023076985264197E-2</v>
      </c>
      <c r="L8" s="22">
        <f t="shared" si="2"/>
        <v>8.3589700807351619E-4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298921.16840000002</v>
      </c>
      <c r="F9" s="25">
        <f>VLOOKUP(C9,RA!B13:I44,8,0)</f>
        <v>69128.912400000001</v>
      </c>
      <c r="G9" s="16">
        <f t="shared" si="0"/>
        <v>229792.25600000002</v>
      </c>
      <c r="H9" s="27">
        <f>RA!J13</f>
        <v>23.1261348167539</v>
      </c>
      <c r="I9" s="20">
        <f>VLOOKUP(B9,RMS!B:D,3,FALSE)</f>
        <v>298921.346101709</v>
      </c>
      <c r="J9" s="21">
        <f>VLOOKUP(B9,RMS!B:E,4,FALSE)</f>
        <v>229792.252900855</v>
      </c>
      <c r="K9" s="22">
        <f t="shared" si="1"/>
        <v>-0.17770170897711068</v>
      </c>
      <c r="L9" s="22">
        <f t="shared" si="2"/>
        <v>3.0991450184956193E-3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173216.28690000001</v>
      </c>
      <c r="F10" s="25">
        <f>VLOOKUP(C10,RA!B14:I45,8,0)</f>
        <v>31268.470799999999</v>
      </c>
      <c r="G10" s="16">
        <f t="shared" si="0"/>
        <v>141947.8161</v>
      </c>
      <c r="H10" s="27">
        <f>RA!J14</f>
        <v>18.051692112562002</v>
      </c>
      <c r="I10" s="20">
        <f>VLOOKUP(B10,RMS!B:D,3,FALSE)</f>
        <v>173216.285860684</v>
      </c>
      <c r="J10" s="21">
        <f>VLOOKUP(B10,RMS!B:E,4,FALSE)</f>
        <v>141947.81659999999</v>
      </c>
      <c r="K10" s="22">
        <f t="shared" si="1"/>
        <v>1.0393160046078265E-3</v>
      </c>
      <c r="L10" s="22">
        <f t="shared" si="2"/>
        <v>-4.999999946448952E-4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118751.3079</v>
      </c>
      <c r="F11" s="25">
        <f>VLOOKUP(C11,RA!B15:I46,8,0)</f>
        <v>25381.9784</v>
      </c>
      <c r="G11" s="16">
        <f t="shared" si="0"/>
        <v>93369.329499999993</v>
      </c>
      <c r="H11" s="27">
        <f>RA!J15</f>
        <v>21.374062188328999</v>
      </c>
      <c r="I11" s="20">
        <f>VLOOKUP(B11,RMS!B:D,3,FALSE)</f>
        <v>118751.404621368</v>
      </c>
      <c r="J11" s="21">
        <f>VLOOKUP(B11,RMS!B:E,4,FALSE)</f>
        <v>93369.329547863206</v>
      </c>
      <c r="K11" s="22">
        <f t="shared" si="1"/>
        <v>-9.6721367997815832E-2</v>
      </c>
      <c r="L11" s="22">
        <f t="shared" si="2"/>
        <v>-4.7863213694654405E-5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1152884.5403</v>
      </c>
      <c r="F12" s="25">
        <f>VLOOKUP(C12,RA!B16:I47,8,0)</f>
        <v>67002.351999999999</v>
      </c>
      <c r="G12" s="16">
        <f t="shared" si="0"/>
        <v>1085882.1883</v>
      </c>
      <c r="H12" s="27">
        <f>RA!J16</f>
        <v>5.81171397983747</v>
      </c>
      <c r="I12" s="20">
        <f>VLOOKUP(B12,RMS!B:D,3,FALSE)</f>
        <v>1152883.87781197</v>
      </c>
      <c r="J12" s="21">
        <f>VLOOKUP(B12,RMS!B:E,4,FALSE)</f>
        <v>1085882.1881017101</v>
      </c>
      <c r="K12" s="22">
        <f t="shared" si="1"/>
        <v>0.66248803003691137</v>
      </c>
      <c r="L12" s="22">
        <f t="shared" si="2"/>
        <v>1.9828998483717442E-4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528685.47600000002</v>
      </c>
      <c r="F13" s="25">
        <f>VLOOKUP(C13,RA!B17:I48,8,0)</f>
        <v>64662.088400000001</v>
      </c>
      <c r="G13" s="16">
        <f t="shared" si="0"/>
        <v>464023.38760000002</v>
      </c>
      <c r="H13" s="27">
        <f>RA!J17</f>
        <v>12.230729107451401</v>
      </c>
      <c r="I13" s="20">
        <f>VLOOKUP(B13,RMS!B:D,3,FALSE)</f>
        <v>528685.60023504298</v>
      </c>
      <c r="J13" s="21">
        <f>VLOOKUP(B13,RMS!B:E,4,FALSE)</f>
        <v>464023.38829145301</v>
      </c>
      <c r="K13" s="22">
        <f t="shared" si="1"/>
        <v>-0.12423504295293242</v>
      </c>
      <c r="L13" s="22">
        <f t="shared" si="2"/>
        <v>-6.914529949426651E-4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2388720.7927000001</v>
      </c>
      <c r="F14" s="25">
        <f>VLOOKUP(C14,RA!B18:I49,8,0)</f>
        <v>266592.28909999999</v>
      </c>
      <c r="G14" s="16">
        <f t="shared" si="0"/>
        <v>2122128.5035999999</v>
      </c>
      <c r="H14" s="27">
        <f>RA!J18</f>
        <v>11.160462533533201</v>
      </c>
      <c r="I14" s="20">
        <f>VLOOKUP(B14,RMS!B:D,3,FALSE)</f>
        <v>2388720.4977714899</v>
      </c>
      <c r="J14" s="21">
        <f>VLOOKUP(B14,RMS!B:E,4,FALSE)</f>
        <v>2122128.5182381999</v>
      </c>
      <c r="K14" s="22">
        <f t="shared" si="1"/>
        <v>0.29492851020768285</v>
      </c>
      <c r="L14" s="22">
        <f t="shared" si="2"/>
        <v>-1.4638199936598539E-2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913467.23910000001</v>
      </c>
      <c r="F15" s="25">
        <f>VLOOKUP(C15,RA!B19:I50,8,0)</f>
        <v>37928.713100000001</v>
      </c>
      <c r="G15" s="16">
        <f t="shared" si="0"/>
        <v>875538.52599999995</v>
      </c>
      <c r="H15" s="27">
        <f>RA!J19</f>
        <v>4.1521700479778101</v>
      </c>
      <c r="I15" s="20">
        <f>VLOOKUP(B15,RMS!B:D,3,FALSE)</f>
        <v>913467.23286410305</v>
      </c>
      <c r="J15" s="21">
        <f>VLOOKUP(B15,RMS!B:E,4,FALSE)</f>
        <v>875538.52890170901</v>
      </c>
      <c r="K15" s="22">
        <f t="shared" si="1"/>
        <v>6.2358969589695334E-3</v>
      </c>
      <c r="L15" s="22">
        <f t="shared" si="2"/>
        <v>-2.9017090564593673E-3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981614.00520000001</v>
      </c>
      <c r="F16" s="25">
        <f>VLOOKUP(C16,RA!B20:I51,8,0)</f>
        <v>72645.177500000005</v>
      </c>
      <c r="G16" s="16">
        <f t="shared" si="0"/>
        <v>908968.82770000002</v>
      </c>
      <c r="H16" s="27">
        <f>RA!J20</f>
        <v>7.4005848648419397</v>
      </c>
      <c r="I16" s="20">
        <f>VLOOKUP(B16,RMS!B:D,3,FALSE)</f>
        <v>981614.10190000001</v>
      </c>
      <c r="J16" s="21">
        <f>VLOOKUP(B16,RMS!B:E,4,FALSE)</f>
        <v>908968.82770000002</v>
      </c>
      <c r="K16" s="22">
        <f t="shared" si="1"/>
        <v>-9.6699999994598329E-2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427272.36410000001</v>
      </c>
      <c r="F17" s="25">
        <f>VLOOKUP(C17,RA!B21:I52,8,0)</f>
        <v>39480.314100000003</v>
      </c>
      <c r="G17" s="16">
        <f t="shared" si="0"/>
        <v>387792.05</v>
      </c>
      <c r="H17" s="27">
        <f>RA!J21</f>
        <v>9.2400813666385204</v>
      </c>
      <c r="I17" s="20">
        <f>VLOOKUP(B17,RMS!B:D,3,FALSE)</f>
        <v>427271.74571250298</v>
      </c>
      <c r="J17" s="21">
        <f>VLOOKUP(B17,RMS!B:E,4,FALSE)</f>
        <v>387792.04986685602</v>
      </c>
      <c r="K17" s="22">
        <f t="shared" si="1"/>
        <v>0.61838749703019857</v>
      </c>
      <c r="L17" s="22">
        <f t="shared" si="2"/>
        <v>1.3314397074282169E-4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1398645.5057000001</v>
      </c>
      <c r="F18" s="25">
        <f>VLOOKUP(C18,RA!B22:I53,8,0)</f>
        <v>167286.1274</v>
      </c>
      <c r="G18" s="16">
        <f t="shared" si="0"/>
        <v>1231359.3783</v>
      </c>
      <c r="H18" s="27">
        <f>RA!J22</f>
        <v>11.960580913336999</v>
      </c>
      <c r="I18" s="20">
        <f>VLOOKUP(B18,RMS!B:D,3,FALSE)</f>
        <v>1398646.3823666701</v>
      </c>
      <c r="J18" s="21">
        <f>VLOOKUP(B18,RMS!B:E,4,FALSE)</f>
        <v>1231359.3806</v>
      </c>
      <c r="K18" s="22">
        <f t="shared" si="1"/>
        <v>-0.87666666996665299</v>
      </c>
      <c r="L18" s="22">
        <f t="shared" si="2"/>
        <v>-2.3000000510364771E-3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3076554.0095000002</v>
      </c>
      <c r="F19" s="25">
        <f>VLOOKUP(C19,RA!B23:I54,8,0)</f>
        <v>239307.49299999999</v>
      </c>
      <c r="G19" s="16">
        <f t="shared" si="0"/>
        <v>2837246.5165000004</v>
      </c>
      <c r="H19" s="27">
        <f>RA!J23</f>
        <v>7.7784265207452696</v>
      </c>
      <c r="I19" s="20">
        <f>VLOOKUP(B19,RMS!B:D,3,FALSE)</f>
        <v>3076555.2616589698</v>
      </c>
      <c r="J19" s="21">
        <f>VLOOKUP(B19,RMS!B:E,4,FALSE)</f>
        <v>2837246.5620196601</v>
      </c>
      <c r="K19" s="22">
        <f t="shared" si="1"/>
        <v>-1.2521589696407318</v>
      </c>
      <c r="L19" s="22">
        <f t="shared" si="2"/>
        <v>-4.5519659761339426E-2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255097.6189</v>
      </c>
      <c r="F20" s="25">
        <f>VLOOKUP(C20,RA!B24:I55,8,0)</f>
        <v>38424.061300000001</v>
      </c>
      <c r="G20" s="16">
        <f t="shared" si="0"/>
        <v>216673.5576</v>
      </c>
      <c r="H20" s="27">
        <f>RA!J24</f>
        <v>15.0624931215303</v>
      </c>
      <c r="I20" s="20">
        <f>VLOOKUP(B20,RMS!B:D,3,FALSE)</f>
        <v>255097.57794936799</v>
      </c>
      <c r="J20" s="21">
        <f>VLOOKUP(B20,RMS!B:E,4,FALSE)</f>
        <v>216673.56014722399</v>
      </c>
      <c r="K20" s="22">
        <f t="shared" si="1"/>
        <v>4.0950632013846189E-2</v>
      </c>
      <c r="L20" s="22">
        <f t="shared" si="2"/>
        <v>-2.5472239940427244E-3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228347.1661</v>
      </c>
      <c r="F21" s="25">
        <f>VLOOKUP(C21,RA!B25:I56,8,0)</f>
        <v>18077.911199999999</v>
      </c>
      <c r="G21" s="16">
        <f t="shared" si="0"/>
        <v>210269.2549</v>
      </c>
      <c r="H21" s="27">
        <f>RA!J25</f>
        <v>7.91685375770468</v>
      </c>
      <c r="I21" s="20">
        <f>VLOOKUP(B21,RMS!B:D,3,FALSE)</f>
        <v>228347.160814681</v>
      </c>
      <c r="J21" s="21">
        <f>VLOOKUP(B21,RMS!B:E,4,FALSE)</f>
        <v>210269.24884573501</v>
      </c>
      <c r="K21" s="22">
        <f t="shared" si="1"/>
        <v>5.2853189990855753E-3</v>
      </c>
      <c r="L21" s="22">
        <f t="shared" si="2"/>
        <v>6.0542649880517274E-3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690485.04</v>
      </c>
      <c r="F22" s="25">
        <f>VLOOKUP(C22,RA!B26:I57,8,0)</f>
        <v>136818.74650000001</v>
      </c>
      <c r="G22" s="16">
        <f t="shared" si="0"/>
        <v>553666.29350000003</v>
      </c>
      <c r="H22" s="27">
        <f>RA!J26</f>
        <v>19.814874845079899</v>
      </c>
      <c r="I22" s="20">
        <f>VLOOKUP(B22,RMS!B:D,3,FALSE)</f>
        <v>690484.94724627503</v>
      </c>
      <c r="J22" s="21">
        <f>VLOOKUP(B22,RMS!B:E,4,FALSE)</f>
        <v>553666.29554461106</v>
      </c>
      <c r="K22" s="22">
        <f t="shared" si="1"/>
        <v>9.2753725009970367E-2</v>
      </c>
      <c r="L22" s="22">
        <f t="shared" si="2"/>
        <v>-2.0446110283955932E-3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314762.73210000002</v>
      </c>
      <c r="F23" s="25">
        <f>VLOOKUP(C23,RA!B27:I58,8,0)</f>
        <v>82848.359100000001</v>
      </c>
      <c r="G23" s="16">
        <f t="shared" si="0"/>
        <v>231914.37300000002</v>
      </c>
      <c r="H23" s="27">
        <f>RA!J27</f>
        <v>26.320892104113199</v>
      </c>
      <c r="I23" s="20">
        <f>VLOOKUP(B23,RMS!B:D,3,FALSE)</f>
        <v>314762.69425831601</v>
      </c>
      <c r="J23" s="21">
        <f>VLOOKUP(B23,RMS!B:E,4,FALSE)</f>
        <v>231914.421269196</v>
      </c>
      <c r="K23" s="22">
        <f t="shared" si="1"/>
        <v>3.7841684010345489E-2</v>
      </c>
      <c r="L23" s="22">
        <f t="shared" si="2"/>
        <v>-4.8269195976899937E-2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732634.72290000005</v>
      </c>
      <c r="F24" s="25">
        <f>VLOOKUP(C24,RA!B28:I59,8,0)</f>
        <v>24189.6682</v>
      </c>
      <c r="G24" s="16">
        <f t="shared" si="0"/>
        <v>708445.0547000001</v>
      </c>
      <c r="H24" s="27">
        <f>RA!J28</f>
        <v>3.3017365194280801</v>
      </c>
      <c r="I24" s="20">
        <f>VLOOKUP(B24,RMS!B:D,3,FALSE)</f>
        <v>732634.71824159299</v>
      </c>
      <c r="J24" s="21">
        <f>VLOOKUP(B24,RMS!B:E,4,FALSE)</f>
        <v>708445.069884956</v>
      </c>
      <c r="K24" s="22">
        <f t="shared" si="1"/>
        <v>4.6584070660173893E-3</v>
      </c>
      <c r="L24" s="22">
        <f t="shared" si="2"/>
        <v>-1.5184955904260278E-2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747132.12470000004</v>
      </c>
      <c r="F25" s="25">
        <f>VLOOKUP(C25,RA!B29:I60,8,0)</f>
        <v>107696.7715</v>
      </c>
      <c r="G25" s="16">
        <f t="shared" si="0"/>
        <v>639435.35320000001</v>
      </c>
      <c r="H25" s="27">
        <f>RA!J29</f>
        <v>14.414688907031501</v>
      </c>
      <c r="I25" s="20">
        <f>VLOOKUP(B25,RMS!B:D,3,FALSE)</f>
        <v>747132.12570884998</v>
      </c>
      <c r="J25" s="21">
        <f>VLOOKUP(B25,RMS!B:E,4,FALSE)</f>
        <v>639435.32005326496</v>
      </c>
      <c r="K25" s="22">
        <f t="shared" si="1"/>
        <v>-1.0088499402627349E-3</v>
      </c>
      <c r="L25" s="22">
        <f t="shared" si="2"/>
        <v>3.3146735047921538E-2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1470121.1417</v>
      </c>
      <c r="F26" s="25">
        <f>VLOOKUP(C26,RA!B30:I61,8,0)</f>
        <v>158562.4307</v>
      </c>
      <c r="G26" s="16">
        <f t="shared" si="0"/>
        <v>1311558.7110000001</v>
      </c>
      <c r="H26" s="27">
        <f>RA!J30</f>
        <v>10.7856710717488</v>
      </c>
      <c r="I26" s="20">
        <f>VLOOKUP(B26,RMS!B:D,3,FALSE)</f>
        <v>1470121.1416793801</v>
      </c>
      <c r="J26" s="21">
        <f>VLOOKUP(B26,RMS!B:E,4,FALSE)</f>
        <v>1311558.69119844</v>
      </c>
      <c r="K26" s="22">
        <f t="shared" si="1"/>
        <v>2.0619947463274002E-5</v>
      </c>
      <c r="L26" s="22">
        <f t="shared" si="2"/>
        <v>1.9801560090854764E-2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998171.04390000005</v>
      </c>
      <c r="F27" s="25">
        <f>VLOOKUP(C27,RA!B31:I62,8,0)</f>
        <v>-13936.9256</v>
      </c>
      <c r="G27" s="16">
        <f t="shared" si="0"/>
        <v>1012107.9695</v>
      </c>
      <c r="H27" s="27">
        <f>RA!J31</f>
        <v>-1.39624623306507</v>
      </c>
      <c r="I27" s="20">
        <f>VLOOKUP(B27,RMS!B:D,3,FALSE)</f>
        <v>998170.99102743401</v>
      </c>
      <c r="J27" s="21">
        <f>VLOOKUP(B27,RMS!B:E,4,FALSE)</f>
        <v>1012107.9665415901</v>
      </c>
      <c r="K27" s="22">
        <f t="shared" si="1"/>
        <v>5.2872566040605307E-2</v>
      </c>
      <c r="L27" s="22">
        <f t="shared" si="2"/>
        <v>2.9584099538624287E-3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132230.7003</v>
      </c>
      <c r="F28" s="25">
        <f>VLOOKUP(C28,RA!B32:I63,8,0)</f>
        <v>37359.015599999999</v>
      </c>
      <c r="G28" s="16">
        <f t="shared" si="0"/>
        <v>94871.684699999998</v>
      </c>
      <c r="H28" s="27">
        <f>RA!J32</f>
        <v>28.252906106706899</v>
      </c>
      <c r="I28" s="20">
        <f>VLOOKUP(B28,RMS!B:D,3,FALSE)</f>
        <v>132230.64230210299</v>
      </c>
      <c r="J28" s="21">
        <f>VLOOKUP(B28,RMS!B:E,4,FALSE)</f>
        <v>94871.688619650202</v>
      </c>
      <c r="K28" s="22">
        <f t="shared" si="1"/>
        <v>5.799789700540714E-2</v>
      </c>
      <c r="L28" s="22">
        <f t="shared" si="2"/>
        <v>-3.9196502038976178E-3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117225.42570000001</v>
      </c>
      <c r="F30" s="25">
        <f>VLOOKUP(C30,RA!B34:I66,8,0)</f>
        <v>10507.5605</v>
      </c>
      <c r="G30" s="16">
        <f t="shared" si="0"/>
        <v>106717.8652</v>
      </c>
      <c r="H30" s="27">
        <f>RA!J34</f>
        <v>8.9635507290804401</v>
      </c>
      <c r="I30" s="20">
        <f>VLOOKUP(B30,RMS!B:D,3,FALSE)</f>
        <v>117225.4258</v>
      </c>
      <c r="J30" s="21">
        <f>VLOOKUP(B30,RMS!B:E,4,FALSE)</f>
        <v>106717.8673</v>
      </c>
      <c r="K30" s="22">
        <f t="shared" si="1"/>
        <v>-9.9999990197829902E-5</v>
      </c>
      <c r="L30" s="22">
        <f t="shared" si="2"/>
        <v>-2.0999999978812411E-3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188338.33</v>
      </c>
      <c r="F31" s="25">
        <f>VLOOKUP(C31,RA!B34:I67,8,0)</f>
        <v>-1521.25</v>
      </c>
      <c r="G31" s="16">
        <f t="shared" si="0"/>
        <v>189859.58</v>
      </c>
      <c r="H31" s="27">
        <f>RA!J35</f>
        <v>0</v>
      </c>
      <c r="I31" s="20">
        <f>VLOOKUP(B31,RMS!B:D,3,FALSE)</f>
        <v>188338.33</v>
      </c>
      <c r="J31" s="21">
        <f>VLOOKUP(B31,RMS!B:E,4,FALSE)</f>
        <v>189859.58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88010.12</v>
      </c>
      <c r="F32" s="25">
        <f>VLOOKUP(C32,RA!B34:I68,8,0)</f>
        <v>1126.1600000000001</v>
      </c>
      <c r="G32" s="16">
        <f t="shared" si="0"/>
        <v>86883.959999999992</v>
      </c>
      <c r="H32" s="27">
        <f>RA!J34</f>
        <v>8.9635507290804401</v>
      </c>
      <c r="I32" s="20">
        <f>VLOOKUP(B32,RMS!B:D,3,FALSE)</f>
        <v>88010.12</v>
      </c>
      <c r="J32" s="21">
        <f>VLOOKUP(B32,RMS!B:E,4,FALSE)</f>
        <v>86883.96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207990.95</v>
      </c>
      <c r="F33" s="25">
        <f>VLOOKUP(C33,RA!B35:I69,8,0)</f>
        <v>8338.81</v>
      </c>
      <c r="G33" s="16">
        <f t="shared" si="0"/>
        <v>199652.14</v>
      </c>
      <c r="H33" s="27">
        <f>RA!J35</f>
        <v>0</v>
      </c>
      <c r="I33" s="20">
        <f>VLOOKUP(B33,RMS!B:D,3,FALSE)</f>
        <v>207990.95</v>
      </c>
      <c r="J33" s="21">
        <f>VLOOKUP(B33,RMS!B:E,4,FALSE)</f>
        <v>199652.14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187747.00820000001</v>
      </c>
      <c r="F34" s="25">
        <f>VLOOKUP(C34,RA!B8:I70,8,0)</f>
        <v>10952.473400000001</v>
      </c>
      <c r="G34" s="16">
        <f t="shared" si="0"/>
        <v>176794.53480000002</v>
      </c>
      <c r="H34" s="27">
        <f>RA!J36</f>
        <v>-0.80772193318269303</v>
      </c>
      <c r="I34" s="20">
        <f>VLOOKUP(B34,RMS!B:D,3,FALSE)</f>
        <v>187747.008547009</v>
      </c>
      <c r="J34" s="21">
        <f>VLOOKUP(B34,RMS!B:E,4,FALSE)</f>
        <v>176794.53418803401</v>
      </c>
      <c r="K34" s="22">
        <f t="shared" si="1"/>
        <v>-3.4700898686423898E-4</v>
      </c>
      <c r="L34" s="22">
        <f t="shared" si="2"/>
        <v>6.1196601018309593E-4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379994.89970000001</v>
      </c>
      <c r="F35" s="25">
        <f>VLOOKUP(C35,RA!B8:I71,8,0)</f>
        <v>29108.737000000001</v>
      </c>
      <c r="G35" s="16">
        <f t="shared" si="0"/>
        <v>350886.16269999999</v>
      </c>
      <c r="H35" s="27">
        <f>RA!J37</f>
        <v>1.2795801210133599</v>
      </c>
      <c r="I35" s="20">
        <f>VLOOKUP(B35,RMS!B:D,3,FALSE)</f>
        <v>379994.89292991499</v>
      </c>
      <c r="J35" s="21">
        <f>VLOOKUP(B35,RMS!B:E,4,FALSE)</f>
        <v>350886.166744444</v>
      </c>
      <c r="K35" s="22">
        <f t="shared" si="1"/>
        <v>6.7700850195251405E-3</v>
      </c>
      <c r="L35" s="22">
        <f t="shared" si="2"/>
        <v>-4.0444440091960132E-3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164346.9</v>
      </c>
      <c r="F36" s="25">
        <f>VLOOKUP(C36,RA!B9:I72,8,0)</f>
        <v>-2948.84</v>
      </c>
      <c r="G36" s="16">
        <f t="shared" si="0"/>
        <v>167295.74</v>
      </c>
      <c r="H36" s="27">
        <f>RA!J38</f>
        <v>4.0092177087512697</v>
      </c>
      <c r="I36" s="20">
        <f>VLOOKUP(B36,RMS!B:D,3,FALSE)</f>
        <v>164346.9</v>
      </c>
      <c r="J36" s="21">
        <f>VLOOKUP(B36,RMS!B:E,4,FALSE)</f>
        <v>167295.74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64598.03</v>
      </c>
      <c r="F37" s="25">
        <f>VLOOKUP(C37,RA!B10:I73,8,0)</f>
        <v>8685.86</v>
      </c>
      <c r="G37" s="16">
        <f t="shared" si="0"/>
        <v>55912.17</v>
      </c>
      <c r="H37" s="27">
        <f>RA!J39</f>
        <v>92.779552715654901</v>
      </c>
      <c r="I37" s="20">
        <f>VLOOKUP(B37,RMS!B:D,3,FALSE)</f>
        <v>64598.03</v>
      </c>
      <c r="J37" s="21">
        <f>VLOOKUP(B37,RMS!B:E,4,FALSE)</f>
        <v>55912.17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6917.1998999999996</v>
      </c>
      <c r="F38" s="25">
        <f>VLOOKUP(C38,RA!B8:I74,8,0)</f>
        <v>857.21579999999994</v>
      </c>
      <c r="G38" s="16">
        <f t="shared" si="0"/>
        <v>6059.9840999999997</v>
      </c>
      <c r="H38" s="27">
        <f>RA!J40</f>
        <v>5.8336340509526199</v>
      </c>
      <c r="I38" s="20">
        <f>VLOOKUP(B38,RMS!B:D,3,FALSE)</f>
        <v>6917.1999092353099</v>
      </c>
      <c r="J38" s="21">
        <f>VLOOKUP(B38,RMS!B:E,4,FALSE)</f>
        <v>6059.9842674532902</v>
      </c>
      <c r="K38" s="22">
        <f t="shared" si="1"/>
        <v>-9.2353102445486002E-6</v>
      </c>
      <c r="L38" s="22">
        <f t="shared" si="2"/>
        <v>-1.6745329048717394E-4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7" t="s">
        <v>46</v>
      </c>
      <c r="W1" s="51"/>
    </row>
    <row r="2" spans="1:23" ht="12.75" x14ac:dyDescent="0.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7"/>
      <c r="W2" s="51"/>
    </row>
    <row r="3" spans="1:23" ht="23.25" thickBot="1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8" t="s">
        <v>47</v>
      </c>
      <c r="W3" s="51"/>
    </row>
    <row r="4" spans="1:23" ht="15" thickTop="1" thickBot="1" x14ac:dyDescent="0.2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6"/>
      <c r="W4" s="51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50" t="s">
        <v>4</v>
      </c>
      <c r="C6" s="49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55" t="s">
        <v>5</v>
      </c>
      <c r="B7" s="44"/>
      <c r="C7" s="45"/>
      <c r="D7" s="66">
        <v>19717042.983600002</v>
      </c>
      <c r="E7" s="66">
        <v>22972575.6743</v>
      </c>
      <c r="F7" s="67">
        <v>85.828612616816599</v>
      </c>
      <c r="G7" s="66">
        <v>20253865.263599999</v>
      </c>
      <c r="H7" s="67">
        <v>-2.65046830821362</v>
      </c>
      <c r="I7" s="66">
        <v>1983258.1287</v>
      </c>
      <c r="J7" s="67">
        <v>10.058598190152599</v>
      </c>
      <c r="K7" s="66">
        <v>1994456.1155000001</v>
      </c>
      <c r="L7" s="67">
        <v>9.8472863798714592</v>
      </c>
      <c r="M7" s="67">
        <v>-5.614556626729E-3</v>
      </c>
      <c r="N7" s="66">
        <v>110197358.1956</v>
      </c>
      <c r="O7" s="66">
        <v>2396757508.2894001</v>
      </c>
      <c r="P7" s="66">
        <v>1087405</v>
      </c>
      <c r="Q7" s="66">
        <v>1120086</v>
      </c>
      <c r="R7" s="67">
        <v>-2.9177223891736901</v>
      </c>
      <c r="S7" s="66">
        <v>18.132198199934699</v>
      </c>
      <c r="T7" s="66">
        <v>18.7758665740845</v>
      </c>
      <c r="U7" s="68">
        <v>-3.5498639880966301</v>
      </c>
      <c r="V7" s="56"/>
      <c r="W7" s="56"/>
    </row>
    <row r="8" spans="1:23" ht="14.25" thickBot="1" x14ac:dyDescent="0.2">
      <c r="A8" s="43">
        <v>42100</v>
      </c>
      <c r="B8" s="48" t="s">
        <v>6</v>
      </c>
      <c r="C8" s="54"/>
      <c r="D8" s="69">
        <v>746367.95209999999</v>
      </c>
      <c r="E8" s="69">
        <v>783381.02859999996</v>
      </c>
      <c r="F8" s="70">
        <v>95.275214085009594</v>
      </c>
      <c r="G8" s="69">
        <v>600061.87540000002</v>
      </c>
      <c r="H8" s="70">
        <v>24.381831724015601</v>
      </c>
      <c r="I8" s="69">
        <v>142287.21799999999</v>
      </c>
      <c r="J8" s="70">
        <v>19.0639506425292</v>
      </c>
      <c r="K8" s="69">
        <v>141656.1433</v>
      </c>
      <c r="L8" s="70">
        <v>23.606922737021499</v>
      </c>
      <c r="M8" s="70">
        <v>4.4549758683149997E-3</v>
      </c>
      <c r="N8" s="69">
        <v>3870971.1721999999</v>
      </c>
      <c r="O8" s="69">
        <v>99081982.758499995</v>
      </c>
      <c r="P8" s="69">
        <v>35614</v>
      </c>
      <c r="Q8" s="69">
        <v>35424</v>
      </c>
      <c r="R8" s="70">
        <v>0.53635953026196503</v>
      </c>
      <c r="S8" s="69">
        <v>20.9571503369461</v>
      </c>
      <c r="T8" s="69">
        <v>20.705954304991</v>
      </c>
      <c r="U8" s="71">
        <v>1.19861731159286</v>
      </c>
      <c r="V8" s="56"/>
      <c r="W8" s="56"/>
    </row>
    <row r="9" spans="1:23" ht="12" customHeight="1" thickBot="1" x14ac:dyDescent="0.2">
      <c r="A9" s="46"/>
      <c r="B9" s="48" t="s">
        <v>7</v>
      </c>
      <c r="C9" s="54"/>
      <c r="D9" s="69">
        <v>139904.2856</v>
      </c>
      <c r="E9" s="69">
        <v>166540.84049999999</v>
      </c>
      <c r="F9" s="70">
        <v>84.005992271907601</v>
      </c>
      <c r="G9" s="69">
        <v>139051.85800000001</v>
      </c>
      <c r="H9" s="70">
        <v>0.61302855802185496</v>
      </c>
      <c r="I9" s="69">
        <v>30454.337500000001</v>
      </c>
      <c r="J9" s="70">
        <v>21.7679804227527</v>
      </c>
      <c r="K9" s="69">
        <v>31998.366600000001</v>
      </c>
      <c r="L9" s="70">
        <v>23.011822395066499</v>
      </c>
      <c r="M9" s="70">
        <v>-4.8253372408077998E-2</v>
      </c>
      <c r="N9" s="69">
        <v>656031.77870000002</v>
      </c>
      <c r="O9" s="69">
        <v>15333642.1755</v>
      </c>
      <c r="P9" s="69">
        <v>7498</v>
      </c>
      <c r="Q9" s="69">
        <v>7746</v>
      </c>
      <c r="R9" s="70">
        <v>-3.2016524657888001</v>
      </c>
      <c r="S9" s="69">
        <v>18.658880448119501</v>
      </c>
      <c r="T9" s="69">
        <v>18.297565762974401</v>
      </c>
      <c r="U9" s="71">
        <v>1.9364221028677799</v>
      </c>
      <c r="V9" s="56"/>
      <c r="W9" s="56"/>
    </row>
    <row r="10" spans="1:23" ht="14.25" thickBot="1" x14ac:dyDescent="0.2">
      <c r="A10" s="46"/>
      <c r="B10" s="48" t="s">
        <v>8</v>
      </c>
      <c r="C10" s="54"/>
      <c r="D10" s="69">
        <v>199171.17730000001</v>
      </c>
      <c r="E10" s="69">
        <v>247982.36240000001</v>
      </c>
      <c r="F10" s="70">
        <v>80.316670658509693</v>
      </c>
      <c r="G10" s="69">
        <v>210838.9479</v>
      </c>
      <c r="H10" s="70">
        <v>-5.53397307101626</v>
      </c>
      <c r="I10" s="69">
        <v>41103.475200000001</v>
      </c>
      <c r="J10" s="70">
        <v>20.637260750880699</v>
      </c>
      <c r="K10" s="69">
        <v>51920.910799999998</v>
      </c>
      <c r="L10" s="70">
        <v>24.625863161025599</v>
      </c>
      <c r="M10" s="70">
        <v>-0.20834448844067699</v>
      </c>
      <c r="N10" s="69">
        <v>1043100.4463</v>
      </c>
      <c r="O10" s="69">
        <v>24497959.7544</v>
      </c>
      <c r="P10" s="69">
        <v>112498</v>
      </c>
      <c r="Q10" s="69">
        <v>113228</v>
      </c>
      <c r="R10" s="70">
        <v>-0.64471685448829197</v>
      </c>
      <c r="S10" s="69">
        <v>1.7704419394122599</v>
      </c>
      <c r="T10" s="69">
        <v>2.00449923605469</v>
      </c>
      <c r="U10" s="71">
        <v>-13.2202751997691</v>
      </c>
      <c r="V10" s="56"/>
      <c r="W10" s="56"/>
    </row>
    <row r="11" spans="1:23" ht="14.25" thickBot="1" x14ac:dyDescent="0.2">
      <c r="A11" s="46"/>
      <c r="B11" s="48" t="s">
        <v>9</v>
      </c>
      <c r="C11" s="54"/>
      <c r="D11" s="69">
        <v>56105.1512</v>
      </c>
      <c r="E11" s="69">
        <v>67040.450200000007</v>
      </c>
      <c r="F11" s="70">
        <v>83.688506017819094</v>
      </c>
      <c r="G11" s="69">
        <v>50970.692000000003</v>
      </c>
      <c r="H11" s="70">
        <v>10.073355880669601</v>
      </c>
      <c r="I11" s="69">
        <v>10308.538699999999</v>
      </c>
      <c r="J11" s="70">
        <v>18.373604703876101</v>
      </c>
      <c r="K11" s="69">
        <v>11888.5679</v>
      </c>
      <c r="L11" s="70">
        <v>23.324321160874199</v>
      </c>
      <c r="M11" s="70">
        <v>-0.13290324059973599</v>
      </c>
      <c r="N11" s="69">
        <v>292542.88260000001</v>
      </c>
      <c r="O11" s="69">
        <v>7509145.4654000001</v>
      </c>
      <c r="P11" s="69">
        <v>3161</v>
      </c>
      <c r="Q11" s="69">
        <v>3179</v>
      </c>
      <c r="R11" s="70">
        <v>-0.56621579112928799</v>
      </c>
      <c r="S11" s="69">
        <v>17.7491778551091</v>
      </c>
      <c r="T11" s="69">
        <v>17.886522239697999</v>
      </c>
      <c r="U11" s="71">
        <v>-0.77380702199307905</v>
      </c>
      <c r="V11" s="56"/>
      <c r="W11" s="56"/>
    </row>
    <row r="12" spans="1:23" ht="14.25" thickBot="1" x14ac:dyDescent="0.2">
      <c r="A12" s="46"/>
      <c r="B12" s="48" t="s">
        <v>10</v>
      </c>
      <c r="C12" s="54"/>
      <c r="D12" s="69">
        <v>142594.91750000001</v>
      </c>
      <c r="E12" s="69">
        <v>156350.81450000001</v>
      </c>
      <c r="F12" s="70">
        <v>91.201902565080701</v>
      </c>
      <c r="G12" s="69">
        <v>123933.98299999999</v>
      </c>
      <c r="H12" s="70">
        <v>15.0571570833804</v>
      </c>
      <c r="I12" s="69">
        <v>23259.357899999999</v>
      </c>
      <c r="J12" s="70">
        <v>16.311491536856501</v>
      </c>
      <c r="K12" s="69">
        <v>22439.212</v>
      </c>
      <c r="L12" s="70">
        <v>18.105778138349699</v>
      </c>
      <c r="M12" s="70">
        <v>3.6549674739023999E-2</v>
      </c>
      <c r="N12" s="69">
        <v>811037.40460000001</v>
      </c>
      <c r="O12" s="69">
        <v>27203708.933400001</v>
      </c>
      <c r="P12" s="69">
        <v>1752</v>
      </c>
      <c r="Q12" s="69">
        <v>1948</v>
      </c>
      <c r="R12" s="70">
        <v>-10.0616016427105</v>
      </c>
      <c r="S12" s="69">
        <v>81.389793093607295</v>
      </c>
      <c r="T12" s="69">
        <v>64.463067402464105</v>
      </c>
      <c r="U12" s="71">
        <v>20.797111096812401</v>
      </c>
      <c r="V12" s="56"/>
      <c r="W12" s="56"/>
    </row>
    <row r="13" spans="1:23" ht="14.25" thickBot="1" x14ac:dyDescent="0.2">
      <c r="A13" s="46"/>
      <c r="B13" s="48" t="s">
        <v>11</v>
      </c>
      <c r="C13" s="54"/>
      <c r="D13" s="69">
        <v>298921.16840000002</v>
      </c>
      <c r="E13" s="69">
        <v>347859.28659999999</v>
      </c>
      <c r="F13" s="70">
        <v>85.931633828631007</v>
      </c>
      <c r="G13" s="69">
        <v>300564.44760000001</v>
      </c>
      <c r="H13" s="70">
        <v>-0.54673106321177001</v>
      </c>
      <c r="I13" s="69">
        <v>69128.912400000001</v>
      </c>
      <c r="J13" s="70">
        <v>23.1261348167539</v>
      </c>
      <c r="K13" s="69">
        <v>69961.522100000002</v>
      </c>
      <c r="L13" s="70">
        <v>23.276712418464999</v>
      </c>
      <c r="M13" s="70">
        <v>-1.1900966059742E-2</v>
      </c>
      <c r="N13" s="69">
        <v>2058307.5292</v>
      </c>
      <c r="O13" s="69">
        <v>44130495.159199998</v>
      </c>
      <c r="P13" s="69">
        <v>13275</v>
      </c>
      <c r="Q13" s="69">
        <v>16897</v>
      </c>
      <c r="R13" s="70">
        <v>-21.4357578268332</v>
      </c>
      <c r="S13" s="69">
        <v>22.517602139359699</v>
      </c>
      <c r="T13" s="69">
        <v>24.573585606912498</v>
      </c>
      <c r="U13" s="71">
        <v>-9.1305613041231304</v>
      </c>
      <c r="V13" s="56"/>
      <c r="W13" s="56"/>
    </row>
    <row r="14" spans="1:23" ht="14.25" thickBot="1" x14ac:dyDescent="0.2">
      <c r="A14" s="46"/>
      <c r="B14" s="48" t="s">
        <v>12</v>
      </c>
      <c r="C14" s="54"/>
      <c r="D14" s="69">
        <v>173216.28690000001</v>
      </c>
      <c r="E14" s="69">
        <v>167561.91020000001</v>
      </c>
      <c r="F14" s="70">
        <v>103.374500024051</v>
      </c>
      <c r="G14" s="69">
        <v>193284.921</v>
      </c>
      <c r="H14" s="70">
        <v>-10.382927957427199</v>
      </c>
      <c r="I14" s="69">
        <v>31268.470799999999</v>
      </c>
      <c r="J14" s="70">
        <v>18.051692112562002</v>
      </c>
      <c r="K14" s="69">
        <v>36347.377899999999</v>
      </c>
      <c r="L14" s="70">
        <v>18.805076832661999</v>
      </c>
      <c r="M14" s="70">
        <v>-0.13973242069822001</v>
      </c>
      <c r="N14" s="69">
        <v>1122235.1063000001</v>
      </c>
      <c r="O14" s="69">
        <v>20808763.006299999</v>
      </c>
      <c r="P14" s="69">
        <v>3595</v>
      </c>
      <c r="Q14" s="69">
        <v>3764</v>
      </c>
      <c r="R14" s="70">
        <v>-4.4899043570669503</v>
      </c>
      <c r="S14" s="69">
        <v>48.182555465924899</v>
      </c>
      <c r="T14" s="69">
        <v>53.252935122210403</v>
      </c>
      <c r="U14" s="71">
        <v>-10.523268446961699</v>
      </c>
      <c r="V14" s="56"/>
      <c r="W14" s="56"/>
    </row>
    <row r="15" spans="1:23" ht="14.25" thickBot="1" x14ac:dyDescent="0.2">
      <c r="A15" s="46"/>
      <c r="B15" s="48" t="s">
        <v>13</v>
      </c>
      <c r="C15" s="54"/>
      <c r="D15" s="69">
        <v>118751.3079</v>
      </c>
      <c r="E15" s="69">
        <v>164665.81760000001</v>
      </c>
      <c r="F15" s="70">
        <v>72.116550739429201</v>
      </c>
      <c r="G15" s="69">
        <v>157055.0307</v>
      </c>
      <c r="H15" s="70">
        <v>-24.388727078195998</v>
      </c>
      <c r="I15" s="69">
        <v>25381.9784</v>
      </c>
      <c r="J15" s="70">
        <v>21.374062188328999</v>
      </c>
      <c r="K15" s="69">
        <v>26881.465400000001</v>
      </c>
      <c r="L15" s="70">
        <v>17.115953102672599</v>
      </c>
      <c r="M15" s="70">
        <v>-5.5781445605268001E-2</v>
      </c>
      <c r="N15" s="69">
        <v>995624.73770000006</v>
      </c>
      <c r="O15" s="69">
        <v>16762020.266799999</v>
      </c>
      <c r="P15" s="69">
        <v>5141</v>
      </c>
      <c r="Q15" s="69">
        <v>6273</v>
      </c>
      <c r="R15" s="70">
        <v>-18.045592220628102</v>
      </c>
      <c r="S15" s="69">
        <v>23.098873351487999</v>
      </c>
      <c r="T15" s="69">
        <v>23.021178080663201</v>
      </c>
      <c r="U15" s="71">
        <v>0.33635956889588697</v>
      </c>
      <c r="V15" s="56"/>
      <c r="W15" s="56"/>
    </row>
    <row r="16" spans="1:23" ht="14.25" thickBot="1" x14ac:dyDescent="0.2">
      <c r="A16" s="46"/>
      <c r="B16" s="48" t="s">
        <v>14</v>
      </c>
      <c r="C16" s="54"/>
      <c r="D16" s="69">
        <v>1152884.5403</v>
      </c>
      <c r="E16" s="69">
        <v>1238275.7982000001</v>
      </c>
      <c r="F16" s="70">
        <v>93.104019474165</v>
      </c>
      <c r="G16" s="69">
        <v>1085029.8251</v>
      </c>
      <c r="H16" s="70">
        <v>6.2537188960447603</v>
      </c>
      <c r="I16" s="69">
        <v>67002.351999999999</v>
      </c>
      <c r="J16" s="70">
        <v>5.81171397983747</v>
      </c>
      <c r="K16" s="69">
        <v>68657.981899999999</v>
      </c>
      <c r="L16" s="70">
        <v>6.3277506582523904</v>
      </c>
      <c r="M16" s="70">
        <v>-2.4114164940231001E-2</v>
      </c>
      <c r="N16" s="69">
        <v>7286615.4170000004</v>
      </c>
      <c r="O16" s="69">
        <v>118491101.65719999</v>
      </c>
      <c r="P16" s="69">
        <v>57864</v>
      </c>
      <c r="Q16" s="69">
        <v>62158</v>
      </c>
      <c r="R16" s="70">
        <v>-6.9082016795907197</v>
      </c>
      <c r="S16" s="69">
        <v>19.924038094497401</v>
      </c>
      <c r="T16" s="69">
        <v>19.883963702178299</v>
      </c>
      <c r="U16" s="71">
        <v>0.20113589488764899</v>
      </c>
      <c r="V16" s="56"/>
      <c r="W16" s="56"/>
    </row>
    <row r="17" spans="1:21" ht="12" thickBot="1" x14ac:dyDescent="0.2">
      <c r="A17" s="46"/>
      <c r="B17" s="48" t="s">
        <v>15</v>
      </c>
      <c r="C17" s="54"/>
      <c r="D17" s="69">
        <v>528685.47600000002</v>
      </c>
      <c r="E17" s="69">
        <v>787221.25639999995</v>
      </c>
      <c r="F17" s="70">
        <v>67.1584350272379</v>
      </c>
      <c r="G17" s="69">
        <v>647571.45869999996</v>
      </c>
      <c r="H17" s="70">
        <v>-18.358743441019399</v>
      </c>
      <c r="I17" s="69">
        <v>64662.088400000001</v>
      </c>
      <c r="J17" s="70">
        <v>12.230729107451401</v>
      </c>
      <c r="K17" s="69">
        <v>79046.810299999997</v>
      </c>
      <c r="L17" s="70">
        <v>12.206654453037</v>
      </c>
      <c r="M17" s="70">
        <v>-0.181977259365771</v>
      </c>
      <c r="N17" s="69">
        <v>3245672.0684000002</v>
      </c>
      <c r="O17" s="69">
        <v>139104037.3143</v>
      </c>
      <c r="P17" s="69">
        <v>13055</v>
      </c>
      <c r="Q17" s="69">
        <v>13925</v>
      </c>
      <c r="R17" s="70">
        <v>-6.24775583482944</v>
      </c>
      <c r="S17" s="69">
        <v>40.496781003446998</v>
      </c>
      <c r="T17" s="69">
        <v>43.694142614003603</v>
      </c>
      <c r="U17" s="71">
        <v>-7.8953475593146303</v>
      </c>
    </row>
    <row r="18" spans="1:21" ht="12" thickBot="1" x14ac:dyDescent="0.2">
      <c r="A18" s="46"/>
      <c r="B18" s="48" t="s">
        <v>16</v>
      </c>
      <c r="C18" s="54"/>
      <c r="D18" s="69">
        <v>2388720.7927000001</v>
      </c>
      <c r="E18" s="69">
        <v>2815917.0392</v>
      </c>
      <c r="F18" s="70">
        <v>84.829231807860197</v>
      </c>
      <c r="G18" s="69">
        <v>2610225.6372000002</v>
      </c>
      <c r="H18" s="70">
        <v>-8.4860420242293504</v>
      </c>
      <c r="I18" s="69">
        <v>266592.28909999999</v>
      </c>
      <c r="J18" s="70">
        <v>11.160462533533201</v>
      </c>
      <c r="K18" s="69">
        <v>277124.9166</v>
      </c>
      <c r="L18" s="70">
        <v>10.6168950549912</v>
      </c>
      <c r="M18" s="70">
        <v>-3.8006786359101E-2</v>
      </c>
      <c r="N18" s="69">
        <v>12157903.8005</v>
      </c>
      <c r="O18" s="69">
        <v>316074019.23820001</v>
      </c>
      <c r="P18" s="69">
        <v>114721</v>
      </c>
      <c r="Q18" s="69">
        <v>115224</v>
      </c>
      <c r="R18" s="70">
        <v>-0.436540998403112</v>
      </c>
      <c r="S18" s="69">
        <v>20.8220011392857</v>
      </c>
      <c r="T18" s="69">
        <v>21.829226196799301</v>
      </c>
      <c r="U18" s="71">
        <v>-4.8373115089940102</v>
      </c>
    </row>
    <row r="19" spans="1:21" ht="12" thickBot="1" x14ac:dyDescent="0.2">
      <c r="A19" s="46"/>
      <c r="B19" s="48" t="s">
        <v>17</v>
      </c>
      <c r="C19" s="54"/>
      <c r="D19" s="69">
        <v>913467.23910000001</v>
      </c>
      <c r="E19" s="69">
        <v>1026840.839</v>
      </c>
      <c r="F19" s="70">
        <v>88.958989982282901</v>
      </c>
      <c r="G19" s="69">
        <v>873207.04709999997</v>
      </c>
      <c r="H19" s="70">
        <v>4.6106123551920204</v>
      </c>
      <c r="I19" s="69">
        <v>37928.713100000001</v>
      </c>
      <c r="J19" s="70">
        <v>4.1521700479778101</v>
      </c>
      <c r="K19" s="69">
        <v>68336.7304</v>
      </c>
      <c r="L19" s="70">
        <v>7.8259481101249104</v>
      </c>
      <c r="M19" s="70">
        <v>-0.44497325409060001</v>
      </c>
      <c r="N19" s="69">
        <v>4501639.6686000004</v>
      </c>
      <c r="O19" s="69">
        <v>88657815.051599994</v>
      </c>
      <c r="P19" s="69">
        <v>17774</v>
      </c>
      <c r="Q19" s="69">
        <v>17916</v>
      </c>
      <c r="R19" s="70">
        <v>-0.79258763116767394</v>
      </c>
      <c r="S19" s="69">
        <v>51.393453308203</v>
      </c>
      <c r="T19" s="69">
        <v>51.714359511051597</v>
      </c>
      <c r="U19" s="71">
        <v>-0.62441066359974595</v>
      </c>
    </row>
    <row r="20" spans="1:21" ht="12" thickBot="1" x14ac:dyDescent="0.2">
      <c r="A20" s="46"/>
      <c r="B20" s="48" t="s">
        <v>18</v>
      </c>
      <c r="C20" s="54"/>
      <c r="D20" s="69">
        <v>981614.00520000001</v>
      </c>
      <c r="E20" s="69">
        <v>1145049.9733</v>
      </c>
      <c r="F20" s="70">
        <v>85.726739276803599</v>
      </c>
      <c r="G20" s="69">
        <v>836488.7942</v>
      </c>
      <c r="H20" s="70">
        <v>17.349331157364102</v>
      </c>
      <c r="I20" s="69">
        <v>72645.177500000005</v>
      </c>
      <c r="J20" s="70">
        <v>7.4005848648419397</v>
      </c>
      <c r="K20" s="69">
        <v>72082.203299999994</v>
      </c>
      <c r="L20" s="70">
        <v>8.6172347794494808</v>
      </c>
      <c r="M20" s="70">
        <v>7.8101691433729997E-3</v>
      </c>
      <c r="N20" s="69">
        <v>5434556.2570000002</v>
      </c>
      <c r="O20" s="69">
        <v>128704467.00560001</v>
      </c>
      <c r="P20" s="69">
        <v>45645</v>
      </c>
      <c r="Q20" s="69">
        <v>45778</v>
      </c>
      <c r="R20" s="70">
        <v>-0.29053257023023998</v>
      </c>
      <c r="S20" s="69">
        <v>21.505400486362099</v>
      </c>
      <c r="T20" s="69">
        <v>23.0175515728079</v>
      </c>
      <c r="U20" s="71">
        <v>-7.0314946583055002</v>
      </c>
    </row>
    <row r="21" spans="1:21" ht="12" thickBot="1" x14ac:dyDescent="0.2">
      <c r="A21" s="46"/>
      <c r="B21" s="48" t="s">
        <v>19</v>
      </c>
      <c r="C21" s="54"/>
      <c r="D21" s="69">
        <v>427272.36410000001</v>
      </c>
      <c r="E21" s="69">
        <v>484299.13500000001</v>
      </c>
      <c r="F21" s="70">
        <v>88.224886897640303</v>
      </c>
      <c r="G21" s="69">
        <v>427447.7867</v>
      </c>
      <c r="H21" s="70">
        <v>-4.1039538736254003E-2</v>
      </c>
      <c r="I21" s="69">
        <v>39480.314100000003</v>
      </c>
      <c r="J21" s="70">
        <v>9.2400813666385204</v>
      </c>
      <c r="K21" s="69">
        <v>35092.472099999999</v>
      </c>
      <c r="L21" s="70">
        <v>8.2097681148199104</v>
      </c>
      <c r="M21" s="70">
        <v>0.12503656019149501</v>
      </c>
      <c r="N21" s="69">
        <v>2443568.0449999999</v>
      </c>
      <c r="O21" s="69">
        <v>54298129.193700001</v>
      </c>
      <c r="P21" s="69">
        <v>38201</v>
      </c>
      <c r="Q21" s="69">
        <v>39110</v>
      </c>
      <c r="R21" s="70">
        <v>-2.3242137560726102</v>
      </c>
      <c r="S21" s="69">
        <v>11.1848476244077</v>
      </c>
      <c r="T21" s="69">
        <v>11.4542123088724</v>
      </c>
      <c r="U21" s="71">
        <v>-2.4082999921864099</v>
      </c>
    </row>
    <row r="22" spans="1:21" ht="12" thickBot="1" x14ac:dyDescent="0.2">
      <c r="A22" s="46"/>
      <c r="B22" s="48" t="s">
        <v>20</v>
      </c>
      <c r="C22" s="54"/>
      <c r="D22" s="69">
        <v>1398645.5057000001</v>
      </c>
      <c r="E22" s="69">
        <v>1678454.1880999999</v>
      </c>
      <c r="F22" s="70">
        <v>83.3293822146709</v>
      </c>
      <c r="G22" s="69">
        <v>1443602.1087</v>
      </c>
      <c r="H22" s="70">
        <v>-3.11419626842223</v>
      </c>
      <c r="I22" s="69">
        <v>167286.1274</v>
      </c>
      <c r="J22" s="70">
        <v>11.960580913336999</v>
      </c>
      <c r="K22" s="69">
        <v>142009.48050000001</v>
      </c>
      <c r="L22" s="70">
        <v>9.8371621684511901</v>
      </c>
      <c r="M22" s="70">
        <v>0.17799267211600001</v>
      </c>
      <c r="N22" s="69">
        <v>7641751.1968999999</v>
      </c>
      <c r="O22" s="69">
        <v>149678583.2333</v>
      </c>
      <c r="P22" s="69">
        <v>85124</v>
      </c>
      <c r="Q22" s="69">
        <v>86245</v>
      </c>
      <c r="R22" s="70">
        <v>-1.2997854948112899</v>
      </c>
      <c r="S22" s="69">
        <v>16.4306835404821</v>
      </c>
      <c r="T22" s="69">
        <v>16.6232898196997</v>
      </c>
      <c r="U22" s="71">
        <v>-1.17223534092802</v>
      </c>
    </row>
    <row r="23" spans="1:21" ht="12" thickBot="1" x14ac:dyDescent="0.2">
      <c r="A23" s="46"/>
      <c r="B23" s="48" t="s">
        <v>21</v>
      </c>
      <c r="C23" s="54"/>
      <c r="D23" s="69">
        <v>3076554.0095000002</v>
      </c>
      <c r="E23" s="69">
        <v>3315447.0879000002</v>
      </c>
      <c r="F23" s="70">
        <v>92.794544082098</v>
      </c>
      <c r="G23" s="69">
        <v>2722880.3149000001</v>
      </c>
      <c r="H23" s="70">
        <v>12.9889548455232</v>
      </c>
      <c r="I23" s="69">
        <v>239307.49299999999</v>
      </c>
      <c r="J23" s="70">
        <v>7.7784265207452696</v>
      </c>
      <c r="K23" s="69">
        <v>125721.92479999999</v>
      </c>
      <c r="L23" s="70">
        <v>4.6172402111114197</v>
      </c>
      <c r="M23" s="70">
        <v>0.90346666566466705</v>
      </c>
      <c r="N23" s="69">
        <v>17465057.460700002</v>
      </c>
      <c r="O23" s="69">
        <v>330690190.48400003</v>
      </c>
      <c r="P23" s="69">
        <v>97035</v>
      </c>
      <c r="Q23" s="69">
        <v>96280</v>
      </c>
      <c r="R23" s="70">
        <v>0.78417116742832704</v>
      </c>
      <c r="S23" s="69">
        <v>31.7056114752409</v>
      </c>
      <c r="T23" s="69">
        <v>32.1394861528874</v>
      </c>
      <c r="U23" s="71">
        <v>-1.36844759479038</v>
      </c>
    </row>
    <row r="24" spans="1:21" ht="12" thickBot="1" x14ac:dyDescent="0.2">
      <c r="A24" s="46"/>
      <c r="B24" s="48" t="s">
        <v>22</v>
      </c>
      <c r="C24" s="54"/>
      <c r="D24" s="69">
        <v>255097.6189</v>
      </c>
      <c r="E24" s="69">
        <v>365031.15480000002</v>
      </c>
      <c r="F24" s="70">
        <v>69.883793628455507</v>
      </c>
      <c r="G24" s="69">
        <v>329392.52389999997</v>
      </c>
      <c r="H24" s="70">
        <v>-22.5551278821845</v>
      </c>
      <c r="I24" s="69">
        <v>38424.061300000001</v>
      </c>
      <c r="J24" s="70">
        <v>15.0624931215303</v>
      </c>
      <c r="K24" s="69">
        <v>56635.996700000003</v>
      </c>
      <c r="L24" s="70">
        <v>17.1940747256286</v>
      </c>
      <c r="M24" s="70">
        <v>-0.32156113534062702</v>
      </c>
      <c r="N24" s="69">
        <v>1435303.0053999999</v>
      </c>
      <c r="O24" s="69">
        <v>33668331.760399997</v>
      </c>
      <c r="P24" s="69">
        <v>26208</v>
      </c>
      <c r="Q24" s="69">
        <v>28001</v>
      </c>
      <c r="R24" s="70">
        <v>-6.4033427377593704</v>
      </c>
      <c r="S24" s="69">
        <v>9.7335782547313805</v>
      </c>
      <c r="T24" s="69">
        <v>10.3815233313096</v>
      </c>
      <c r="U24" s="71">
        <v>-6.6568024586770598</v>
      </c>
    </row>
    <row r="25" spans="1:21" ht="12" thickBot="1" x14ac:dyDescent="0.2">
      <c r="A25" s="46"/>
      <c r="B25" s="48" t="s">
        <v>23</v>
      </c>
      <c r="C25" s="54"/>
      <c r="D25" s="69">
        <v>228347.1661</v>
      </c>
      <c r="E25" s="69">
        <v>242283.79740000001</v>
      </c>
      <c r="F25" s="70">
        <v>94.247807137927893</v>
      </c>
      <c r="G25" s="69">
        <v>244004.38740000001</v>
      </c>
      <c r="H25" s="70">
        <v>-6.4167785943671802</v>
      </c>
      <c r="I25" s="69">
        <v>18077.911199999999</v>
      </c>
      <c r="J25" s="70">
        <v>7.91685375770468</v>
      </c>
      <c r="K25" s="69">
        <v>17648.3478</v>
      </c>
      <c r="L25" s="70">
        <v>7.23279937219686</v>
      </c>
      <c r="M25" s="70">
        <v>2.4340148146898999E-2</v>
      </c>
      <c r="N25" s="69">
        <v>1372674.7793000001</v>
      </c>
      <c r="O25" s="69">
        <v>41524669.7095</v>
      </c>
      <c r="P25" s="69">
        <v>18939</v>
      </c>
      <c r="Q25" s="69">
        <v>21934</v>
      </c>
      <c r="R25" s="70">
        <v>-13.6546001641288</v>
      </c>
      <c r="S25" s="69">
        <v>12.056981155288</v>
      </c>
      <c r="T25" s="69">
        <v>12.895833500501499</v>
      </c>
      <c r="U25" s="71">
        <v>-6.95739948839155</v>
      </c>
    </row>
    <row r="26" spans="1:21" ht="12" thickBot="1" x14ac:dyDescent="0.2">
      <c r="A26" s="46"/>
      <c r="B26" s="48" t="s">
        <v>24</v>
      </c>
      <c r="C26" s="54"/>
      <c r="D26" s="69">
        <v>690485.04</v>
      </c>
      <c r="E26" s="69">
        <v>654431.43759999995</v>
      </c>
      <c r="F26" s="70">
        <v>105.509148908283</v>
      </c>
      <c r="G26" s="69">
        <v>606808.08979999996</v>
      </c>
      <c r="H26" s="70">
        <v>13.7896892949432</v>
      </c>
      <c r="I26" s="69">
        <v>136818.74650000001</v>
      </c>
      <c r="J26" s="70">
        <v>19.814874845079899</v>
      </c>
      <c r="K26" s="69">
        <v>121230.1811</v>
      </c>
      <c r="L26" s="70">
        <v>19.978339632874199</v>
      </c>
      <c r="M26" s="70">
        <v>0.12858650592249299</v>
      </c>
      <c r="N26" s="69">
        <v>3351702.1889</v>
      </c>
      <c r="O26" s="69">
        <v>78601280.159799993</v>
      </c>
      <c r="P26" s="69">
        <v>42212</v>
      </c>
      <c r="Q26" s="69">
        <v>42611</v>
      </c>
      <c r="R26" s="70">
        <v>-0.93637793058130003</v>
      </c>
      <c r="S26" s="69">
        <v>16.357553302378498</v>
      </c>
      <c r="T26" s="69">
        <v>16.124464957405401</v>
      </c>
      <c r="U26" s="71">
        <v>1.4249584926568</v>
      </c>
    </row>
    <row r="27" spans="1:21" ht="12" thickBot="1" x14ac:dyDescent="0.2">
      <c r="A27" s="46"/>
      <c r="B27" s="48" t="s">
        <v>25</v>
      </c>
      <c r="C27" s="54"/>
      <c r="D27" s="69">
        <v>314762.73210000002</v>
      </c>
      <c r="E27" s="69">
        <v>403528.1936</v>
      </c>
      <c r="F27" s="70">
        <v>78.002661794682595</v>
      </c>
      <c r="G27" s="69">
        <v>350747.92910000001</v>
      </c>
      <c r="H27" s="70">
        <v>-10.2595607883804</v>
      </c>
      <c r="I27" s="69">
        <v>82848.359100000001</v>
      </c>
      <c r="J27" s="70">
        <v>26.320892104113199</v>
      </c>
      <c r="K27" s="69">
        <v>110375.59910000001</v>
      </c>
      <c r="L27" s="70">
        <v>31.4686388550369</v>
      </c>
      <c r="M27" s="70">
        <v>-0.24939606420673099</v>
      </c>
      <c r="N27" s="69">
        <v>1563727.1327</v>
      </c>
      <c r="O27" s="69">
        <v>28355005.5513</v>
      </c>
      <c r="P27" s="69">
        <v>39399</v>
      </c>
      <c r="Q27" s="69">
        <v>38335</v>
      </c>
      <c r="R27" s="70">
        <v>2.7755314986305</v>
      </c>
      <c r="S27" s="69">
        <v>7.9891045991015002</v>
      </c>
      <c r="T27" s="69">
        <v>8.1868839702621603</v>
      </c>
      <c r="U27" s="71">
        <v>-2.4756137400292202</v>
      </c>
    </row>
    <row r="28" spans="1:21" ht="12" thickBot="1" x14ac:dyDescent="0.2">
      <c r="A28" s="46"/>
      <c r="B28" s="48" t="s">
        <v>26</v>
      </c>
      <c r="C28" s="54"/>
      <c r="D28" s="69">
        <v>732634.72290000005</v>
      </c>
      <c r="E28" s="69">
        <v>1029830.5947</v>
      </c>
      <c r="F28" s="70">
        <v>71.141285437671797</v>
      </c>
      <c r="G28" s="69">
        <v>923950.67830000003</v>
      </c>
      <c r="H28" s="70">
        <v>-20.706295248574001</v>
      </c>
      <c r="I28" s="69">
        <v>24189.6682</v>
      </c>
      <c r="J28" s="70">
        <v>3.3017365194280801</v>
      </c>
      <c r="K28" s="69">
        <v>63438.507799999999</v>
      </c>
      <c r="L28" s="70">
        <v>6.8660058691360097</v>
      </c>
      <c r="M28" s="70">
        <v>-0.61869109096541497</v>
      </c>
      <c r="N28" s="69">
        <v>4523350.8640999999</v>
      </c>
      <c r="O28" s="69">
        <v>100462506.0205</v>
      </c>
      <c r="P28" s="69">
        <v>40047</v>
      </c>
      <c r="Q28" s="69">
        <v>44565</v>
      </c>
      <c r="R28" s="70">
        <v>-10.138000673174</v>
      </c>
      <c r="S28" s="69">
        <v>18.2943721851824</v>
      </c>
      <c r="T28" s="69">
        <v>20.106349213508398</v>
      </c>
      <c r="U28" s="71">
        <v>-9.9045597738170308</v>
      </c>
    </row>
    <row r="29" spans="1:21" ht="12" thickBot="1" x14ac:dyDescent="0.2">
      <c r="A29" s="46"/>
      <c r="B29" s="48" t="s">
        <v>27</v>
      </c>
      <c r="C29" s="54"/>
      <c r="D29" s="69">
        <v>747132.12470000004</v>
      </c>
      <c r="E29" s="69">
        <v>841025.68469999998</v>
      </c>
      <c r="F29" s="70">
        <v>88.835827287071197</v>
      </c>
      <c r="G29" s="69">
        <v>729044.64850000001</v>
      </c>
      <c r="H29" s="70">
        <v>2.4809833303371298</v>
      </c>
      <c r="I29" s="69">
        <v>107696.7715</v>
      </c>
      <c r="J29" s="70">
        <v>14.414688907031501</v>
      </c>
      <c r="K29" s="69">
        <v>132854.7825</v>
      </c>
      <c r="L29" s="70">
        <v>18.223133901791499</v>
      </c>
      <c r="M29" s="70">
        <v>-0.18936473739663801</v>
      </c>
      <c r="N29" s="69">
        <v>4125905.8407999999</v>
      </c>
      <c r="O29" s="69">
        <v>69864986.064300001</v>
      </c>
      <c r="P29" s="69">
        <v>109076</v>
      </c>
      <c r="Q29" s="69">
        <v>110384</v>
      </c>
      <c r="R29" s="70">
        <v>-1.1849543412088701</v>
      </c>
      <c r="S29" s="69">
        <v>6.84964726154241</v>
      </c>
      <c r="T29" s="69">
        <v>6.8073225295332698</v>
      </c>
      <c r="U29" s="71">
        <v>0.61791111852981795</v>
      </c>
    </row>
    <row r="30" spans="1:21" ht="12" thickBot="1" x14ac:dyDescent="0.2">
      <c r="A30" s="46"/>
      <c r="B30" s="48" t="s">
        <v>28</v>
      </c>
      <c r="C30" s="54"/>
      <c r="D30" s="69">
        <v>1470121.1417</v>
      </c>
      <c r="E30" s="69">
        <v>1577104.4228999999</v>
      </c>
      <c r="F30" s="70">
        <v>93.216474467601998</v>
      </c>
      <c r="G30" s="69">
        <v>1414149.3233</v>
      </c>
      <c r="H30" s="70">
        <v>3.95798502165152</v>
      </c>
      <c r="I30" s="69">
        <v>158562.4307</v>
      </c>
      <c r="J30" s="70">
        <v>10.7856710717488</v>
      </c>
      <c r="K30" s="69">
        <v>205253.7476</v>
      </c>
      <c r="L30" s="70">
        <v>14.5142909746637</v>
      </c>
      <c r="M30" s="70">
        <v>-0.227480947100622</v>
      </c>
      <c r="N30" s="69">
        <v>9266408.9738999996</v>
      </c>
      <c r="O30" s="69">
        <v>124382493.36669999</v>
      </c>
      <c r="P30" s="69">
        <v>88409</v>
      </c>
      <c r="Q30" s="69">
        <v>95973</v>
      </c>
      <c r="R30" s="70">
        <v>-7.8813833057213998</v>
      </c>
      <c r="S30" s="69">
        <v>16.628636696490201</v>
      </c>
      <c r="T30" s="69">
        <v>18.092251284215401</v>
      </c>
      <c r="U30" s="71">
        <v>-8.8017713925646195</v>
      </c>
    </row>
    <row r="31" spans="1:21" ht="12" thickBot="1" x14ac:dyDescent="0.2">
      <c r="A31" s="46"/>
      <c r="B31" s="48" t="s">
        <v>29</v>
      </c>
      <c r="C31" s="54"/>
      <c r="D31" s="69">
        <v>998171.04390000005</v>
      </c>
      <c r="E31" s="69">
        <v>1752886.1436000001</v>
      </c>
      <c r="F31" s="70">
        <v>56.944431191064197</v>
      </c>
      <c r="G31" s="69">
        <v>2277616.2247000001</v>
      </c>
      <c r="H31" s="70">
        <v>-56.174748270794602</v>
      </c>
      <c r="I31" s="69">
        <v>-13936.9256</v>
      </c>
      <c r="J31" s="70">
        <v>-1.39624623306507</v>
      </c>
      <c r="K31" s="69">
        <v>-76885.920199999993</v>
      </c>
      <c r="L31" s="70">
        <v>-3.3757188487769598</v>
      </c>
      <c r="M31" s="70">
        <v>-0.81873240817374004</v>
      </c>
      <c r="N31" s="69">
        <v>4806796.7390999999</v>
      </c>
      <c r="O31" s="69">
        <v>134911395.41119999</v>
      </c>
      <c r="P31" s="69">
        <v>35440</v>
      </c>
      <c r="Q31" s="69">
        <v>36837</v>
      </c>
      <c r="R31" s="70">
        <v>-3.7923826587398599</v>
      </c>
      <c r="S31" s="69">
        <v>28.165097175507899</v>
      </c>
      <c r="T31" s="69">
        <v>28.590375071259899</v>
      </c>
      <c r="U31" s="71">
        <v>-1.50994648838559</v>
      </c>
    </row>
    <row r="32" spans="1:21" ht="12" thickBot="1" x14ac:dyDescent="0.2">
      <c r="A32" s="46"/>
      <c r="B32" s="48" t="s">
        <v>30</v>
      </c>
      <c r="C32" s="54"/>
      <c r="D32" s="69">
        <v>132230.7003</v>
      </c>
      <c r="E32" s="69">
        <v>208391.68650000001</v>
      </c>
      <c r="F32" s="70">
        <v>63.452963273561302</v>
      </c>
      <c r="G32" s="69">
        <v>159094.02499999999</v>
      </c>
      <c r="H32" s="70">
        <v>-16.885187674395699</v>
      </c>
      <c r="I32" s="69">
        <v>37359.015599999999</v>
      </c>
      <c r="J32" s="70">
        <v>28.252906106706899</v>
      </c>
      <c r="K32" s="69">
        <v>45985.777000000002</v>
      </c>
      <c r="L32" s="70">
        <v>28.9047794221059</v>
      </c>
      <c r="M32" s="70">
        <v>-0.18759629526320701</v>
      </c>
      <c r="N32" s="69">
        <v>691739.15060000005</v>
      </c>
      <c r="O32" s="69">
        <v>13924648.5646</v>
      </c>
      <c r="P32" s="69">
        <v>25008</v>
      </c>
      <c r="Q32" s="69">
        <v>24735</v>
      </c>
      <c r="R32" s="70">
        <v>1.1036992116434201</v>
      </c>
      <c r="S32" s="69">
        <v>5.2875360004798502</v>
      </c>
      <c r="T32" s="69">
        <v>5.3713767050737804</v>
      </c>
      <c r="U32" s="71">
        <v>-1.5856290072791499</v>
      </c>
    </row>
    <row r="33" spans="1:21" ht="12" thickBot="1" x14ac:dyDescent="0.2">
      <c r="A33" s="46"/>
      <c r="B33" s="48" t="s">
        <v>31</v>
      </c>
      <c r="C33" s="54"/>
      <c r="D33" s="72"/>
      <c r="E33" s="72"/>
      <c r="F33" s="72"/>
      <c r="G33" s="69">
        <v>61.538699999999999</v>
      </c>
      <c r="H33" s="72"/>
      <c r="I33" s="72"/>
      <c r="J33" s="72"/>
      <c r="K33" s="69">
        <v>11.982200000000001</v>
      </c>
      <c r="L33" s="70">
        <v>19.470999549876701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46"/>
      <c r="B34" s="48" t="s">
        <v>32</v>
      </c>
      <c r="C34" s="54"/>
      <c r="D34" s="69">
        <v>117225.42570000001</v>
      </c>
      <c r="E34" s="69">
        <v>124133.9809</v>
      </c>
      <c r="F34" s="70">
        <v>94.434597883745198</v>
      </c>
      <c r="G34" s="69">
        <v>105662.7466</v>
      </c>
      <c r="H34" s="70">
        <v>10.943004485556299</v>
      </c>
      <c r="I34" s="69">
        <v>10507.5605</v>
      </c>
      <c r="J34" s="70">
        <v>8.9635507290804401</v>
      </c>
      <c r="K34" s="69">
        <v>12772.8202</v>
      </c>
      <c r="L34" s="70">
        <v>12.088290917094101</v>
      </c>
      <c r="M34" s="70">
        <v>-0.177350002938271</v>
      </c>
      <c r="N34" s="69">
        <v>699912.39480000001</v>
      </c>
      <c r="O34" s="69">
        <v>23205714.0944</v>
      </c>
      <c r="P34" s="69">
        <v>7997</v>
      </c>
      <c r="Q34" s="69">
        <v>8967</v>
      </c>
      <c r="R34" s="70">
        <v>-10.8174417307907</v>
      </c>
      <c r="S34" s="69">
        <v>14.6586752157059</v>
      </c>
      <c r="T34" s="69">
        <v>15.267515088658399</v>
      </c>
      <c r="U34" s="71">
        <v>-4.1534440458861202</v>
      </c>
    </row>
    <row r="35" spans="1:21" ht="12" customHeight="1" thickBot="1" x14ac:dyDescent="0.2">
      <c r="A35" s="46"/>
      <c r="B35" s="48" t="s">
        <v>70</v>
      </c>
      <c r="C35" s="5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69">
        <v>39636.76</v>
      </c>
      <c r="O35" s="69">
        <v>675117.18</v>
      </c>
      <c r="P35" s="72"/>
      <c r="Q35" s="69">
        <v>1</v>
      </c>
      <c r="R35" s="72"/>
      <c r="S35" s="72"/>
      <c r="T35" s="69">
        <v>5032.4799999999996</v>
      </c>
      <c r="U35" s="73"/>
    </row>
    <row r="36" spans="1:21" ht="12" thickBot="1" x14ac:dyDescent="0.2">
      <c r="A36" s="46"/>
      <c r="B36" s="48" t="s">
        <v>36</v>
      </c>
      <c r="C36" s="54"/>
      <c r="D36" s="69">
        <v>188338.33</v>
      </c>
      <c r="E36" s="69">
        <v>235072.82800000001</v>
      </c>
      <c r="F36" s="70">
        <v>80.119140779639594</v>
      </c>
      <c r="G36" s="72"/>
      <c r="H36" s="72"/>
      <c r="I36" s="69">
        <v>-1521.25</v>
      </c>
      <c r="J36" s="70">
        <v>-0.80772193318269303</v>
      </c>
      <c r="K36" s="72"/>
      <c r="L36" s="72"/>
      <c r="M36" s="72"/>
      <c r="N36" s="69">
        <v>1127351.56</v>
      </c>
      <c r="O36" s="69">
        <v>20612398.440000001</v>
      </c>
      <c r="P36" s="69">
        <v>68</v>
      </c>
      <c r="Q36" s="69">
        <v>93</v>
      </c>
      <c r="R36" s="70">
        <v>-26.881720430107499</v>
      </c>
      <c r="S36" s="69">
        <v>2769.6813235294098</v>
      </c>
      <c r="T36" s="69">
        <v>2840.2950537634401</v>
      </c>
      <c r="U36" s="71">
        <v>-2.5495254502437201</v>
      </c>
    </row>
    <row r="37" spans="1:21" ht="12" customHeight="1" thickBot="1" x14ac:dyDescent="0.2">
      <c r="A37" s="46"/>
      <c r="B37" s="48" t="s">
        <v>37</v>
      </c>
      <c r="C37" s="54"/>
      <c r="D37" s="69">
        <v>88010.12</v>
      </c>
      <c r="E37" s="69">
        <v>172567.4822</v>
      </c>
      <c r="F37" s="70">
        <v>51.000408001548699</v>
      </c>
      <c r="G37" s="72"/>
      <c r="H37" s="72"/>
      <c r="I37" s="69">
        <v>1126.1600000000001</v>
      </c>
      <c r="J37" s="70">
        <v>1.2795801210133599</v>
      </c>
      <c r="K37" s="72"/>
      <c r="L37" s="72"/>
      <c r="M37" s="72"/>
      <c r="N37" s="69">
        <v>459192.73</v>
      </c>
      <c r="O37" s="69">
        <v>24040482.370000001</v>
      </c>
      <c r="P37" s="69">
        <v>37</v>
      </c>
      <c r="Q37" s="69">
        <v>35</v>
      </c>
      <c r="R37" s="70">
        <v>5.7142857142857197</v>
      </c>
      <c r="S37" s="69">
        <v>2378.65189189189</v>
      </c>
      <c r="T37" s="69">
        <v>2692.6320000000001</v>
      </c>
      <c r="U37" s="71">
        <v>-13.1999183730235</v>
      </c>
    </row>
    <row r="38" spans="1:21" ht="12" customHeight="1" thickBot="1" x14ac:dyDescent="0.2">
      <c r="A38" s="46"/>
      <c r="B38" s="48" t="s">
        <v>38</v>
      </c>
      <c r="C38" s="54"/>
      <c r="D38" s="69">
        <v>207990.95</v>
      </c>
      <c r="E38" s="69">
        <v>144159.7996</v>
      </c>
      <c r="F38" s="70">
        <v>144.27805156299601</v>
      </c>
      <c r="G38" s="72"/>
      <c r="H38" s="72"/>
      <c r="I38" s="69">
        <v>8338.81</v>
      </c>
      <c r="J38" s="70">
        <v>4.0092177087512697</v>
      </c>
      <c r="K38" s="72"/>
      <c r="L38" s="72"/>
      <c r="M38" s="72"/>
      <c r="N38" s="69">
        <v>1363787.79</v>
      </c>
      <c r="O38" s="69">
        <v>15196346.68</v>
      </c>
      <c r="P38" s="69">
        <v>112</v>
      </c>
      <c r="Q38" s="69">
        <v>126</v>
      </c>
      <c r="R38" s="70">
        <v>-11.1111111111111</v>
      </c>
      <c r="S38" s="69">
        <v>1857.0620535714299</v>
      </c>
      <c r="T38" s="69">
        <v>1939.7073015873</v>
      </c>
      <c r="U38" s="71">
        <v>-4.4503223711309401</v>
      </c>
    </row>
    <row r="39" spans="1:21" ht="12" thickBot="1" x14ac:dyDescent="0.2">
      <c r="A39" s="46"/>
      <c r="B39" s="48" t="s">
        <v>71</v>
      </c>
      <c r="C39" s="54"/>
      <c r="D39" s="69">
        <v>15.65</v>
      </c>
      <c r="E39" s="72"/>
      <c r="F39" s="72"/>
      <c r="G39" s="72"/>
      <c r="H39" s="72"/>
      <c r="I39" s="69">
        <v>14.52</v>
      </c>
      <c r="J39" s="70">
        <v>92.779552715654901</v>
      </c>
      <c r="K39" s="72"/>
      <c r="L39" s="72"/>
      <c r="M39" s="72"/>
      <c r="N39" s="69">
        <v>132.62</v>
      </c>
      <c r="O39" s="69">
        <v>1185.47</v>
      </c>
      <c r="P39" s="69">
        <v>7</v>
      </c>
      <c r="Q39" s="69">
        <v>4</v>
      </c>
      <c r="R39" s="70">
        <v>75</v>
      </c>
      <c r="S39" s="69">
        <v>2.2357142857142902</v>
      </c>
      <c r="T39" s="69">
        <v>2.5000000000000001E-2</v>
      </c>
      <c r="U39" s="71">
        <v>98.881789137380196</v>
      </c>
    </row>
    <row r="40" spans="1:21" ht="12" customHeight="1" thickBot="1" x14ac:dyDescent="0.2">
      <c r="A40" s="46"/>
      <c r="B40" s="48" t="s">
        <v>33</v>
      </c>
      <c r="C40" s="54"/>
      <c r="D40" s="69">
        <v>187747.00820000001</v>
      </c>
      <c r="E40" s="69">
        <v>127483.40790000001</v>
      </c>
      <c r="F40" s="70">
        <v>147.271720526385</v>
      </c>
      <c r="G40" s="69">
        <v>285008.97360000003</v>
      </c>
      <c r="H40" s="70">
        <v>-34.125930903671701</v>
      </c>
      <c r="I40" s="69">
        <v>10952.473400000001</v>
      </c>
      <c r="J40" s="70">
        <v>5.8336340509526199</v>
      </c>
      <c r="K40" s="69">
        <v>15256.938</v>
      </c>
      <c r="L40" s="70">
        <v>5.3531430281955199</v>
      </c>
      <c r="M40" s="70">
        <v>-0.282131617759737</v>
      </c>
      <c r="N40" s="69">
        <v>995699.57079999999</v>
      </c>
      <c r="O40" s="69">
        <v>27312665.003800001</v>
      </c>
      <c r="P40" s="69">
        <v>292</v>
      </c>
      <c r="Q40" s="69">
        <v>285</v>
      </c>
      <c r="R40" s="70">
        <v>2.4561403508772002</v>
      </c>
      <c r="S40" s="69">
        <v>642.96920616438399</v>
      </c>
      <c r="T40" s="69">
        <v>588.34307999999999</v>
      </c>
      <c r="U40" s="71">
        <v>8.4959163892551608</v>
      </c>
    </row>
    <row r="41" spans="1:21" ht="12" thickBot="1" x14ac:dyDescent="0.2">
      <c r="A41" s="46"/>
      <c r="B41" s="48" t="s">
        <v>34</v>
      </c>
      <c r="C41" s="54"/>
      <c r="D41" s="69">
        <v>379994.89970000001</v>
      </c>
      <c r="E41" s="69">
        <v>383228.83899999998</v>
      </c>
      <c r="F41" s="70">
        <v>99.156133628033203</v>
      </c>
      <c r="G41" s="69">
        <v>380781.315</v>
      </c>
      <c r="H41" s="70">
        <v>-0.206526756702863</v>
      </c>
      <c r="I41" s="69">
        <v>29108.737000000001</v>
      </c>
      <c r="J41" s="70">
        <v>7.6602967626620497</v>
      </c>
      <c r="K41" s="69">
        <v>26141.627700000001</v>
      </c>
      <c r="L41" s="70">
        <v>6.8652601034270804</v>
      </c>
      <c r="M41" s="70">
        <v>0.113501321878285</v>
      </c>
      <c r="N41" s="69">
        <v>2026155.7989000001</v>
      </c>
      <c r="O41" s="69">
        <v>61672555.656000003</v>
      </c>
      <c r="P41" s="69">
        <v>2021</v>
      </c>
      <c r="Q41" s="69">
        <v>1910</v>
      </c>
      <c r="R41" s="70">
        <v>5.8115183246073299</v>
      </c>
      <c r="S41" s="69">
        <v>188.02320618505701</v>
      </c>
      <c r="T41" s="69">
        <v>194.90643617801001</v>
      </c>
      <c r="U41" s="71">
        <v>-3.6608406656883101</v>
      </c>
    </row>
    <row r="42" spans="1:21" ht="12" thickBot="1" x14ac:dyDescent="0.2">
      <c r="A42" s="46"/>
      <c r="B42" s="48" t="s">
        <v>39</v>
      </c>
      <c r="C42" s="54"/>
      <c r="D42" s="69">
        <v>164346.9</v>
      </c>
      <c r="E42" s="69">
        <v>98490.7981</v>
      </c>
      <c r="F42" s="70">
        <v>166.86523327096501</v>
      </c>
      <c r="G42" s="72"/>
      <c r="H42" s="72"/>
      <c r="I42" s="69">
        <v>-2948.84</v>
      </c>
      <c r="J42" s="70">
        <v>-1.7942778354809199</v>
      </c>
      <c r="K42" s="72"/>
      <c r="L42" s="72"/>
      <c r="M42" s="72"/>
      <c r="N42" s="69">
        <v>957928.75</v>
      </c>
      <c r="O42" s="69">
        <v>11116975</v>
      </c>
      <c r="P42" s="69">
        <v>97</v>
      </c>
      <c r="Q42" s="69">
        <v>106</v>
      </c>
      <c r="R42" s="70">
        <v>-8.4905660377358494</v>
      </c>
      <c r="S42" s="69">
        <v>1694.2979381443299</v>
      </c>
      <c r="T42" s="69">
        <v>1677.2843396226399</v>
      </c>
      <c r="U42" s="71">
        <v>1.0041680473460399</v>
      </c>
    </row>
    <row r="43" spans="1:21" ht="12" thickBot="1" x14ac:dyDescent="0.2">
      <c r="A43" s="46"/>
      <c r="B43" s="48" t="s">
        <v>40</v>
      </c>
      <c r="C43" s="54"/>
      <c r="D43" s="69">
        <v>64598.03</v>
      </c>
      <c r="E43" s="69">
        <v>20037.595099999999</v>
      </c>
      <c r="F43" s="70">
        <v>322.384146788154</v>
      </c>
      <c r="G43" s="72"/>
      <c r="H43" s="72"/>
      <c r="I43" s="69">
        <v>8685.86</v>
      </c>
      <c r="J43" s="70">
        <v>13.446013756147099</v>
      </c>
      <c r="K43" s="72"/>
      <c r="L43" s="72"/>
      <c r="M43" s="72"/>
      <c r="N43" s="69">
        <v>308887.98</v>
      </c>
      <c r="O43" s="69">
        <v>3268540.21</v>
      </c>
      <c r="P43" s="69">
        <v>55</v>
      </c>
      <c r="Q43" s="69">
        <v>58</v>
      </c>
      <c r="R43" s="70">
        <v>-5.1724137931034502</v>
      </c>
      <c r="S43" s="69">
        <v>1174.5096363636401</v>
      </c>
      <c r="T43" s="69">
        <v>965.56620689655199</v>
      </c>
      <c r="U43" s="71">
        <v>17.789843778037302</v>
      </c>
    </row>
    <row r="44" spans="1:21" ht="12" thickBot="1" x14ac:dyDescent="0.2">
      <c r="A44" s="47"/>
      <c r="B44" s="48" t="s">
        <v>35</v>
      </c>
      <c r="C44" s="54"/>
      <c r="D44" s="74">
        <v>6917.1998999999996</v>
      </c>
      <c r="E44" s="75"/>
      <c r="F44" s="75"/>
      <c r="G44" s="74">
        <v>25328.1315</v>
      </c>
      <c r="H44" s="76">
        <v>-72.689655768725004</v>
      </c>
      <c r="I44" s="74">
        <v>857.21579999999994</v>
      </c>
      <c r="J44" s="76">
        <v>12.3925260566779</v>
      </c>
      <c r="K44" s="74">
        <v>2569.6421</v>
      </c>
      <c r="L44" s="76">
        <v>10.145407291493299</v>
      </c>
      <c r="M44" s="76">
        <v>-0.66640653965001595</v>
      </c>
      <c r="N44" s="74">
        <v>54448.594599999997</v>
      </c>
      <c r="O44" s="74">
        <v>2934012.5033</v>
      </c>
      <c r="P44" s="74">
        <v>28</v>
      </c>
      <c r="Q44" s="74">
        <v>31</v>
      </c>
      <c r="R44" s="76">
        <v>-9.67741935483871</v>
      </c>
      <c r="S44" s="74">
        <v>247.04285357142899</v>
      </c>
      <c r="T44" s="74">
        <v>231.583190322581</v>
      </c>
      <c r="U44" s="77">
        <v>6.2578872553291598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44:C44"/>
    <mergeCell ref="B37:C37"/>
    <mergeCell ref="B38:C38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8" sqref="B38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93613</v>
      </c>
      <c r="D2" s="32">
        <v>746368.52027863194</v>
      </c>
      <c r="E2" s="32">
        <v>604080.74868803401</v>
      </c>
      <c r="F2" s="32">
        <v>142287.77159059799</v>
      </c>
      <c r="G2" s="32">
        <v>604080.74868803401</v>
      </c>
      <c r="H2" s="32">
        <v>0.19064010301168599</v>
      </c>
    </row>
    <row r="3" spans="1:8" ht="14.25" x14ac:dyDescent="0.2">
      <c r="A3" s="32">
        <v>2</v>
      </c>
      <c r="B3" s="33">
        <v>13</v>
      </c>
      <c r="C3" s="32">
        <v>14671</v>
      </c>
      <c r="D3" s="32">
        <v>139904.332823765</v>
      </c>
      <c r="E3" s="32">
        <v>109449.925081908</v>
      </c>
      <c r="F3" s="32">
        <v>30454.4077418577</v>
      </c>
      <c r="G3" s="32">
        <v>109449.925081908</v>
      </c>
      <c r="H3" s="32">
        <v>0.21768023282181301</v>
      </c>
    </row>
    <row r="4" spans="1:8" ht="14.25" x14ac:dyDescent="0.2">
      <c r="A4" s="32">
        <v>3</v>
      </c>
      <c r="B4" s="33">
        <v>14</v>
      </c>
      <c r="C4" s="32">
        <v>146204</v>
      </c>
      <c r="D4" s="32">
        <v>199173.696530769</v>
      </c>
      <c r="E4" s="32">
        <v>158067.70211282099</v>
      </c>
      <c r="F4" s="32">
        <v>41105.994417948699</v>
      </c>
      <c r="G4" s="32">
        <v>158067.70211282099</v>
      </c>
      <c r="H4" s="32">
        <v>0.206382645569861</v>
      </c>
    </row>
    <row r="5" spans="1:8" ht="14.25" x14ac:dyDescent="0.2">
      <c r="A5" s="32">
        <v>4</v>
      </c>
      <c r="B5" s="33">
        <v>15</v>
      </c>
      <c r="C5" s="32">
        <v>4402</v>
      </c>
      <c r="D5" s="32">
        <v>56105.187974359003</v>
      </c>
      <c r="E5" s="32">
        <v>45796.612872649603</v>
      </c>
      <c r="F5" s="32">
        <v>10308.575101709401</v>
      </c>
      <c r="G5" s="32">
        <v>45796.612872649603</v>
      </c>
      <c r="H5" s="32">
        <v>0.183736575420095</v>
      </c>
    </row>
    <row r="6" spans="1:8" ht="14.25" x14ac:dyDescent="0.2">
      <c r="A6" s="32">
        <v>5</v>
      </c>
      <c r="B6" s="33">
        <v>16</v>
      </c>
      <c r="C6" s="32">
        <v>2782</v>
      </c>
      <c r="D6" s="32">
        <v>142594.960523077</v>
      </c>
      <c r="E6" s="32">
        <v>119335.558764103</v>
      </c>
      <c r="F6" s="32">
        <v>23259.4017589744</v>
      </c>
      <c r="G6" s="32">
        <v>119335.558764103</v>
      </c>
      <c r="H6" s="32">
        <v>0.16311517373161399</v>
      </c>
    </row>
    <row r="7" spans="1:8" ht="14.25" x14ac:dyDescent="0.2">
      <c r="A7" s="32">
        <v>6</v>
      </c>
      <c r="B7" s="33">
        <v>17</v>
      </c>
      <c r="C7" s="32">
        <v>25293</v>
      </c>
      <c r="D7" s="32">
        <v>298921.346101709</v>
      </c>
      <c r="E7" s="32">
        <v>229792.252900855</v>
      </c>
      <c r="F7" s="32">
        <v>69129.093200854695</v>
      </c>
      <c r="G7" s="32">
        <v>229792.252900855</v>
      </c>
      <c r="H7" s="32">
        <v>0.23126181553234801</v>
      </c>
    </row>
    <row r="8" spans="1:8" ht="14.25" x14ac:dyDescent="0.2">
      <c r="A8" s="32">
        <v>7</v>
      </c>
      <c r="B8" s="33">
        <v>18</v>
      </c>
      <c r="C8" s="32">
        <v>85034</v>
      </c>
      <c r="D8" s="32">
        <v>173216.285860684</v>
      </c>
      <c r="E8" s="32">
        <v>141947.81659999999</v>
      </c>
      <c r="F8" s="32">
        <v>31268.4692606838</v>
      </c>
      <c r="G8" s="32">
        <v>141947.81659999999</v>
      </c>
      <c r="H8" s="32">
        <v>0.18051691332206901</v>
      </c>
    </row>
    <row r="9" spans="1:8" ht="14.25" x14ac:dyDescent="0.2">
      <c r="A9" s="32">
        <v>8</v>
      </c>
      <c r="B9" s="33">
        <v>19</v>
      </c>
      <c r="C9" s="32">
        <v>19728</v>
      </c>
      <c r="D9" s="32">
        <v>118751.404621368</v>
      </c>
      <c r="E9" s="32">
        <v>93369.329547863206</v>
      </c>
      <c r="F9" s="32">
        <v>25382.0750735043</v>
      </c>
      <c r="G9" s="32">
        <v>93369.329547863206</v>
      </c>
      <c r="H9" s="32">
        <v>0.21374126187756401</v>
      </c>
    </row>
    <row r="10" spans="1:8" ht="14.25" x14ac:dyDescent="0.2">
      <c r="A10" s="32">
        <v>9</v>
      </c>
      <c r="B10" s="33">
        <v>21</v>
      </c>
      <c r="C10" s="32">
        <v>240711</v>
      </c>
      <c r="D10" s="32">
        <v>1152883.87781197</v>
      </c>
      <c r="E10" s="32">
        <v>1085882.1881017101</v>
      </c>
      <c r="F10" s="32">
        <v>67001.689710256396</v>
      </c>
      <c r="G10" s="32">
        <v>1085882.1881017101</v>
      </c>
      <c r="H10" s="35">
        <v>5.81165987310166E-2</v>
      </c>
    </row>
    <row r="11" spans="1:8" ht="14.25" x14ac:dyDescent="0.2">
      <c r="A11" s="32">
        <v>10</v>
      </c>
      <c r="B11" s="33">
        <v>22</v>
      </c>
      <c r="C11" s="32">
        <v>35088</v>
      </c>
      <c r="D11" s="32">
        <v>528685.60023504298</v>
      </c>
      <c r="E11" s="32">
        <v>464023.38829145301</v>
      </c>
      <c r="F11" s="32">
        <v>64662.211943589697</v>
      </c>
      <c r="G11" s="32">
        <v>464023.38829145301</v>
      </c>
      <c r="H11" s="32">
        <v>0.122307496014346</v>
      </c>
    </row>
    <row r="12" spans="1:8" ht="14.25" x14ac:dyDescent="0.2">
      <c r="A12" s="32">
        <v>11</v>
      </c>
      <c r="B12" s="33">
        <v>23</v>
      </c>
      <c r="C12" s="32">
        <v>325181.22600000002</v>
      </c>
      <c r="D12" s="32">
        <v>2388720.4977714899</v>
      </c>
      <c r="E12" s="32">
        <v>2122128.5182381999</v>
      </c>
      <c r="F12" s="32">
        <v>266591.97953328799</v>
      </c>
      <c r="G12" s="32">
        <v>2122128.5182381999</v>
      </c>
      <c r="H12" s="32">
        <v>0.11160450951963601</v>
      </c>
    </row>
    <row r="13" spans="1:8" ht="14.25" x14ac:dyDescent="0.2">
      <c r="A13" s="32">
        <v>12</v>
      </c>
      <c r="B13" s="33">
        <v>24</v>
      </c>
      <c r="C13" s="32">
        <v>43252.67</v>
      </c>
      <c r="D13" s="32">
        <v>913467.23286410305</v>
      </c>
      <c r="E13" s="32">
        <v>875538.52890170901</v>
      </c>
      <c r="F13" s="32">
        <v>37928.7039623932</v>
      </c>
      <c r="G13" s="32">
        <v>875538.52890170901</v>
      </c>
      <c r="H13" s="32">
        <v>4.1521690760018597E-2</v>
      </c>
    </row>
    <row r="14" spans="1:8" ht="14.25" x14ac:dyDescent="0.2">
      <c r="A14" s="32">
        <v>13</v>
      </c>
      <c r="B14" s="33">
        <v>25</v>
      </c>
      <c r="C14" s="32">
        <v>98735</v>
      </c>
      <c r="D14" s="32">
        <v>981614.10190000001</v>
      </c>
      <c r="E14" s="32">
        <v>908968.82770000002</v>
      </c>
      <c r="F14" s="32">
        <v>72645.2742</v>
      </c>
      <c r="G14" s="32">
        <v>908968.82770000002</v>
      </c>
      <c r="H14" s="32">
        <v>7.4005939869230403E-2</v>
      </c>
    </row>
    <row r="15" spans="1:8" ht="14.25" x14ac:dyDescent="0.2">
      <c r="A15" s="32">
        <v>14</v>
      </c>
      <c r="B15" s="33">
        <v>26</v>
      </c>
      <c r="C15" s="32">
        <v>92260</v>
      </c>
      <c r="D15" s="32">
        <v>427271.74571250298</v>
      </c>
      <c r="E15" s="32">
        <v>387792.04986685602</v>
      </c>
      <c r="F15" s="32">
        <v>39479.695845647097</v>
      </c>
      <c r="G15" s="32">
        <v>387792.04986685602</v>
      </c>
      <c r="H15" s="32">
        <v>9.2399500415858704E-2</v>
      </c>
    </row>
    <row r="16" spans="1:8" ht="14.25" x14ac:dyDescent="0.2">
      <c r="A16" s="32">
        <v>15</v>
      </c>
      <c r="B16" s="33">
        <v>27</v>
      </c>
      <c r="C16" s="32">
        <v>196247.33300000001</v>
      </c>
      <c r="D16" s="32">
        <v>1398646.3823666701</v>
      </c>
      <c r="E16" s="32">
        <v>1231359.3806</v>
      </c>
      <c r="F16" s="32">
        <v>167287.001766667</v>
      </c>
      <c r="G16" s="32">
        <v>1231359.3806</v>
      </c>
      <c r="H16" s="32">
        <v>0.11960635931692599</v>
      </c>
    </row>
    <row r="17" spans="1:8" ht="14.25" x14ac:dyDescent="0.2">
      <c r="A17" s="32">
        <v>16</v>
      </c>
      <c r="B17" s="33">
        <v>29</v>
      </c>
      <c r="C17" s="32">
        <v>269021</v>
      </c>
      <c r="D17" s="32">
        <v>3076555.2616589698</v>
      </c>
      <c r="E17" s="32">
        <v>2837246.5620196601</v>
      </c>
      <c r="F17" s="32">
        <v>239308.69963931601</v>
      </c>
      <c r="G17" s="32">
        <v>2837246.5620196601</v>
      </c>
      <c r="H17" s="32">
        <v>7.7784625753893805E-2</v>
      </c>
    </row>
    <row r="18" spans="1:8" ht="14.25" x14ac:dyDescent="0.2">
      <c r="A18" s="32">
        <v>17</v>
      </c>
      <c r="B18" s="33">
        <v>31</v>
      </c>
      <c r="C18" s="32">
        <v>38498.718999999997</v>
      </c>
      <c r="D18" s="32">
        <v>255097.57794936799</v>
      </c>
      <c r="E18" s="32">
        <v>216673.56014722399</v>
      </c>
      <c r="F18" s="32">
        <v>38424.017802144401</v>
      </c>
      <c r="G18" s="32">
        <v>216673.56014722399</v>
      </c>
      <c r="H18" s="32">
        <v>0.15062478488043801</v>
      </c>
    </row>
    <row r="19" spans="1:8" ht="14.25" x14ac:dyDescent="0.2">
      <c r="A19" s="32">
        <v>18</v>
      </c>
      <c r="B19" s="33">
        <v>32</v>
      </c>
      <c r="C19" s="32">
        <v>15313.263999999999</v>
      </c>
      <c r="D19" s="32">
        <v>228347.160814681</v>
      </c>
      <c r="E19" s="32">
        <v>210269.24884573501</v>
      </c>
      <c r="F19" s="32">
        <v>18077.911968946599</v>
      </c>
      <c r="G19" s="32">
        <v>210269.24884573501</v>
      </c>
      <c r="H19" s="32">
        <v>7.9168542776925699E-2</v>
      </c>
    </row>
    <row r="20" spans="1:8" ht="14.25" x14ac:dyDescent="0.2">
      <c r="A20" s="32">
        <v>19</v>
      </c>
      <c r="B20" s="33">
        <v>33</v>
      </c>
      <c r="C20" s="32">
        <v>61680.733999999997</v>
      </c>
      <c r="D20" s="32">
        <v>690484.94724627503</v>
      </c>
      <c r="E20" s="32">
        <v>553666.29554461106</v>
      </c>
      <c r="F20" s="32">
        <v>136818.651701664</v>
      </c>
      <c r="G20" s="32">
        <v>553666.29554461106</v>
      </c>
      <c r="H20" s="32">
        <v>0.198148637775973</v>
      </c>
    </row>
    <row r="21" spans="1:8" ht="14.25" x14ac:dyDescent="0.2">
      <c r="A21" s="32">
        <v>20</v>
      </c>
      <c r="B21" s="33">
        <v>34</v>
      </c>
      <c r="C21" s="32">
        <v>50368.900999999998</v>
      </c>
      <c r="D21" s="32">
        <v>314762.69425831601</v>
      </c>
      <c r="E21" s="32">
        <v>231914.421269196</v>
      </c>
      <c r="F21" s="32">
        <v>82848.272989120203</v>
      </c>
      <c r="G21" s="32">
        <v>231914.421269196</v>
      </c>
      <c r="H21" s="32">
        <v>0.26320867911090201</v>
      </c>
    </row>
    <row r="22" spans="1:8" ht="14.25" x14ac:dyDescent="0.2">
      <c r="A22" s="32">
        <v>21</v>
      </c>
      <c r="B22" s="33">
        <v>35</v>
      </c>
      <c r="C22" s="32">
        <v>35617.535000000003</v>
      </c>
      <c r="D22" s="32">
        <v>732634.71824159299</v>
      </c>
      <c r="E22" s="32">
        <v>708445.069884956</v>
      </c>
      <c r="F22" s="32">
        <v>24189.648356637201</v>
      </c>
      <c r="G22" s="32">
        <v>708445.069884956</v>
      </c>
      <c r="H22" s="32">
        <v>3.3017338319285598E-2</v>
      </c>
    </row>
    <row r="23" spans="1:8" ht="14.25" x14ac:dyDescent="0.2">
      <c r="A23" s="32">
        <v>22</v>
      </c>
      <c r="B23" s="33">
        <v>36</v>
      </c>
      <c r="C23" s="32">
        <v>160336.76800000001</v>
      </c>
      <c r="D23" s="32">
        <v>747132.12570884998</v>
      </c>
      <c r="E23" s="32">
        <v>639435.32005326496</v>
      </c>
      <c r="F23" s="32">
        <v>107696.805655584</v>
      </c>
      <c r="G23" s="32">
        <v>639435.32005326496</v>
      </c>
      <c r="H23" s="32">
        <v>0.14414693459126199</v>
      </c>
    </row>
    <row r="24" spans="1:8" ht="14.25" x14ac:dyDescent="0.2">
      <c r="A24" s="32">
        <v>23</v>
      </c>
      <c r="B24" s="33">
        <v>37</v>
      </c>
      <c r="C24" s="32">
        <v>151180.36499999999</v>
      </c>
      <c r="D24" s="32">
        <v>1470121.1416793801</v>
      </c>
      <c r="E24" s="32">
        <v>1311558.69119844</v>
      </c>
      <c r="F24" s="32">
        <v>158562.45048094101</v>
      </c>
      <c r="G24" s="32">
        <v>1311558.69119844</v>
      </c>
      <c r="H24" s="32">
        <v>0.10785672417431399</v>
      </c>
    </row>
    <row r="25" spans="1:8" ht="14.25" x14ac:dyDescent="0.2">
      <c r="A25" s="32">
        <v>24</v>
      </c>
      <c r="B25" s="33">
        <v>38</v>
      </c>
      <c r="C25" s="32">
        <v>207363.55100000001</v>
      </c>
      <c r="D25" s="32">
        <v>998170.99102743401</v>
      </c>
      <c r="E25" s="32">
        <v>1012107.9665415901</v>
      </c>
      <c r="F25" s="32">
        <v>-13936.9755141593</v>
      </c>
      <c r="G25" s="32">
        <v>1012107.9665415901</v>
      </c>
      <c r="H25" s="32">
        <v>-1.39625130758546E-2</v>
      </c>
    </row>
    <row r="26" spans="1:8" ht="14.25" x14ac:dyDescent="0.2">
      <c r="A26" s="32">
        <v>25</v>
      </c>
      <c r="B26" s="33">
        <v>39</v>
      </c>
      <c r="C26" s="32">
        <v>77526.254000000001</v>
      </c>
      <c r="D26" s="32">
        <v>132230.64230210299</v>
      </c>
      <c r="E26" s="32">
        <v>94871.688619650202</v>
      </c>
      <c r="F26" s="32">
        <v>37358.953682452498</v>
      </c>
      <c r="G26" s="32">
        <v>94871.688619650202</v>
      </c>
      <c r="H26" s="32">
        <v>0.28252871673344698</v>
      </c>
    </row>
    <row r="27" spans="1:8" ht="14.25" x14ac:dyDescent="0.2">
      <c r="A27" s="32">
        <v>26</v>
      </c>
      <c r="B27" s="33">
        <v>42</v>
      </c>
      <c r="C27" s="32">
        <v>8999.9359999999997</v>
      </c>
      <c r="D27" s="32">
        <v>117225.4258</v>
      </c>
      <c r="E27" s="32">
        <v>106717.8673</v>
      </c>
      <c r="F27" s="32">
        <v>10507.558499999999</v>
      </c>
      <c r="G27" s="32">
        <v>106717.8673</v>
      </c>
      <c r="H27" s="32">
        <v>8.9635490153195094E-2</v>
      </c>
    </row>
    <row r="28" spans="1:8" ht="14.25" x14ac:dyDescent="0.2">
      <c r="A28" s="32">
        <v>27</v>
      </c>
      <c r="B28" s="33">
        <v>75</v>
      </c>
      <c r="C28" s="32">
        <v>285</v>
      </c>
      <c r="D28" s="32">
        <v>187747.008547009</v>
      </c>
      <c r="E28" s="32">
        <v>176794.53418803401</v>
      </c>
      <c r="F28" s="32">
        <v>10952.474358974399</v>
      </c>
      <c r="G28" s="32">
        <v>176794.53418803401</v>
      </c>
      <c r="H28" s="32">
        <v>5.8336345509505401E-2</v>
      </c>
    </row>
    <row r="29" spans="1:8" ht="14.25" x14ac:dyDescent="0.2">
      <c r="A29" s="32">
        <v>28</v>
      </c>
      <c r="B29" s="33">
        <v>76</v>
      </c>
      <c r="C29" s="32">
        <v>2062</v>
      </c>
      <c r="D29" s="32">
        <v>379994.89292991499</v>
      </c>
      <c r="E29" s="32">
        <v>350886.166744444</v>
      </c>
      <c r="F29" s="32">
        <v>29108.726185470099</v>
      </c>
      <c r="G29" s="32">
        <v>350886.166744444</v>
      </c>
      <c r="H29" s="32">
        <v>7.6602940531726699E-2</v>
      </c>
    </row>
    <row r="30" spans="1:8" ht="14.25" x14ac:dyDescent="0.2">
      <c r="A30" s="32">
        <v>29</v>
      </c>
      <c r="B30" s="33">
        <v>99</v>
      </c>
      <c r="C30" s="32">
        <v>29</v>
      </c>
      <c r="D30" s="32">
        <v>6917.1999092353099</v>
      </c>
      <c r="E30" s="32">
        <v>6059.9842674532902</v>
      </c>
      <c r="F30" s="32">
        <v>857.21564178201299</v>
      </c>
      <c r="G30" s="32">
        <v>6059.9842674532902</v>
      </c>
      <c r="H30" s="32">
        <v>0.12392523752819801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71</v>
      </c>
      <c r="C32" s="38">
        <v>60</v>
      </c>
      <c r="D32" s="38">
        <v>188338.33</v>
      </c>
      <c r="E32" s="38">
        <v>189859.58</v>
      </c>
      <c r="F32" s="32"/>
      <c r="G32" s="32"/>
      <c r="H32" s="32"/>
    </row>
    <row r="33" spans="1:8" ht="14.25" x14ac:dyDescent="0.2">
      <c r="A33" s="32"/>
      <c r="B33" s="37">
        <v>72</v>
      </c>
      <c r="C33" s="38">
        <v>29</v>
      </c>
      <c r="D33" s="38">
        <v>88010.12</v>
      </c>
      <c r="E33" s="38">
        <v>86883.96</v>
      </c>
      <c r="F33" s="32"/>
      <c r="G33" s="32"/>
      <c r="H33" s="32"/>
    </row>
    <row r="34" spans="1:8" ht="14.25" x14ac:dyDescent="0.2">
      <c r="A34" s="32"/>
      <c r="B34" s="37">
        <v>73</v>
      </c>
      <c r="C34" s="38">
        <v>104</v>
      </c>
      <c r="D34" s="38">
        <v>207990.95</v>
      </c>
      <c r="E34" s="38">
        <v>199652.14</v>
      </c>
      <c r="F34" s="32"/>
      <c r="G34" s="32"/>
      <c r="H34" s="32"/>
    </row>
    <row r="35" spans="1:8" ht="14.25" x14ac:dyDescent="0.2">
      <c r="A35" s="32"/>
      <c r="B35" s="37">
        <v>74</v>
      </c>
      <c r="C35" s="38">
        <v>159</v>
      </c>
      <c r="D35" s="38">
        <v>15.65</v>
      </c>
      <c r="E35" s="38">
        <v>1.1299999999999999</v>
      </c>
      <c r="F35" s="32"/>
      <c r="G35" s="32"/>
      <c r="H35" s="32"/>
    </row>
    <row r="36" spans="1:8" ht="14.25" x14ac:dyDescent="0.2">
      <c r="A36" s="32"/>
      <c r="B36" s="37">
        <v>77</v>
      </c>
      <c r="C36" s="38">
        <v>89</v>
      </c>
      <c r="D36" s="38">
        <v>164346.9</v>
      </c>
      <c r="E36" s="38">
        <v>167295.74</v>
      </c>
      <c r="F36" s="32"/>
      <c r="G36" s="32"/>
      <c r="H36" s="32"/>
    </row>
    <row r="37" spans="1:8" ht="14.25" x14ac:dyDescent="0.2">
      <c r="A37" s="32"/>
      <c r="B37" s="37">
        <v>78</v>
      </c>
      <c r="C37" s="38">
        <v>51</v>
      </c>
      <c r="D37" s="38">
        <v>64598.03</v>
      </c>
      <c r="E37" s="38">
        <v>55912.17</v>
      </c>
      <c r="F37" s="32"/>
      <c r="G37" s="32"/>
      <c r="H37" s="32"/>
    </row>
    <row r="38" spans="1:8" ht="14.25" x14ac:dyDescent="0.2">
      <c r="A38" s="32"/>
      <c r="B38" s="37"/>
      <c r="C38" s="38"/>
      <c r="D38" s="38"/>
      <c r="E38" s="38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2015-04-07T00:48:05Z</dcterms:modified>
</cp:coreProperties>
</file>