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<sst xmlns="http://schemas.openxmlformats.org/spreadsheetml/2006/main" count="115" uniqueCount="73">
  <si>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</si>
  <si>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</si>
  <si>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</si>
  <si>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</si>
  <si>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</si>
  <si>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</si>
  <si>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</si>
  <si>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</si>
  <si>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</si>
  <si>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</si>
  <si>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</si>
  <si>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</si>
  <si>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</si>
  <si>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</si>
  <si>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</si>
  <si>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</si>
  <si>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</si>
  <si>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</si>
  <si>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</si>
  <si>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</si>
  <si>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</si>
  <si>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</si>
  <si>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</si>
  <si>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</si>
  <si>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</si>
  <si>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</si>
  <si>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</si>
  <si>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</si>
  <si>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</si>
  <si>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</si>
  <si>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</si>
  <si>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</si>
  <si>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</si>
  <si>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</si>
  <si>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</si>
  <si>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</si>
  <si>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</si>
  <si>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</si>
  <si>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</si>
  <si>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</si>
  <si>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</si>
  <si>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</si>
  <si>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</si>
  <si>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</si>
  <si>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</si>
  <si>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</si>
  <si>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</si>
  <si>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</si>
  <si>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</si>
  <si>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</si>
  <si>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</si>
  <si>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</si>
  <si>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</si>
  <si>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</si>
  <si>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</si>
  <si>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</si>
  <si>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</si>
  <si>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</si>
  <si>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</si>
  <si>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</si>
  <si>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</si>
  <si>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</si>
  <si>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</si>
  <si>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</si>
  <si>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</si>
  <si>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</si>
  <si>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</si>
  <si>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</si>
  <si>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</si>
  <si>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</si>
  <si>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</si>
  <si>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</si>
  <si>
    <t>41-周转筐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</si>
</sst>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9" sqref="I2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13390128.983899999</v>
      </c>
      <c r="F3" s="25">
        <f>RA!I7</f>
        <v>1540658.2322</v>
      </c>
      <c r="G3" s="16">
        <f>SUM(G4:G38)</f>
        <v>11849487.9517</v>
      </c>
      <c r="H3" s="27">
        <f>RA!J7</f>
        <v>11.4930054456695</v>
      </c>
      <c r="I3" s="20">
        <f>SUM(I4:I38)</f>
        <v>13390131.976875238</v>
      </c>
      <c r="J3" s="21">
        <f>SUM(J4:J38)</f>
        <v>11849488.032710655</v>
      </c>
      <c r="K3" s="22">
        <f>E3-I3</f>
        <v>-2.9929752387106419</v>
      </c>
      <c r="L3" s="22">
        <f>G3-J3</f>
        <v>-8.101065456867218E-2</v>
      </c>
    </row>
    <row r="4" spans="1:13" x14ac:dyDescent="0.15">
      <c r="A4" s="42">
        <f>RA!A8</f>
        <v>42108</v>
      </c>
      <c r="B4" s="12">
        <v>12</v>
      </c>
      <c r="C4" s="39" t="s">
        <v>6</v>
      </c>
      <c r="D4" s="39"/>
      <c r="E4" s="15">
        <f>VLOOKUP(C4,RA!B8:D36,3,0)</f>
        <v>537219.94039999996</v>
      </c>
      <c r="F4" s="25">
        <f>VLOOKUP(C4,RA!B8:I39,8,0)</f>
        <v>111119.04270000001</v>
      </c>
      <c r="G4" s="16">
        <f t="shared" ref="G4:G38" si="0">E4-F4</f>
        <v>426100.89769999997</v>
      </c>
      <c r="H4" s="27">
        <f>RA!J8</f>
        <v>20.684087529823199</v>
      </c>
      <c r="I4" s="20">
        <f>VLOOKUP(B4,RMS!B:D,3,FALSE)</f>
        <v>537220.32886837597</v>
      </c>
      <c r="J4" s="21">
        <f>VLOOKUP(B4,RMS!B:E,4,FALSE)</f>
        <v>426100.908678632</v>
      </c>
      <c r="K4" s="22">
        <f t="shared" ref="K4:K38" si="1">E4-I4</f>
        <v>-0.38846837601158768</v>
      </c>
      <c r="L4" s="22">
        <f t="shared" ref="L4:L38" si="2">G4-J4</f>
        <v>-1.0978632024489343E-2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58452.386599999998</v>
      </c>
      <c r="F5" s="25">
        <f>VLOOKUP(C5,RA!B9:I40,8,0)</f>
        <v>13304.957899999999</v>
      </c>
      <c r="G5" s="16">
        <f t="shared" si="0"/>
        <v>45147.428699999997</v>
      </c>
      <c r="H5" s="27">
        <f>RA!J9</f>
        <v>22.762043902583802</v>
      </c>
      <c r="I5" s="20">
        <f>VLOOKUP(B5,RMS!B:D,3,FALSE)</f>
        <v>58452.407201588401</v>
      </c>
      <c r="J5" s="21">
        <f>VLOOKUP(B5,RMS!B:E,4,FALSE)</f>
        <v>45147.427637591703</v>
      </c>
      <c r="K5" s="22">
        <f t="shared" si="1"/>
        <v>-2.0601588403224014E-2</v>
      </c>
      <c r="L5" s="22">
        <f t="shared" si="2"/>
        <v>1.0624082933645695E-3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97912.3171</v>
      </c>
      <c r="F6" s="25">
        <f>VLOOKUP(C6,RA!B10:I41,8,0)</f>
        <v>23275.490399999999</v>
      </c>
      <c r="G6" s="16">
        <f t="shared" si="0"/>
        <v>74636.826700000005</v>
      </c>
      <c r="H6" s="27">
        <f>RA!J10</f>
        <v>23.771769568304901</v>
      </c>
      <c r="I6" s="20">
        <f>VLOOKUP(B6,RMS!B:D,3,FALSE)</f>
        <v>97914.178861538501</v>
      </c>
      <c r="J6" s="21">
        <f>VLOOKUP(B6,RMS!B:E,4,FALSE)</f>
        <v>74636.826635897407</v>
      </c>
      <c r="K6" s="22">
        <f>E6-I6</f>
        <v>-1.861761538501014</v>
      </c>
      <c r="L6" s="22">
        <f t="shared" si="2"/>
        <v>6.4102598116733134E-5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39905.568500000001</v>
      </c>
      <c r="F7" s="25">
        <f>VLOOKUP(C7,RA!B11:I42,8,0)</f>
        <v>8690.2345999999998</v>
      </c>
      <c r="G7" s="16">
        <f t="shared" si="0"/>
        <v>31215.333900000001</v>
      </c>
      <c r="H7" s="27">
        <f>RA!J11</f>
        <v>21.776997363162501</v>
      </c>
      <c r="I7" s="20">
        <f>VLOOKUP(B7,RMS!B:D,3,FALSE)</f>
        <v>39905.581394871799</v>
      </c>
      <c r="J7" s="21">
        <f>VLOOKUP(B7,RMS!B:E,4,FALSE)</f>
        <v>31215.333889743601</v>
      </c>
      <c r="K7" s="22">
        <f t="shared" si="1"/>
        <v>-1.2894871797470842E-2</v>
      </c>
      <c r="L7" s="22">
        <f t="shared" si="2"/>
        <v>1.0256400855723768E-5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93683.58</v>
      </c>
      <c r="F8" s="25">
        <f>VLOOKUP(C8,RA!B12:I43,8,0)</f>
        <v>15039.8932</v>
      </c>
      <c r="G8" s="16">
        <f t="shared" si="0"/>
        <v>78643.686799999996</v>
      </c>
      <c r="H8" s="27">
        <f>RA!J12</f>
        <v>16.0539266326073</v>
      </c>
      <c r="I8" s="20">
        <f>VLOOKUP(B8,RMS!B:D,3,FALSE)</f>
        <v>93683.590200000006</v>
      </c>
      <c r="J8" s="21">
        <f>VLOOKUP(B8,RMS!B:E,4,FALSE)</f>
        <v>78643.686655555604</v>
      </c>
      <c r="K8" s="22">
        <f t="shared" si="1"/>
        <v>-1.0200000004260801E-2</v>
      </c>
      <c r="L8" s="22">
        <f t="shared" si="2"/>
        <v>1.4444439148064703E-4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206968.68489999999</v>
      </c>
      <c r="F9" s="25">
        <f>VLOOKUP(C9,RA!B13:I44,8,0)</f>
        <v>47854.984600000003</v>
      </c>
      <c r="G9" s="16">
        <f t="shared" si="0"/>
        <v>159113.7003</v>
      </c>
      <c r="H9" s="27">
        <f>RA!J13</f>
        <v>23.121847937103102</v>
      </c>
      <c r="I9" s="20">
        <f>VLOOKUP(B9,RMS!B:D,3,FALSE)</f>
        <v>206968.77410000001</v>
      </c>
      <c r="J9" s="21">
        <f>VLOOKUP(B9,RMS!B:E,4,FALSE)</f>
        <v>159113.698800855</v>
      </c>
      <c r="K9" s="22">
        <f t="shared" si="1"/>
        <v>-8.920000001671724E-2</v>
      </c>
      <c r="L9" s="22">
        <f t="shared" si="2"/>
        <v>1.4991450007073581E-3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132652.42970000001</v>
      </c>
      <c r="F10" s="25">
        <f>VLOOKUP(C10,RA!B14:I45,8,0)</f>
        <v>23072.928800000002</v>
      </c>
      <c r="G10" s="16">
        <f t="shared" si="0"/>
        <v>109579.50090000001</v>
      </c>
      <c r="H10" s="27">
        <f>RA!J14</f>
        <v>17.393521439585101</v>
      </c>
      <c r="I10" s="20">
        <f>VLOOKUP(B10,RMS!B:D,3,FALSE)</f>
        <v>132652.43663247899</v>
      </c>
      <c r="J10" s="21">
        <f>VLOOKUP(B10,RMS!B:E,4,FALSE)</f>
        <v>109579.502652137</v>
      </c>
      <c r="K10" s="22">
        <f t="shared" si="1"/>
        <v>-6.9324789801612496E-3</v>
      </c>
      <c r="L10" s="22">
        <f t="shared" si="2"/>
        <v>-1.7521369882160798E-3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82462.231499999994</v>
      </c>
      <c r="F11" s="25">
        <f>VLOOKUP(C11,RA!B15:I46,8,0)</f>
        <v>17231.8482</v>
      </c>
      <c r="G11" s="16">
        <f t="shared" si="0"/>
        <v>65230.383299999994</v>
      </c>
      <c r="H11" s="27">
        <f>RA!J15</f>
        <v>20.896655216030599</v>
      </c>
      <c r="I11" s="20">
        <f>VLOOKUP(B11,RMS!B:D,3,FALSE)</f>
        <v>82462.281828205101</v>
      </c>
      <c r="J11" s="21">
        <f>VLOOKUP(B11,RMS!B:E,4,FALSE)</f>
        <v>65230.383182906</v>
      </c>
      <c r="K11" s="22">
        <f t="shared" si="1"/>
        <v>-5.0328205106779933E-2</v>
      </c>
      <c r="L11" s="22">
        <f t="shared" si="2"/>
        <v>1.1709399404935539E-4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652472.46909999999</v>
      </c>
      <c r="F12" s="25">
        <f>VLOOKUP(C12,RA!B16:I47,8,0)</f>
        <v>31848.7153</v>
      </c>
      <c r="G12" s="16">
        <f t="shared" si="0"/>
        <v>620623.75379999995</v>
      </c>
      <c r="H12" s="27">
        <f>RA!J16</f>
        <v>4.8812351184611797</v>
      </c>
      <c r="I12" s="20">
        <f>VLOOKUP(B12,RMS!B:D,3,FALSE)</f>
        <v>652471.93906752102</v>
      </c>
      <c r="J12" s="21">
        <f>VLOOKUP(B12,RMS!B:E,4,FALSE)</f>
        <v>620623.75397435902</v>
      </c>
      <c r="K12" s="22">
        <f t="shared" si="1"/>
        <v>0.53003247897140682</v>
      </c>
      <c r="L12" s="22">
        <f t="shared" si="2"/>
        <v>-1.7435906920582056E-4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416050.3554</v>
      </c>
      <c r="F13" s="25">
        <f>VLOOKUP(C13,RA!B17:I48,8,0)</f>
        <v>36286.605499999998</v>
      </c>
      <c r="G13" s="16">
        <f t="shared" si="0"/>
        <v>379763.7499</v>
      </c>
      <c r="H13" s="27">
        <f>RA!J17</f>
        <v>8.7216859759952001</v>
      </c>
      <c r="I13" s="20">
        <f>VLOOKUP(B13,RMS!B:D,3,FALSE)</f>
        <v>416050.45297521399</v>
      </c>
      <c r="J13" s="21">
        <f>VLOOKUP(B13,RMS!B:E,4,FALSE)</f>
        <v>379763.75028803397</v>
      </c>
      <c r="K13" s="22">
        <f t="shared" si="1"/>
        <v>-9.7575213992968202E-2</v>
      </c>
      <c r="L13" s="22">
        <f t="shared" si="2"/>
        <v>-3.8803397910669446E-4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1256472.4609999999</v>
      </c>
      <c r="F14" s="25">
        <f>VLOOKUP(C14,RA!B18:I49,8,0)</f>
        <v>166004.92910000001</v>
      </c>
      <c r="G14" s="16">
        <f t="shared" si="0"/>
        <v>1090467.5318999998</v>
      </c>
      <c r="H14" s="27">
        <f>RA!J18</f>
        <v>13.211983091764701</v>
      </c>
      <c r="I14" s="20">
        <f>VLOOKUP(B14,RMS!B:D,3,FALSE)</f>
        <v>1256472.3162156499</v>
      </c>
      <c r="J14" s="21">
        <f>VLOOKUP(B14,RMS!B:E,4,FALSE)</f>
        <v>1090467.5325465901</v>
      </c>
      <c r="K14" s="22">
        <f t="shared" si="1"/>
        <v>0.1447843499481678</v>
      </c>
      <c r="L14" s="22">
        <f t="shared" si="2"/>
        <v>-6.4659025520086288E-4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396617.54249999998</v>
      </c>
      <c r="F15" s="25">
        <f>VLOOKUP(C15,RA!B19:I50,8,0)</f>
        <v>44498.562400000003</v>
      </c>
      <c r="G15" s="16">
        <f t="shared" si="0"/>
        <v>352118.98009999999</v>
      </c>
      <c r="H15" s="27">
        <f>RA!J19</f>
        <v>11.219514426798201</v>
      </c>
      <c r="I15" s="20">
        <f>VLOOKUP(B15,RMS!B:D,3,FALSE)</f>
        <v>396617.595773504</v>
      </c>
      <c r="J15" s="21">
        <f>VLOOKUP(B15,RMS!B:E,4,FALSE)</f>
        <v>352118.98096837598</v>
      </c>
      <c r="K15" s="22">
        <f t="shared" si="1"/>
        <v>-5.3273504017852247E-2</v>
      </c>
      <c r="L15" s="22">
        <f t="shared" si="2"/>
        <v>-8.6837599519640207E-4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812780.57200000004</v>
      </c>
      <c r="F16" s="25">
        <f>VLOOKUP(C16,RA!B20:I51,8,0)</f>
        <v>60625.5743</v>
      </c>
      <c r="G16" s="16">
        <f t="shared" si="0"/>
        <v>752154.99770000007</v>
      </c>
      <c r="H16" s="27">
        <f>RA!J20</f>
        <v>7.4590333957933197</v>
      </c>
      <c r="I16" s="20">
        <f>VLOOKUP(B16,RMS!B:D,3,FALSE)</f>
        <v>812780.63650000002</v>
      </c>
      <c r="J16" s="21">
        <f>VLOOKUP(B16,RMS!B:E,4,FALSE)</f>
        <v>752154.99769999995</v>
      </c>
      <c r="K16" s="22">
        <f t="shared" si="1"/>
        <v>-6.4499999978579581E-2</v>
      </c>
      <c r="L16" s="22">
        <f t="shared" si="2"/>
        <v>0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287585.68589999998</v>
      </c>
      <c r="F17" s="25">
        <f>VLOOKUP(C17,RA!B21:I52,8,0)</f>
        <v>32093.1502</v>
      </c>
      <c r="G17" s="16">
        <f t="shared" si="0"/>
        <v>255492.53569999998</v>
      </c>
      <c r="H17" s="27">
        <f>RA!J21</f>
        <v>11.159508895432101</v>
      </c>
      <c r="I17" s="20">
        <f>VLOOKUP(B17,RMS!B:D,3,FALSE)</f>
        <v>287585.19393448299</v>
      </c>
      <c r="J17" s="21">
        <f>VLOOKUP(B17,RMS!B:E,4,FALSE)</f>
        <v>255492.535600862</v>
      </c>
      <c r="K17" s="22">
        <f t="shared" si="1"/>
        <v>0.49196551699424163</v>
      </c>
      <c r="L17" s="22">
        <f t="shared" si="2"/>
        <v>9.9137978395447135E-5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985154.9007</v>
      </c>
      <c r="F18" s="25">
        <f>VLOOKUP(C18,RA!B22:I53,8,0)</f>
        <v>110280.1265</v>
      </c>
      <c r="G18" s="16">
        <f t="shared" si="0"/>
        <v>874874.77419999999</v>
      </c>
      <c r="H18" s="27">
        <f>RA!J22</f>
        <v>11.194191534919099</v>
      </c>
      <c r="I18" s="20">
        <f>VLOOKUP(B18,RMS!B:D,3,FALSE)</f>
        <v>985155.79550000001</v>
      </c>
      <c r="J18" s="21">
        <f>VLOOKUP(B18,RMS!B:E,4,FALSE)</f>
        <v>874874.77509999997</v>
      </c>
      <c r="K18" s="22">
        <f t="shared" si="1"/>
        <v>-0.89480000000912696</v>
      </c>
      <c r="L18" s="22">
        <f t="shared" si="2"/>
        <v>-8.9999998454004526E-4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2166841.6893000002</v>
      </c>
      <c r="F19" s="25">
        <f>VLOOKUP(C19,RA!B23:I54,8,0)</f>
        <v>237212.77249999999</v>
      </c>
      <c r="G19" s="16">
        <f t="shared" si="0"/>
        <v>1929628.9168000002</v>
      </c>
      <c r="H19" s="27">
        <f>RA!J23</f>
        <v>10.947397480460699</v>
      </c>
      <c r="I19" s="20">
        <f>VLOOKUP(B19,RMS!B:D,3,FALSE)</f>
        <v>2166842.5067675202</v>
      </c>
      <c r="J19" s="21">
        <f>VLOOKUP(B19,RMS!B:E,4,FALSE)</f>
        <v>1929628.9500136799</v>
      </c>
      <c r="K19" s="22">
        <f t="shared" si="1"/>
        <v>-0.81746752001345158</v>
      </c>
      <c r="L19" s="22">
        <f t="shared" si="2"/>
        <v>-3.3213679678738117E-2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190190.2139</v>
      </c>
      <c r="F20" s="25">
        <f>VLOOKUP(C20,RA!B24:I55,8,0)</f>
        <v>26891.4202</v>
      </c>
      <c r="G20" s="16">
        <f t="shared" si="0"/>
        <v>163298.79370000001</v>
      </c>
      <c r="H20" s="27">
        <f>RA!J24</f>
        <v>14.1392239109312</v>
      </c>
      <c r="I20" s="20">
        <f>VLOOKUP(B20,RMS!B:D,3,FALSE)</f>
        <v>190190.193862068</v>
      </c>
      <c r="J20" s="21">
        <f>VLOOKUP(B20,RMS!B:E,4,FALSE)</f>
        <v>163298.81108337999</v>
      </c>
      <c r="K20" s="22">
        <f t="shared" si="1"/>
        <v>2.0037932001287118E-2</v>
      </c>
      <c r="L20" s="22">
        <f t="shared" si="2"/>
        <v>-1.7383379978127778E-2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166926.353</v>
      </c>
      <c r="F21" s="25">
        <f>VLOOKUP(C21,RA!B25:I56,8,0)</f>
        <v>16119.6828</v>
      </c>
      <c r="G21" s="16">
        <f t="shared" si="0"/>
        <v>150806.67019999999</v>
      </c>
      <c r="H21" s="27">
        <f>RA!J25</f>
        <v>9.6567633032754294</v>
      </c>
      <c r="I21" s="20">
        <f>VLOOKUP(B21,RMS!B:D,3,FALSE)</f>
        <v>166926.356068255</v>
      </c>
      <c r="J21" s="21">
        <f>VLOOKUP(B21,RMS!B:E,4,FALSE)</f>
        <v>150806.68094876999</v>
      </c>
      <c r="K21" s="22">
        <f t="shared" si="1"/>
        <v>-3.0682549986522645E-3</v>
      </c>
      <c r="L21" s="22">
        <f t="shared" si="2"/>
        <v>-1.0748770000645891E-2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485402.69170000002</v>
      </c>
      <c r="F22" s="25">
        <f>VLOOKUP(C22,RA!B26:I57,8,0)</f>
        <v>102323.6009</v>
      </c>
      <c r="G22" s="16">
        <f t="shared" si="0"/>
        <v>383079.09080000001</v>
      </c>
      <c r="H22" s="27">
        <f>RA!J26</f>
        <v>21.080146989222001</v>
      </c>
      <c r="I22" s="20">
        <f>VLOOKUP(B22,RMS!B:D,3,FALSE)</f>
        <v>485402.68088992499</v>
      </c>
      <c r="J22" s="21">
        <f>VLOOKUP(B22,RMS!B:E,4,FALSE)</f>
        <v>383079.06562362798</v>
      </c>
      <c r="K22" s="22">
        <f t="shared" si="1"/>
        <v>1.0810075036715716E-2</v>
      </c>
      <c r="L22" s="22">
        <f t="shared" si="2"/>
        <v>2.5176372029818594E-2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206970.23310000001</v>
      </c>
      <c r="F23" s="25">
        <f>VLOOKUP(C23,RA!B27:I58,8,0)</f>
        <v>58140.901400000002</v>
      </c>
      <c r="G23" s="16">
        <f t="shared" si="0"/>
        <v>148829.33170000001</v>
      </c>
      <c r="H23" s="27">
        <f>RA!J27</f>
        <v>28.091431569248201</v>
      </c>
      <c r="I23" s="20">
        <f>VLOOKUP(B23,RMS!B:D,3,FALSE)</f>
        <v>206970.18300284399</v>
      </c>
      <c r="J23" s="21">
        <f>VLOOKUP(B23,RMS!B:E,4,FALSE)</f>
        <v>148829.34073275799</v>
      </c>
      <c r="K23" s="22">
        <f t="shared" si="1"/>
        <v>5.0097156025003642E-2</v>
      </c>
      <c r="L23" s="22">
        <f t="shared" si="2"/>
        <v>-9.0327579819131643E-3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718215.2317</v>
      </c>
      <c r="F24" s="25">
        <f>VLOOKUP(C24,RA!B28:I59,8,0)</f>
        <v>29139.167099999999</v>
      </c>
      <c r="G24" s="16">
        <f t="shared" si="0"/>
        <v>689076.06460000004</v>
      </c>
      <c r="H24" s="27">
        <f>RA!J28</f>
        <v>4.0571636208589199</v>
      </c>
      <c r="I24" s="20">
        <f>VLOOKUP(B24,RMS!B:D,3,FALSE)</f>
        <v>718215.22724159295</v>
      </c>
      <c r="J24" s="21">
        <f>VLOOKUP(B24,RMS!B:E,4,FALSE)</f>
        <v>689076.05161681399</v>
      </c>
      <c r="K24" s="22">
        <f t="shared" si="1"/>
        <v>4.458407056517899E-3</v>
      </c>
      <c r="L24" s="22">
        <f t="shared" si="2"/>
        <v>1.2983186054043472E-2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713891.87540000002</v>
      </c>
      <c r="F25" s="25">
        <f>VLOOKUP(C25,RA!B29:I60,8,0)</f>
        <v>90239.508700000006</v>
      </c>
      <c r="G25" s="16">
        <f t="shared" si="0"/>
        <v>623652.36670000001</v>
      </c>
      <c r="H25" s="27">
        <f>RA!J29</f>
        <v>12.640500867086899</v>
      </c>
      <c r="I25" s="20">
        <f>VLOOKUP(B25,RMS!B:D,3,FALSE)</f>
        <v>713891.89041592903</v>
      </c>
      <c r="J25" s="21">
        <f>VLOOKUP(B25,RMS!B:E,4,FALSE)</f>
        <v>623652.35527262499</v>
      </c>
      <c r="K25" s="22">
        <f t="shared" si="1"/>
        <v>-1.5015929006040096E-2</v>
      </c>
      <c r="L25" s="22">
        <f t="shared" si="2"/>
        <v>1.1427375022321939E-2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1038373.0405</v>
      </c>
      <c r="F26" s="25">
        <f>VLOOKUP(C26,RA!B30:I61,8,0)</f>
        <v>130578.3177</v>
      </c>
      <c r="G26" s="16">
        <f t="shared" si="0"/>
        <v>907794.72279999999</v>
      </c>
      <c r="H26" s="27">
        <f>RA!J30</f>
        <v>12.5752800397364</v>
      </c>
      <c r="I26" s="20">
        <f>VLOOKUP(B26,RMS!B:D,3,FALSE)</f>
        <v>1038373.04292373</v>
      </c>
      <c r="J26" s="21">
        <f>VLOOKUP(B26,RMS!B:E,4,FALSE)</f>
        <v>907794.72719105706</v>
      </c>
      <c r="K26" s="22">
        <f t="shared" si="1"/>
        <v>-2.4237299803644419E-3</v>
      </c>
      <c r="L26" s="22">
        <f t="shared" si="2"/>
        <v>-4.3910570675507188E-3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588269.62939999998</v>
      </c>
      <c r="F27" s="25">
        <f>VLOOKUP(C27,RA!B31:I62,8,0)</f>
        <v>30556.105500000001</v>
      </c>
      <c r="G27" s="16">
        <f t="shared" si="0"/>
        <v>557713.52390000003</v>
      </c>
      <c r="H27" s="27">
        <f>RA!J31</f>
        <v>5.1942347476216701</v>
      </c>
      <c r="I27" s="20">
        <f>VLOOKUP(B27,RMS!B:D,3,FALSE)</f>
        <v>588269.54903893801</v>
      </c>
      <c r="J27" s="21">
        <f>VLOOKUP(B27,RMS!B:E,4,FALSE)</f>
        <v>557713.564353097</v>
      </c>
      <c r="K27" s="22">
        <f t="shared" si="1"/>
        <v>8.0361061962321401E-2</v>
      </c>
      <c r="L27" s="22">
        <f t="shared" si="2"/>
        <v>-4.0453096968121827E-2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102816.4953</v>
      </c>
      <c r="F28" s="25">
        <f>VLOOKUP(C28,RA!B32:I63,8,0)</f>
        <v>30647.987099999998</v>
      </c>
      <c r="G28" s="16">
        <f t="shared" si="0"/>
        <v>72168.508199999997</v>
      </c>
      <c r="H28" s="27">
        <f>RA!J32</f>
        <v>29.808433958553699</v>
      </c>
      <c r="I28" s="20">
        <f>VLOOKUP(B28,RMS!B:D,3,FALSE)</f>
        <v>102816.438007178</v>
      </c>
      <c r="J28" s="21">
        <f>VLOOKUP(B28,RMS!B:E,4,FALSE)</f>
        <v>72168.511152336097</v>
      </c>
      <c r="K28" s="22">
        <f t="shared" si="1"/>
        <v>5.7292821991723031E-2</v>
      </c>
      <c r="L28" s="22">
        <f t="shared" si="2"/>
        <v>-2.9523361008614302E-3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106798.05809999999</v>
      </c>
      <c r="F30" s="25">
        <f>VLOOKUP(C30,RA!B34:I66,8,0)</f>
        <v>11002.1459</v>
      </c>
      <c r="G30" s="16">
        <f t="shared" si="0"/>
        <v>95795.912199999992</v>
      </c>
      <c r="H30" s="27">
        <f>RA!J34</f>
        <v>0</v>
      </c>
      <c r="I30" s="20">
        <f>VLOOKUP(B30,RMS!B:D,3,FALSE)</f>
        <v>106798.05869999999</v>
      </c>
      <c r="J30" s="21">
        <f>VLOOKUP(B30,RMS!B:E,4,FALSE)</f>
        <v>95795.911900000006</v>
      </c>
      <c r="K30" s="22">
        <f t="shared" si="1"/>
        <v>-5.9999999939464033E-4</v>
      </c>
      <c r="L30" s="22">
        <f t="shared" si="2"/>
        <v>2.9999998514540493E-4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127381.84</v>
      </c>
      <c r="F31" s="25">
        <f>VLOOKUP(C31,RA!B34:I67,8,0)</f>
        <v>-1994.48</v>
      </c>
      <c r="G31" s="16">
        <f t="shared" si="0"/>
        <v>129376.31999999999</v>
      </c>
      <c r="H31" s="27">
        <f>RA!J35</f>
        <v>10.3018220515753</v>
      </c>
      <c r="I31" s="20">
        <f>VLOOKUP(B31,RMS!B:D,3,FALSE)</f>
        <v>127381.84</v>
      </c>
      <c r="J31" s="21">
        <f>VLOOKUP(B31,RMS!B:E,4,FALSE)</f>
        <v>129376.32000000001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45093.59</v>
      </c>
      <c r="F32" s="25">
        <f>VLOOKUP(C32,RA!B34:I68,8,0)</f>
        <v>2282.79</v>
      </c>
      <c r="G32" s="16">
        <f t="shared" si="0"/>
        <v>42810.799999999996</v>
      </c>
      <c r="H32" s="27">
        <f>RA!J34</f>
        <v>0</v>
      </c>
      <c r="I32" s="20">
        <f>VLOOKUP(B32,RMS!B:D,3,FALSE)</f>
        <v>45093.59</v>
      </c>
      <c r="J32" s="21">
        <f>VLOOKUP(B32,RMS!B:E,4,FALSE)</f>
        <v>42810.8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119958.15</v>
      </c>
      <c r="F33" s="25">
        <f>VLOOKUP(C33,RA!B35:I69,8,0)</f>
        <v>3220.86</v>
      </c>
      <c r="G33" s="16">
        <f t="shared" si="0"/>
        <v>116737.29</v>
      </c>
      <c r="H33" s="27">
        <f>RA!J35</f>
        <v>10.3018220515753</v>
      </c>
      <c r="I33" s="20">
        <f>VLOOKUP(B33,RMS!B:D,3,FALSE)</f>
        <v>119958.15</v>
      </c>
      <c r="J33" s="21">
        <f>VLOOKUP(B33,RMS!B:E,4,FALSE)</f>
        <v>116737.29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102645.2994</v>
      </c>
      <c r="F34" s="25">
        <f>VLOOKUP(C34,RA!B8:I70,8,0)</f>
        <v>5788.7338</v>
      </c>
      <c r="G34" s="16">
        <f t="shared" si="0"/>
        <v>96856.565600000002</v>
      </c>
      <c r="H34" s="27">
        <f>RA!J36</f>
        <v>-7.9681964449994994E-2</v>
      </c>
      <c r="I34" s="20">
        <f>VLOOKUP(B34,RMS!B:D,3,FALSE)</f>
        <v>102645.29914700901</v>
      </c>
      <c r="J34" s="21">
        <f>VLOOKUP(B34,RMS!B:E,4,FALSE)</f>
        <v>96856.564786324801</v>
      </c>
      <c r="K34" s="22">
        <f t="shared" si="1"/>
        <v>2.5299099797848612E-4</v>
      </c>
      <c r="L34" s="22">
        <f t="shared" si="2"/>
        <v>8.1367520033381879E-4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295450.69400000002</v>
      </c>
      <c r="F35" s="25">
        <f>VLOOKUP(C35,RA!B8:I71,8,0)</f>
        <v>18473.148099999999</v>
      </c>
      <c r="G35" s="16">
        <f t="shared" si="0"/>
        <v>276977.54590000003</v>
      </c>
      <c r="H35" s="27">
        <f>RA!J37</f>
        <v>-1.5657490895091499</v>
      </c>
      <c r="I35" s="20">
        <f>VLOOKUP(B35,RMS!B:D,3,FALSE)</f>
        <v>295450.68813076901</v>
      </c>
      <c r="J35" s="21">
        <f>VLOOKUP(B35,RMS!B:E,4,FALSE)</f>
        <v>276977.546747863</v>
      </c>
      <c r="K35" s="22">
        <f t="shared" si="1"/>
        <v>5.8692310121841729E-3</v>
      </c>
      <c r="L35" s="22">
        <f t="shared" si="2"/>
        <v>-8.4786297520622611E-4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71292.12</v>
      </c>
      <c r="F36" s="25">
        <f>VLOOKUP(C36,RA!B9:I72,8,0)</f>
        <v>-2788.05</v>
      </c>
      <c r="G36" s="16">
        <f t="shared" si="0"/>
        <v>74080.17</v>
      </c>
      <c r="H36" s="27">
        <f>RA!J38</f>
        <v>5.0623381283237796</v>
      </c>
      <c r="I36" s="20">
        <f>VLOOKUP(B36,RMS!B:D,3,FALSE)</f>
        <v>71292.12</v>
      </c>
      <c r="J36" s="21">
        <f>VLOOKUP(B36,RMS!B:E,4,FALSE)</f>
        <v>74080.17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43677.79</v>
      </c>
      <c r="F37" s="25">
        <f>VLOOKUP(C37,RA!B10:I73,8,0)</f>
        <v>6015.08</v>
      </c>
      <c r="G37" s="16">
        <f t="shared" si="0"/>
        <v>37662.71</v>
      </c>
      <c r="H37" s="27">
        <f>RA!J39</f>
        <v>2.68498638900317</v>
      </c>
      <c r="I37" s="20">
        <f>VLOOKUP(B37,RMS!B:D,3,FALSE)</f>
        <v>43677.79</v>
      </c>
      <c r="J37" s="21">
        <f>VLOOKUP(B37,RMS!B:E,4,FALSE)</f>
        <v>37662.71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43542.863799999999</v>
      </c>
      <c r="F38" s="25">
        <f>VLOOKUP(C38,RA!B8:I74,8,0)</f>
        <v>5564.2968000000001</v>
      </c>
      <c r="G38" s="16">
        <f t="shared" si="0"/>
        <v>37978.566999999995</v>
      </c>
      <c r="H38" s="27">
        <f>RA!J40</f>
        <v>99.794731440301106</v>
      </c>
      <c r="I38" s="20">
        <f>VLOOKUP(B38,RMS!B:D,3,FALSE)</f>
        <v>43542.863626049497</v>
      </c>
      <c r="J38" s="21">
        <f>VLOOKUP(B38,RMS!B:E,4,FALSE)</f>
        <v>37978.566976779402</v>
      </c>
      <c r="K38" s="22">
        <f t="shared" si="1"/>
        <v>1.7395050235791132E-4</v>
      </c>
      <c r="L38" s="22">
        <f t="shared" si="2"/>
        <v>2.3220592993311584E-5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13405181.433900001</v>
      </c>
      <c r="E7" s="66">
        <v>14245126.776900001</v>
      </c>
      <c r="F7" s="67">
        <v>94.103630271918206</v>
      </c>
      <c r="G7" s="66">
        <v>13056502.198999999</v>
      </c>
      <c r="H7" s="67">
        <v>2.6705409273144198</v>
      </c>
      <c r="I7" s="66">
        <v>1540658.2322</v>
      </c>
      <c r="J7" s="67">
        <v>11.4930054456695</v>
      </c>
      <c r="K7" s="66">
        <v>1442979.0193</v>
      </c>
      <c r="L7" s="67">
        <v>11.051803900515701</v>
      </c>
      <c r="M7" s="67">
        <v>6.7692746459601993E-2</v>
      </c>
      <c r="N7" s="66">
        <v>244922898.62400001</v>
      </c>
      <c r="O7" s="66">
        <v>2520255956.0278001</v>
      </c>
      <c r="P7" s="66">
        <v>832354</v>
      </c>
      <c r="Q7" s="66">
        <v>852265</v>
      </c>
      <c r="R7" s="67">
        <v>-2.3362451819563201</v>
      </c>
      <c r="S7" s="66">
        <v>16.105144486480501</v>
      </c>
      <c r="T7" s="66">
        <v>16.664202171625</v>
      </c>
      <c r="U7" s="68">
        <v>-3.4712987866318601</v>
      </c>
      <c r="V7" s="56"/>
      <c r="W7" s="56"/>
    </row>
    <row r="8" spans="1:23" ht="14.25" thickBot="1" x14ac:dyDescent="0.2">
      <c r="A8" s="53">
        <v>42108</v>
      </c>
      <c r="B8" s="43" t="s">
        <v>6</v>
      </c>
      <c r="C8" s="44"/>
      <c r="D8" s="69">
        <v>537219.94039999996</v>
      </c>
      <c r="E8" s="69">
        <v>563104.03630000004</v>
      </c>
      <c r="F8" s="70">
        <v>95.403319061593507</v>
      </c>
      <c r="G8" s="69">
        <v>458594.49579999998</v>
      </c>
      <c r="H8" s="70">
        <v>17.1448731548426</v>
      </c>
      <c r="I8" s="69">
        <v>111119.04270000001</v>
      </c>
      <c r="J8" s="70">
        <v>20.684087529823199</v>
      </c>
      <c r="K8" s="69">
        <v>93760.092199999999</v>
      </c>
      <c r="L8" s="70">
        <v>20.4450975881076</v>
      </c>
      <c r="M8" s="70">
        <v>0.185142208083281</v>
      </c>
      <c r="N8" s="69">
        <v>9018017.7875999995</v>
      </c>
      <c r="O8" s="69">
        <v>104229029.3739</v>
      </c>
      <c r="P8" s="69">
        <v>29169</v>
      </c>
      <c r="Q8" s="69">
        <v>30912</v>
      </c>
      <c r="R8" s="70">
        <v>-5.6385869565217401</v>
      </c>
      <c r="S8" s="69">
        <v>18.417495985464001</v>
      </c>
      <c r="T8" s="69">
        <v>18.7813374741201</v>
      </c>
      <c r="U8" s="71">
        <v>-1.9755209336992501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58452.386599999998</v>
      </c>
      <c r="E9" s="69">
        <v>71506.720300000001</v>
      </c>
      <c r="F9" s="70">
        <v>81.743906523426503</v>
      </c>
      <c r="G9" s="69">
        <v>63704.118900000001</v>
      </c>
      <c r="H9" s="70">
        <v>-8.2439446470391502</v>
      </c>
      <c r="I9" s="69">
        <v>13304.957899999999</v>
      </c>
      <c r="J9" s="70">
        <v>22.762043902583802</v>
      </c>
      <c r="K9" s="69">
        <v>14490.3559</v>
      </c>
      <c r="L9" s="70">
        <v>22.746340660870501</v>
      </c>
      <c r="M9" s="70">
        <v>-8.1805996221251995E-2</v>
      </c>
      <c r="N9" s="69">
        <v>1357291.5771999999</v>
      </c>
      <c r="O9" s="69">
        <v>16034901.973999999</v>
      </c>
      <c r="P9" s="69">
        <v>3477</v>
      </c>
      <c r="Q9" s="69">
        <v>3655</v>
      </c>
      <c r="R9" s="70">
        <v>-4.8700410396716798</v>
      </c>
      <c r="S9" s="69">
        <v>16.811155191256798</v>
      </c>
      <c r="T9" s="69">
        <v>17.070959452804399</v>
      </c>
      <c r="U9" s="71">
        <v>-1.545427774545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97912.3171</v>
      </c>
      <c r="E10" s="69">
        <v>128103.3576</v>
      </c>
      <c r="F10" s="70">
        <v>76.432280101298502</v>
      </c>
      <c r="G10" s="69">
        <v>98409.801800000001</v>
      </c>
      <c r="H10" s="70">
        <v>-0.50552352601120898</v>
      </c>
      <c r="I10" s="69">
        <v>23275.490399999999</v>
      </c>
      <c r="J10" s="70">
        <v>23.771769568304901</v>
      </c>
      <c r="K10" s="69">
        <v>26137.366999999998</v>
      </c>
      <c r="L10" s="70">
        <v>26.559719176266</v>
      </c>
      <c r="M10" s="70">
        <v>-0.109493683889429</v>
      </c>
      <c r="N10" s="69">
        <v>2104234.4882</v>
      </c>
      <c r="O10" s="69">
        <v>25559093.796300001</v>
      </c>
      <c r="P10" s="69">
        <v>79099</v>
      </c>
      <c r="Q10" s="69">
        <v>80382</v>
      </c>
      <c r="R10" s="70">
        <v>-1.5961284864770799</v>
      </c>
      <c r="S10" s="69">
        <v>1.2378451952616301</v>
      </c>
      <c r="T10" s="69">
        <v>1.4207701574979501</v>
      </c>
      <c r="U10" s="71">
        <v>-14.777692956803801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39905.568500000001</v>
      </c>
      <c r="E11" s="69">
        <v>54965.184800000003</v>
      </c>
      <c r="F11" s="70">
        <v>72.601536127283197</v>
      </c>
      <c r="G11" s="69">
        <v>47741.3557</v>
      </c>
      <c r="H11" s="70">
        <v>-16.4129968349433</v>
      </c>
      <c r="I11" s="69">
        <v>8690.2345999999998</v>
      </c>
      <c r="J11" s="70">
        <v>21.776997363162501</v>
      </c>
      <c r="K11" s="69">
        <v>8151.0459000000001</v>
      </c>
      <c r="L11" s="70">
        <v>17.0733440231987</v>
      </c>
      <c r="M11" s="70">
        <v>6.6149633631679E-2</v>
      </c>
      <c r="N11" s="69">
        <v>670069.93649999995</v>
      </c>
      <c r="O11" s="69">
        <v>7886672.5192999998</v>
      </c>
      <c r="P11" s="69">
        <v>2288</v>
      </c>
      <c r="Q11" s="69">
        <v>2430</v>
      </c>
      <c r="R11" s="70">
        <v>-5.8436213991769597</v>
      </c>
      <c r="S11" s="69">
        <v>17.4412449737762</v>
      </c>
      <c r="T11" s="69">
        <v>16.788372510288099</v>
      </c>
      <c r="U11" s="71">
        <v>3.74326755039439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93683.58</v>
      </c>
      <c r="E12" s="69">
        <v>115568.34209999999</v>
      </c>
      <c r="F12" s="70">
        <v>81.063358959442894</v>
      </c>
      <c r="G12" s="69">
        <v>102053.54429999999</v>
      </c>
      <c r="H12" s="70">
        <v>-8.2015420017117506</v>
      </c>
      <c r="I12" s="69">
        <v>15039.8932</v>
      </c>
      <c r="J12" s="70">
        <v>16.0539266326073</v>
      </c>
      <c r="K12" s="69">
        <v>23395.235499999999</v>
      </c>
      <c r="L12" s="70">
        <v>22.9244713257842</v>
      </c>
      <c r="M12" s="70">
        <v>-0.35713862764920701</v>
      </c>
      <c r="N12" s="69">
        <v>1717504.4336000001</v>
      </c>
      <c r="O12" s="69">
        <v>28110175.962400001</v>
      </c>
      <c r="P12" s="69">
        <v>1116</v>
      </c>
      <c r="Q12" s="69">
        <v>1192</v>
      </c>
      <c r="R12" s="70">
        <v>-6.3758389261744899</v>
      </c>
      <c r="S12" s="69">
        <v>83.945860215053798</v>
      </c>
      <c r="T12" s="69">
        <v>86.297885654362403</v>
      </c>
      <c r="U12" s="71">
        <v>-2.8018361278128499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206968.68489999999</v>
      </c>
      <c r="E13" s="69">
        <v>275121.09840000002</v>
      </c>
      <c r="F13" s="70">
        <v>75.228212632056</v>
      </c>
      <c r="G13" s="69">
        <v>228533.71109999999</v>
      </c>
      <c r="H13" s="70">
        <v>-9.4362560762704106</v>
      </c>
      <c r="I13" s="69">
        <v>47854.984600000003</v>
      </c>
      <c r="J13" s="70">
        <v>23.121847937103102</v>
      </c>
      <c r="K13" s="69">
        <v>62440.751100000001</v>
      </c>
      <c r="L13" s="70">
        <v>27.322337172688599</v>
      </c>
      <c r="M13" s="70">
        <v>-0.233593706722724</v>
      </c>
      <c r="N13" s="69">
        <v>3978856.7546999999</v>
      </c>
      <c r="O13" s="69">
        <v>46051044.3847</v>
      </c>
      <c r="P13" s="69">
        <v>11302</v>
      </c>
      <c r="Q13" s="69">
        <v>11988</v>
      </c>
      <c r="R13" s="70">
        <v>-5.72238905572239</v>
      </c>
      <c r="S13" s="69">
        <v>18.312571659883201</v>
      </c>
      <c r="T13" s="69">
        <v>18.169429346012699</v>
      </c>
      <c r="U13" s="71">
        <v>0.7816614538312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132652.42970000001</v>
      </c>
      <c r="E14" s="69">
        <v>117894.2135</v>
      </c>
      <c r="F14" s="70">
        <v>112.518185381507</v>
      </c>
      <c r="G14" s="69">
        <v>103779.94259999999</v>
      </c>
      <c r="H14" s="70">
        <v>27.8208740308168</v>
      </c>
      <c r="I14" s="69">
        <v>23072.928800000002</v>
      </c>
      <c r="J14" s="70">
        <v>17.393521439585101</v>
      </c>
      <c r="K14" s="69">
        <v>20837.697700000001</v>
      </c>
      <c r="L14" s="70">
        <v>20.078733113502398</v>
      </c>
      <c r="M14" s="70">
        <v>0.107268621139465</v>
      </c>
      <c r="N14" s="69">
        <v>2261317.9528999999</v>
      </c>
      <c r="O14" s="69">
        <v>21947845.852899998</v>
      </c>
      <c r="P14" s="69">
        <v>2574</v>
      </c>
      <c r="Q14" s="69">
        <v>2483</v>
      </c>
      <c r="R14" s="70">
        <v>3.6649214659685998</v>
      </c>
      <c r="S14" s="69">
        <v>51.5355204739705</v>
      </c>
      <c r="T14" s="69">
        <v>52.4348813934756</v>
      </c>
      <c r="U14" s="71">
        <v>-1.74512823628006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82462.231499999994</v>
      </c>
      <c r="E15" s="69">
        <v>109405.7029</v>
      </c>
      <c r="F15" s="70">
        <v>75.372882138852404</v>
      </c>
      <c r="G15" s="69">
        <v>108590.23239999999</v>
      </c>
      <c r="H15" s="70">
        <v>-24.0610967695102</v>
      </c>
      <c r="I15" s="69">
        <v>17231.8482</v>
      </c>
      <c r="J15" s="70">
        <v>20.896655216030599</v>
      </c>
      <c r="K15" s="69">
        <v>20480.5602</v>
      </c>
      <c r="L15" s="70">
        <v>18.860407374908601</v>
      </c>
      <c r="M15" s="70">
        <v>-0.15862417669610401</v>
      </c>
      <c r="N15" s="69">
        <v>1740270.5186999999</v>
      </c>
      <c r="O15" s="69">
        <v>17506666.047800001</v>
      </c>
      <c r="P15" s="69">
        <v>4119</v>
      </c>
      <c r="Q15" s="69">
        <v>4069</v>
      </c>
      <c r="R15" s="70">
        <v>1.22880314573606</v>
      </c>
      <c r="S15" s="69">
        <v>20.0199639475601</v>
      </c>
      <c r="T15" s="69">
        <v>21.1689639223396</v>
      </c>
      <c r="U15" s="71">
        <v>-5.7392709486851299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652472.46909999999</v>
      </c>
      <c r="E16" s="69">
        <v>705773.04269999999</v>
      </c>
      <c r="F16" s="70">
        <v>92.447915919812701</v>
      </c>
      <c r="G16" s="69">
        <v>593478.07030000002</v>
      </c>
      <c r="H16" s="70">
        <v>9.9404513413913893</v>
      </c>
      <c r="I16" s="69">
        <v>31848.7153</v>
      </c>
      <c r="J16" s="70">
        <v>4.8812351184611797</v>
      </c>
      <c r="K16" s="69">
        <v>42263.215900000003</v>
      </c>
      <c r="L16" s="70">
        <v>7.12127676067899</v>
      </c>
      <c r="M16" s="70">
        <v>-0.24641997486992001</v>
      </c>
      <c r="N16" s="69">
        <v>13700249.1231</v>
      </c>
      <c r="O16" s="69">
        <v>124904735.3633</v>
      </c>
      <c r="P16" s="69">
        <v>41506</v>
      </c>
      <c r="Q16" s="69">
        <v>42175</v>
      </c>
      <c r="R16" s="70">
        <v>-1.5862477771191399</v>
      </c>
      <c r="S16" s="69">
        <v>15.719955406447299</v>
      </c>
      <c r="T16" s="69">
        <v>16.2206380059277</v>
      </c>
      <c r="U16" s="71">
        <v>-3.1850128485420002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416050.3554</v>
      </c>
      <c r="E17" s="69">
        <v>439304.1482</v>
      </c>
      <c r="F17" s="70">
        <v>94.706675797330902</v>
      </c>
      <c r="G17" s="69">
        <v>947204.22259999998</v>
      </c>
      <c r="H17" s="70">
        <v>-56.075960656301199</v>
      </c>
      <c r="I17" s="69">
        <v>36286.605499999998</v>
      </c>
      <c r="J17" s="70">
        <v>8.7216859759952001</v>
      </c>
      <c r="K17" s="69">
        <v>41659.041799999999</v>
      </c>
      <c r="L17" s="70">
        <v>4.3981055833608202</v>
      </c>
      <c r="M17" s="70">
        <v>-0.128962070846286</v>
      </c>
      <c r="N17" s="69">
        <v>10153173.2125</v>
      </c>
      <c r="O17" s="69">
        <v>146011538.45840001</v>
      </c>
      <c r="P17" s="69">
        <v>12242</v>
      </c>
      <c r="Q17" s="69">
        <v>12576</v>
      </c>
      <c r="R17" s="70">
        <v>-2.6558524173028002</v>
      </c>
      <c r="S17" s="69">
        <v>33.985488923378497</v>
      </c>
      <c r="T17" s="69">
        <v>51.322839193702301</v>
      </c>
      <c r="U17" s="71">
        <v>-51.013979258651901</v>
      </c>
    </row>
    <row r="18" spans="1:21" ht="12" thickBot="1" x14ac:dyDescent="0.2">
      <c r="A18" s="54"/>
      <c r="B18" s="43" t="s">
        <v>16</v>
      </c>
      <c r="C18" s="44"/>
      <c r="D18" s="69">
        <v>1256472.4609999999</v>
      </c>
      <c r="E18" s="69">
        <v>1465144.067</v>
      </c>
      <c r="F18" s="70">
        <v>85.757604955035504</v>
      </c>
      <c r="G18" s="69">
        <v>1263870.2271</v>
      </c>
      <c r="H18" s="70">
        <v>-0.58532639992434599</v>
      </c>
      <c r="I18" s="69">
        <v>166004.92910000001</v>
      </c>
      <c r="J18" s="70">
        <v>13.211983091764701</v>
      </c>
      <c r="K18" s="69">
        <v>162133.48329999999</v>
      </c>
      <c r="L18" s="70">
        <v>12.828333148730099</v>
      </c>
      <c r="M18" s="70">
        <v>2.3878138686729999E-2</v>
      </c>
      <c r="N18" s="69">
        <v>25269999.2652</v>
      </c>
      <c r="O18" s="69">
        <v>329186114.70289999</v>
      </c>
      <c r="P18" s="69">
        <v>68736</v>
      </c>
      <c r="Q18" s="69">
        <v>71549</v>
      </c>
      <c r="R18" s="70">
        <v>-3.93157137066905</v>
      </c>
      <c r="S18" s="69">
        <v>18.279685477769998</v>
      </c>
      <c r="T18" s="69">
        <v>18.287738330374999</v>
      </c>
      <c r="U18" s="71">
        <v>-4.4053562162028E-2</v>
      </c>
    </row>
    <row r="19" spans="1:21" ht="12" thickBot="1" x14ac:dyDescent="0.2">
      <c r="A19" s="54"/>
      <c r="B19" s="43" t="s">
        <v>17</v>
      </c>
      <c r="C19" s="44"/>
      <c r="D19" s="69">
        <v>396617.54249999998</v>
      </c>
      <c r="E19" s="69">
        <v>484072.97369999997</v>
      </c>
      <c r="F19" s="70">
        <v>81.933419969403303</v>
      </c>
      <c r="G19" s="69">
        <v>416795.66480000003</v>
      </c>
      <c r="H19" s="70">
        <v>-4.8412505225270399</v>
      </c>
      <c r="I19" s="69">
        <v>44498.562400000003</v>
      </c>
      <c r="J19" s="70">
        <v>11.219514426798201</v>
      </c>
      <c r="K19" s="69">
        <v>52647.885900000001</v>
      </c>
      <c r="L19" s="70">
        <v>12.631581934822499</v>
      </c>
      <c r="M19" s="70">
        <v>-0.154789187840874</v>
      </c>
      <c r="N19" s="69">
        <v>8700266.8285000008</v>
      </c>
      <c r="O19" s="69">
        <v>92856442.211500004</v>
      </c>
      <c r="P19" s="69">
        <v>9875</v>
      </c>
      <c r="Q19" s="69">
        <v>10646</v>
      </c>
      <c r="R19" s="70">
        <v>-7.2421566785647196</v>
      </c>
      <c r="S19" s="69">
        <v>40.163801772151899</v>
      </c>
      <c r="T19" s="69">
        <v>40.526386990418899</v>
      </c>
      <c r="U19" s="71">
        <v>-0.902766178172005</v>
      </c>
    </row>
    <row r="20" spans="1:21" ht="12" thickBot="1" x14ac:dyDescent="0.2">
      <c r="A20" s="54"/>
      <c r="B20" s="43" t="s">
        <v>18</v>
      </c>
      <c r="C20" s="44"/>
      <c r="D20" s="69">
        <v>812780.57200000004</v>
      </c>
      <c r="E20" s="69">
        <v>853583.13439999998</v>
      </c>
      <c r="F20" s="70">
        <v>95.219849039229103</v>
      </c>
      <c r="G20" s="69">
        <v>773082.42630000005</v>
      </c>
      <c r="H20" s="70">
        <v>5.1350469690530698</v>
      </c>
      <c r="I20" s="69">
        <v>60625.5743</v>
      </c>
      <c r="J20" s="70">
        <v>7.4590333957933197</v>
      </c>
      <c r="K20" s="69">
        <v>56208.421900000001</v>
      </c>
      <c r="L20" s="70">
        <v>7.2706893841857898</v>
      </c>
      <c r="M20" s="70">
        <v>7.8585241333736996E-2</v>
      </c>
      <c r="N20" s="69">
        <v>12671633.469900001</v>
      </c>
      <c r="O20" s="69">
        <v>135941544.21849999</v>
      </c>
      <c r="P20" s="69">
        <v>37045</v>
      </c>
      <c r="Q20" s="69">
        <v>38285</v>
      </c>
      <c r="R20" s="70">
        <v>-3.23886639676113</v>
      </c>
      <c r="S20" s="69">
        <v>21.940358266972598</v>
      </c>
      <c r="T20" s="69">
        <v>21.784006968786699</v>
      </c>
      <c r="U20" s="71">
        <v>0.712619622174681</v>
      </c>
    </row>
    <row r="21" spans="1:21" ht="12" thickBot="1" x14ac:dyDescent="0.2">
      <c r="A21" s="54"/>
      <c r="B21" s="43" t="s">
        <v>19</v>
      </c>
      <c r="C21" s="44"/>
      <c r="D21" s="69">
        <v>287585.68589999998</v>
      </c>
      <c r="E21" s="69">
        <v>300539.82579999999</v>
      </c>
      <c r="F21" s="70">
        <v>95.689709386928101</v>
      </c>
      <c r="G21" s="69">
        <v>291000.54450000002</v>
      </c>
      <c r="H21" s="70">
        <v>-1.17348873208037</v>
      </c>
      <c r="I21" s="69">
        <v>32093.1502</v>
      </c>
      <c r="J21" s="70">
        <v>11.159508895432101</v>
      </c>
      <c r="K21" s="69">
        <v>36951.677199999998</v>
      </c>
      <c r="L21" s="70">
        <v>12.6981470991715</v>
      </c>
      <c r="M21" s="70">
        <v>-0.13148326052166301</v>
      </c>
      <c r="N21" s="69">
        <v>5413445.5171999997</v>
      </c>
      <c r="O21" s="69">
        <v>57268006.665899999</v>
      </c>
      <c r="P21" s="69">
        <v>26728</v>
      </c>
      <c r="Q21" s="69">
        <v>28478</v>
      </c>
      <c r="R21" s="70">
        <v>-6.1450944588805401</v>
      </c>
      <c r="S21" s="69">
        <v>10.759715874738101</v>
      </c>
      <c r="T21" s="69">
        <v>10.885232126553801</v>
      </c>
      <c r="U21" s="71">
        <v>-1.1665387197669399</v>
      </c>
    </row>
    <row r="22" spans="1:21" ht="12" thickBot="1" x14ac:dyDescent="0.2">
      <c r="A22" s="54"/>
      <c r="B22" s="43" t="s">
        <v>20</v>
      </c>
      <c r="C22" s="44"/>
      <c r="D22" s="69">
        <v>985154.9007</v>
      </c>
      <c r="E22" s="69">
        <v>1031436.4656</v>
      </c>
      <c r="F22" s="70">
        <v>95.5129020115575</v>
      </c>
      <c r="G22" s="69">
        <v>903071.29760000005</v>
      </c>
      <c r="H22" s="70">
        <v>9.0893823464598196</v>
      </c>
      <c r="I22" s="69">
        <v>110280.1265</v>
      </c>
      <c r="J22" s="70">
        <v>11.194191534919099</v>
      </c>
      <c r="K22" s="69">
        <v>124923.5775</v>
      </c>
      <c r="L22" s="70">
        <v>13.8331910040765</v>
      </c>
      <c r="M22" s="70">
        <v>-0.117219273519444</v>
      </c>
      <c r="N22" s="69">
        <v>16759887.7246</v>
      </c>
      <c r="O22" s="69">
        <v>158796719.76100001</v>
      </c>
      <c r="P22" s="69">
        <v>64994</v>
      </c>
      <c r="Q22" s="69">
        <v>64033</v>
      </c>
      <c r="R22" s="70">
        <v>1.50078865584933</v>
      </c>
      <c r="S22" s="69">
        <v>15.157628407237601</v>
      </c>
      <c r="T22" s="69">
        <v>15.3270088735496</v>
      </c>
      <c r="U22" s="71">
        <v>-1.1174602105373399</v>
      </c>
    </row>
    <row r="23" spans="1:21" ht="12" thickBot="1" x14ac:dyDescent="0.2">
      <c r="A23" s="54"/>
      <c r="B23" s="43" t="s">
        <v>21</v>
      </c>
      <c r="C23" s="44"/>
      <c r="D23" s="69">
        <v>2166841.6893000002</v>
      </c>
      <c r="E23" s="69">
        <v>2473331.463</v>
      </c>
      <c r="F23" s="70">
        <v>87.608220803197696</v>
      </c>
      <c r="G23" s="69">
        <v>2274743.5904000001</v>
      </c>
      <c r="H23" s="70">
        <v>-4.7434753330165904</v>
      </c>
      <c r="I23" s="69">
        <v>237212.77249999999</v>
      </c>
      <c r="J23" s="70">
        <v>10.947397480460699</v>
      </c>
      <c r="K23" s="69">
        <v>65584.278200000001</v>
      </c>
      <c r="L23" s="70">
        <v>2.8831503681022501</v>
      </c>
      <c r="M23" s="70">
        <v>2.6169151969107101</v>
      </c>
      <c r="N23" s="69">
        <v>37621440.038900003</v>
      </c>
      <c r="O23" s="69">
        <v>350846573.06220001</v>
      </c>
      <c r="P23" s="69">
        <v>74782</v>
      </c>
      <c r="Q23" s="69">
        <v>78226</v>
      </c>
      <c r="R23" s="70">
        <v>-4.4026282821568303</v>
      </c>
      <c r="S23" s="69">
        <v>28.975444482629499</v>
      </c>
      <c r="T23" s="69">
        <v>28.8813613568379</v>
      </c>
      <c r="U23" s="71">
        <v>0.324699508399384</v>
      </c>
    </row>
    <row r="24" spans="1:21" ht="12" thickBot="1" x14ac:dyDescent="0.2">
      <c r="A24" s="54"/>
      <c r="B24" s="43" t="s">
        <v>22</v>
      </c>
      <c r="C24" s="44"/>
      <c r="D24" s="69">
        <v>190190.2139</v>
      </c>
      <c r="E24" s="69">
        <v>222531.03330000001</v>
      </c>
      <c r="F24" s="70">
        <v>85.466827291274697</v>
      </c>
      <c r="G24" s="69">
        <v>180621.77410000001</v>
      </c>
      <c r="H24" s="70">
        <v>5.2975007291770302</v>
      </c>
      <c r="I24" s="69">
        <v>26891.4202</v>
      </c>
      <c r="J24" s="70">
        <v>14.1392239109312</v>
      </c>
      <c r="K24" s="69">
        <v>32062.854599999999</v>
      </c>
      <c r="L24" s="70">
        <v>17.751378403718199</v>
      </c>
      <c r="M24" s="70">
        <v>-0.161290517158132</v>
      </c>
      <c r="N24" s="69">
        <v>3197012.2604</v>
      </c>
      <c r="O24" s="69">
        <v>35430041.0154</v>
      </c>
      <c r="P24" s="69">
        <v>21834</v>
      </c>
      <c r="Q24" s="69">
        <v>22137</v>
      </c>
      <c r="R24" s="70">
        <v>-1.3687491530017599</v>
      </c>
      <c r="S24" s="69">
        <v>8.71073618668132</v>
      </c>
      <c r="T24" s="69">
        <v>8.5867055021005605</v>
      </c>
      <c r="U24" s="71">
        <v>1.4238829178457999</v>
      </c>
    </row>
    <row r="25" spans="1:21" ht="12" thickBot="1" x14ac:dyDescent="0.2">
      <c r="A25" s="54"/>
      <c r="B25" s="43" t="s">
        <v>23</v>
      </c>
      <c r="C25" s="44"/>
      <c r="D25" s="69">
        <v>166926.353</v>
      </c>
      <c r="E25" s="69">
        <v>175108.8652</v>
      </c>
      <c r="F25" s="70">
        <v>95.327185639256797</v>
      </c>
      <c r="G25" s="69">
        <v>146695.6355</v>
      </c>
      <c r="H25" s="70">
        <v>13.790947106943801</v>
      </c>
      <c r="I25" s="69">
        <v>16119.6828</v>
      </c>
      <c r="J25" s="70">
        <v>9.6567633032754294</v>
      </c>
      <c r="K25" s="69">
        <v>14332.694299999999</v>
      </c>
      <c r="L25" s="70">
        <v>9.7703617773958893</v>
      </c>
      <c r="M25" s="70">
        <v>0.124679174940611</v>
      </c>
      <c r="N25" s="69">
        <v>3026829.9402000001</v>
      </c>
      <c r="O25" s="69">
        <v>43178824.870399997</v>
      </c>
      <c r="P25" s="69">
        <v>14819</v>
      </c>
      <c r="Q25" s="69">
        <v>14667</v>
      </c>
      <c r="R25" s="70">
        <v>1.0363400831799201</v>
      </c>
      <c r="S25" s="69">
        <v>11.2643466495715</v>
      </c>
      <c r="T25" s="69">
        <v>11.659550862480399</v>
      </c>
      <c r="U25" s="71">
        <v>-3.5084521562014999</v>
      </c>
    </row>
    <row r="26" spans="1:21" ht="12" thickBot="1" x14ac:dyDescent="0.2">
      <c r="A26" s="54"/>
      <c r="B26" s="43" t="s">
        <v>24</v>
      </c>
      <c r="C26" s="44"/>
      <c r="D26" s="69">
        <v>485402.69170000002</v>
      </c>
      <c r="E26" s="69">
        <v>478509.1508</v>
      </c>
      <c r="F26" s="70">
        <v>101.44062885495001</v>
      </c>
      <c r="G26" s="69">
        <v>411858.49070000002</v>
      </c>
      <c r="H26" s="70">
        <v>17.8566674381299</v>
      </c>
      <c r="I26" s="69">
        <v>102323.6009</v>
      </c>
      <c r="J26" s="70">
        <v>21.080146989222001</v>
      </c>
      <c r="K26" s="69">
        <v>95988.654800000004</v>
      </c>
      <c r="L26" s="70">
        <v>23.306222153355701</v>
      </c>
      <c r="M26" s="70">
        <v>6.5996821324347005E-2</v>
      </c>
      <c r="N26" s="69">
        <v>7725796.5299000004</v>
      </c>
      <c r="O26" s="69">
        <v>82975374.500799999</v>
      </c>
      <c r="P26" s="69">
        <v>36584</v>
      </c>
      <c r="Q26" s="69">
        <v>38060</v>
      </c>
      <c r="R26" s="70">
        <v>-3.87808723068839</v>
      </c>
      <c r="S26" s="69">
        <v>13.2681689181063</v>
      </c>
      <c r="T26" s="69">
        <v>13.2828459169732</v>
      </c>
      <c r="U26" s="71">
        <v>-0.110618118879208</v>
      </c>
    </row>
    <row r="27" spans="1:21" ht="12" thickBot="1" x14ac:dyDescent="0.2">
      <c r="A27" s="54"/>
      <c r="B27" s="43" t="s">
        <v>25</v>
      </c>
      <c r="C27" s="44"/>
      <c r="D27" s="69">
        <v>206970.23310000001</v>
      </c>
      <c r="E27" s="69">
        <v>232376.56479999999</v>
      </c>
      <c r="F27" s="70">
        <v>89.066740993496296</v>
      </c>
      <c r="G27" s="69">
        <v>202186.9278</v>
      </c>
      <c r="H27" s="70">
        <v>2.3657836597287698</v>
      </c>
      <c r="I27" s="69">
        <v>58140.901400000002</v>
      </c>
      <c r="J27" s="70">
        <v>28.091431569248201</v>
      </c>
      <c r="K27" s="69">
        <v>66286.816099999996</v>
      </c>
      <c r="L27" s="70">
        <v>32.784916819929002</v>
      </c>
      <c r="M27" s="70">
        <v>-0.122888911842003</v>
      </c>
      <c r="N27" s="69">
        <v>3571546.0033999998</v>
      </c>
      <c r="O27" s="69">
        <v>30362824.421999998</v>
      </c>
      <c r="P27" s="69">
        <v>28319</v>
      </c>
      <c r="Q27" s="69">
        <v>29267</v>
      </c>
      <c r="R27" s="70">
        <v>-3.2391430621519199</v>
      </c>
      <c r="S27" s="69">
        <v>7.3085290123238797</v>
      </c>
      <c r="T27" s="69">
        <v>7.2667098985205199</v>
      </c>
      <c r="U27" s="71">
        <v>0.57219604290887505</v>
      </c>
    </row>
    <row r="28" spans="1:21" ht="12" thickBot="1" x14ac:dyDescent="0.2">
      <c r="A28" s="54"/>
      <c r="B28" s="43" t="s">
        <v>26</v>
      </c>
      <c r="C28" s="44"/>
      <c r="D28" s="69">
        <v>718215.2317</v>
      </c>
      <c r="E28" s="69">
        <v>739308.7047</v>
      </c>
      <c r="F28" s="70">
        <v>97.146865326229403</v>
      </c>
      <c r="G28" s="69">
        <v>635444.40520000004</v>
      </c>
      <c r="H28" s="70">
        <v>13.0256598095232</v>
      </c>
      <c r="I28" s="69">
        <v>29139.167099999999</v>
      </c>
      <c r="J28" s="70">
        <v>4.0571636208589199</v>
      </c>
      <c r="K28" s="69">
        <v>41411.621899999998</v>
      </c>
      <c r="L28" s="70">
        <v>6.5169543647120598</v>
      </c>
      <c r="M28" s="70">
        <v>-0.296352913431773</v>
      </c>
      <c r="N28" s="69">
        <v>10398994.811799999</v>
      </c>
      <c r="O28" s="69">
        <v>106338149.9682</v>
      </c>
      <c r="P28" s="69">
        <v>37795</v>
      </c>
      <c r="Q28" s="69">
        <v>37524</v>
      </c>
      <c r="R28" s="70">
        <v>0.72220445581494497</v>
      </c>
      <c r="S28" s="69">
        <v>19.002916568329098</v>
      </c>
      <c r="T28" s="69">
        <v>17.235738889777199</v>
      </c>
      <c r="U28" s="71">
        <v>9.2995076424066792</v>
      </c>
    </row>
    <row r="29" spans="1:21" ht="12" thickBot="1" x14ac:dyDescent="0.2">
      <c r="A29" s="54"/>
      <c r="B29" s="43" t="s">
        <v>27</v>
      </c>
      <c r="C29" s="44"/>
      <c r="D29" s="69">
        <v>713891.87540000002</v>
      </c>
      <c r="E29" s="69">
        <v>717067.49439999997</v>
      </c>
      <c r="F29" s="70">
        <v>99.557138062344194</v>
      </c>
      <c r="G29" s="69">
        <v>625951.8199</v>
      </c>
      <c r="H29" s="70">
        <v>14.049013471044599</v>
      </c>
      <c r="I29" s="69">
        <v>90239.508700000006</v>
      </c>
      <c r="J29" s="70">
        <v>12.640500867086899</v>
      </c>
      <c r="K29" s="69">
        <v>87387.387400000007</v>
      </c>
      <c r="L29" s="70">
        <v>13.9607210366384</v>
      </c>
      <c r="M29" s="70">
        <v>3.2637676727248002E-2</v>
      </c>
      <c r="N29" s="69">
        <v>10423706.0471</v>
      </c>
      <c r="O29" s="69">
        <v>76162786.270600006</v>
      </c>
      <c r="P29" s="69">
        <v>103698</v>
      </c>
      <c r="Q29" s="69">
        <v>104862</v>
      </c>
      <c r="R29" s="70">
        <v>-1.11003032557075</v>
      </c>
      <c r="S29" s="69">
        <v>6.8843360084090301</v>
      </c>
      <c r="T29" s="69">
        <v>6.8817426942076301</v>
      </c>
      <c r="U29" s="71">
        <v>3.7669779601698997E-2</v>
      </c>
    </row>
    <row r="30" spans="1:21" ht="12" thickBot="1" x14ac:dyDescent="0.2">
      <c r="A30" s="54"/>
      <c r="B30" s="43" t="s">
        <v>28</v>
      </c>
      <c r="C30" s="44"/>
      <c r="D30" s="69">
        <v>1038373.0405</v>
      </c>
      <c r="E30" s="69">
        <v>1160061.9273000001</v>
      </c>
      <c r="F30" s="70">
        <v>89.510138731711805</v>
      </c>
      <c r="G30" s="69">
        <v>981801.62410000002</v>
      </c>
      <c r="H30" s="70">
        <v>5.7620006945759803</v>
      </c>
      <c r="I30" s="69">
        <v>130578.3177</v>
      </c>
      <c r="J30" s="70">
        <v>12.5752800397364</v>
      </c>
      <c r="K30" s="69">
        <v>135983.7978</v>
      </c>
      <c r="L30" s="70">
        <v>13.850435206262199</v>
      </c>
      <c r="M30" s="70">
        <v>-3.9750912884123003E-2</v>
      </c>
      <c r="N30" s="69">
        <v>18980666.285500001</v>
      </c>
      <c r="O30" s="69">
        <v>134096750.67829999</v>
      </c>
      <c r="P30" s="69">
        <v>65118</v>
      </c>
      <c r="Q30" s="69">
        <v>66024</v>
      </c>
      <c r="R30" s="70">
        <v>-1.3722282806252299</v>
      </c>
      <c r="S30" s="69">
        <v>15.946021691391</v>
      </c>
      <c r="T30" s="69">
        <v>15.6592555388949</v>
      </c>
      <c r="U30" s="71">
        <v>1.79835546474195</v>
      </c>
    </row>
    <row r="31" spans="1:21" ht="12" thickBot="1" x14ac:dyDescent="0.2">
      <c r="A31" s="54"/>
      <c r="B31" s="43" t="s">
        <v>29</v>
      </c>
      <c r="C31" s="44"/>
      <c r="D31" s="69">
        <v>588269.62939999998</v>
      </c>
      <c r="E31" s="69">
        <v>570775.49990000005</v>
      </c>
      <c r="F31" s="70">
        <v>103.064975546965</v>
      </c>
      <c r="G31" s="69">
        <v>490602.03</v>
      </c>
      <c r="H31" s="70">
        <v>19.907703887813099</v>
      </c>
      <c r="I31" s="69">
        <v>30556.105500000001</v>
      </c>
      <c r="J31" s="70">
        <v>5.1942347476216701</v>
      </c>
      <c r="K31" s="69">
        <v>38946.384299999998</v>
      </c>
      <c r="L31" s="70">
        <v>7.9384882080491996</v>
      </c>
      <c r="M31" s="70">
        <v>-0.215431520815143</v>
      </c>
      <c r="N31" s="69">
        <v>10819110.3137</v>
      </c>
      <c r="O31" s="69">
        <v>140923708.9858</v>
      </c>
      <c r="P31" s="69">
        <v>24688</v>
      </c>
      <c r="Q31" s="69">
        <v>25525</v>
      </c>
      <c r="R31" s="70">
        <v>-3.2791380999020601</v>
      </c>
      <c r="S31" s="69">
        <v>23.828160620544399</v>
      </c>
      <c r="T31" s="69">
        <v>24.3882637531832</v>
      </c>
      <c r="U31" s="71">
        <v>-2.3505932394792</v>
      </c>
    </row>
    <row r="32" spans="1:21" ht="12" thickBot="1" x14ac:dyDescent="0.2">
      <c r="A32" s="54"/>
      <c r="B32" s="43" t="s">
        <v>30</v>
      </c>
      <c r="C32" s="44"/>
      <c r="D32" s="69">
        <v>102816.4953</v>
      </c>
      <c r="E32" s="69">
        <v>137532.47899999999</v>
      </c>
      <c r="F32" s="70">
        <v>74.757974296384205</v>
      </c>
      <c r="G32" s="69">
        <v>113898.702</v>
      </c>
      <c r="H32" s="70">
        <v>-9.7298797136423794</v>
      </c>
      <c r="I32" s="69">
        <v>30647.987099999998</v>
      </c>
      <c r="J32" s="70">
        <v>29.808433958553699</v>
      </c>
      <c r="K32" s="69">
        <v>35592.137699999999</v>
      </c>
      <c r="L32" s="70">
        <v>31.248940571772302</v>
      </c>
      <c r="M32" s="70">
        <v>-0.138911313551139</v>
      </c>
      <c r="N32" s="69">
        <v>1629826.2993999999</v>
      </c>
      <c r="O32" s="69">
        <v>14862735.713400001</v>
      </c>
      <c r="P32" s="69">
        <v>21112</v>
      </c>
      <c r="Q32" s="69">
        <v>21546</v>
      </c>
      <c r="R32" s="70">
        <v>-2.0142949967511399</v>
      </c>
      <c r="S32" s="69">
        <v>4.8700499857900699</v>
      </c>
      <c r="T32" s="69">
        <v>4.7936402534113096</v>
      </c>
      <c r="U32" s="71">
        <v>1.56897224056665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69">
        <v>38.4617</v>
      </c>
      <c r="H33" s="72"/>
      <c r="I33" s="72"/>
      <c r="J33" s="72"/>
      <c r="K33" s="69">
        <v>7.4886999999999997</v>
      </c>
      <c r="L33" s="70">
        <v>19.470538223739499</v>
      </c>
      <c r="M33" s="72"/>
      <c r="N33" s="72"/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54"/>
      <c r="B34" s="43" t="s">
        <v>72</v>
      </c>
      <c r="C34" s="44"/>
      <c r="D34" s="69">
        <v>1</v>
      </c>
      <c r="E34" s="72"/>
      <c r="F34" s="72"/>
      <c r="G34" s="72"/>
      <c r="H34" s="72"/>
      <c r="I34" s="69">
        <v>0</v>
      </c>
      <c r="J34" s="70">
        <v>0</v>
      </c>
      <c r="K34" s="72"/>
      <c r="L34" s="72"/>
      <c r="M34" s="72"/>
      <c r="N34" s="69">
        <v>1</v>
      </c>
      <c r="O34" s="69">
        <v>1</v>
      </c>
      <c r="P34" s="69">
        <v>1</v>
      </c>
      <c r="Q34" s="72"/>
      <c r="R34" s="72"/>
      <c r="S34" s="69">
        <v>1</v>
      </c>
      <c r="T34" s="72"/>
      <c r="U34" s="73"/>
    </row>
    <row r="35" spans="1:21" ht="12" customHeight="1" thickBot="1" x14ac:dyDescent="0.2">
      <c r="A35" s="54"/>
      <c r="B35" s="43" t="s">
        <v>32</v>
      </c>
      <c r="C35" s="44"/>
      <c r="D35" s="69">
        <v>106798.05809999999</v>
      </c>
      <c r="E35" s="69">
        <v>91060.506200000003</v>
      </c>
      <c r="F35" s="70">
        <v>117.28252187115601</v>
      </c>
      <c r="G35" s="69">
        <v>74299.653300000005</v>
      </c>
      <c r="H35" s="70">
        <v>43.739645283109297</v>
      </c>
      <c r="I35" s="69">
        <v>11002.1459</v>
      </c>
      <c r="J35" s="70">
        <v>10.3018220515753</v>
      </c>
      <c r="K35" s="69">
        <v>9911.5311000000002</v>
      </c>
      <c r="L35" s="70">
        <v>13.339942597013399</v>
      </c>
      <c r="M35" s="70">
        <v>0.11003494707291001</v>
      </c>
      <c r="N35" s="69">
        <v>1645454.0907999999</v>
      </c>
      <c r="O35" s="69">
        <v>24151255.790399998</v>
      </c>
      <c r="P35" s="69">
        <v>7157</v>
      </c>
      <c r="Q35" s="69">
        <v>7338</v>
      </c>
      <c r="R35" s="70">
        <v>-2.4666121559007901</v>
      </c>
      <c r="S35" s="69">
        <v>14.9221822132178</v>
      </c>
      <c r="T35" s="69">
        <v>13.8052322703734</v>
      </c>
      <c r="U35" s="71">
        <v>7.4851648832907003</v>
      </c>
    </row>
    <row r="36" spans="1:21" ht="12" thickBot="1" x14ac:dyDescent="0.2">
      <c r="A36" s="54"/>
      <c r="B36" s="43" t="s">
        <v>70</v>
      </c>
      <c r="C36" s="44"/>
      <c r="D36" s="69">
        <v>15022.22</v>
      </c>
      <c r="E36" s="72"/>
      <c r="F36" s="72"/>
      <c r="G36" s="72"/>
      <c r="H36" s="72"/>
      <c r="I36" s="69">
        <v>-11.97</v>
      </c>
      <c r="J36" s="70">
        <v>-7.9681964449994994E-2</v>
      </c>
      <c r="K36" s="72"/>
      <c r="L36" s="72"/>
      <c r="M36" s="72"/>
      <c r="N36" s="69">
        <v>321076.96000000002</v>
      </c>
      <c r="O36" s="69">
        <v>944588.15</v>
      </c>
      <c r="P36" s="69">
        <v>3</v>
      </c>
      <c r="Q36" s="69">
        <v>1</v>
      </c>
      <c r="R36" s="70">
        <v>200</v>
      </c>
      <c r="S36" s="69">
        <v>5007.4066666666704</v>
      </c>
      <c r="T36" s="69">
        <v>2468.38</v>
      </c>
      <c r="U36" s="71">
        <v>50.7054217019855</v>
      </c>
    </row>
    <row r="37" spans="1:21" ht="12" customHeight="1" thickBot="1" x14ac:dyDescent="0.2">
      <c r="A37" s="54"/>
      <c r="B37" s="43" t="s">
        <v>36</v>
      </c>
      <c r="C37" s="44"/>
      <c r="D37" s="69">
        <v>127381.84</v>
      </c>
      <c r="E37" s="69">
        <v>76044.489600000001</v>
      </c>
      <c r="F37" s="70">
        <v>167.50962583882</v>
      </c>
      <c r="G37" s="72"/>
      <c r="H37" s="72"/>
      <c r="I37" s="69">
        <v>-1994.48</v>
      </c>
      <c r="J37" s="70">
        <v>-1.5657490895091499</v>
      </c>
      <c r="K37" s="72"/>
      <c r="L37" s="72"/>
      <c r="M37" s="72"/>
      <c r="N37" s="69">
        <v>3944502.06</v>
      </c>
      <c r="O37" s="69">
        <v>18618218.91</v>
      </c>
      <c r="P37" s="69">
        <v>66</v>
      </c>
      <c r="Q37" s="69">
        <v>82</v>
      </c>
      <c r="R37" s="70">
        <v>-19.512195121951201</v>
      </c>
      <c r="S37" s="69">
        <v>1930.0278787878799</v>
      </c>
      <c r="T37" s="69">
        <v>2563.8602439024398</v>
      </c>
      <c r="U37" s="71">
        <v>-32.8405808061502</v>
      </c>
    </row>
    <row r="38" spans="1:21" ht="12" customHeight="1" thickBot="1" x14ac:dyDescent="0.2">
      <c r="A38" s="54"/>
      <c r="B38" s="43" t="s">
        <v>37</v>
      </c>
      <c r="C38" s="44"/>
      <c r="D38" s="69">
        <v>45093.59</v>
      </c>
      <c r="E38" s="69">
        <v>55824.427799999998</v>
      </c>
      <c r="F38" s="70">
        <v>80.777522989675901</v>
      </c>
      <c r="G38" s="72"/>
      <c r="H38" s="72"/>
      <c r="I38" s="69">
        <v>2282.79</v>
      </c>
      <c r="J38" s="70">
        <v>5.0623381283237796</v>
      </c>
      <c r="K38" s="72"/>
      <c r="L38" s="72"/>
      <c r="M38" s="72"/>
      <c r="N38" s="69">
        <v>2609455.27</v>
      </c>
      <c r="O38" s="69">
        <v>25849305.539999999</v>
      </c>
      <c r="P38" s="69">
        <v>18</v>
      </c>
      <c r="Q38" s="69">
        <v>43</v>
      </c>
      <c r="R38" s="70">
        <v>-58.139534883720899</v>
      </c>
      <c r="S38" s="69">
        <v>2505.1994444444399</v>
      </c>
      <c r="T38" s="69">
        <v>2471.0769767441898</v>
      </c>
      <c r="U38" s="71">
        <v>1.36206591359138</v>
      </c>
    </row>
    <row r="39" spans="1:21" ht="12" thickBot="1" x14ac:dyDescent="0.2">
      <c r="A39" s="54"/>
      <c r="B39" s="43" t="s">
        <v>38</v>
      </c>
      <c r="C39" s="44"/>
      <c r="D39" s="69">
        <v>119958.15</v>
      </c>
      <c r="E39" s="69">
        <v>46634.732199999999</v>
      </c>
      <c r="F39" s="70">
        <v>257.22920308739299</v>
      </c>
      <c r="G39" s="72"/>
      <c r="H39" s="72"/>
      <c r="I39" s="69">
        <v>3220.86</v>
      </c>
      <c r="J39" s="70">
        <v>2.68498638900317</v>
      </c>
      <c r="K39" s="72"/>
      <c r="L39" s="72"/>
      <c r="M39" s="72"/>
      <c r="N39" s="69">
        <v>3232728.32</v>
      </c>
      <c r="O39" s="69">
        <v>13478776.9</v>
      </c>
      <c r="P39" s="69">
        <v>84</v>
      </c>
      <c r="Q39" s="69">
        <v>100</v>
      </c>
      <c r="R39" s="70">
        <v>-16</v>
      </c>
      <c r="S39" s="69">
        <v>1428.07321428571</v>
      </c>
      <c r="T39" s="69">
        <v>2017.6946</v>
      </c>
      <c r="U39" s="71">
        <v>-41.287896153783699</v>
      </c>
    </row>
    <row r="40" spans="1:21" ht="12" customHeight="1" thickBot="1" x14ac:dyDescent="0.2">
      <c r="A40" s="54"/>
      <c r="B40" s="43" t="s">
        <v>71</v>
      </c>
      <c r="C40" s="44"/>
      <c r="D40" s="69">
        <v>29.23</v>
      </c>
      <c r="E40" s="72"/>
      <c r="F40" s="72"/>
      <c r="G40" s="72"/>
      <c r="H40" s="72"/>
      <c r="I40" s="69">
        <v>29.17</v>
      </c>
      <c r="J40" s="70">
        <v>99.794731440301106</v>
      </c>
      <c r="K40" s="72"/>
      <c r="L40" s="72"/>
      <c r="M40" s="72"/>
      <c r="N40" s="69">
        <v>245.26</v>
      </c>
      <c r="O40" s="69">
        <v>1400.3</v>
      </c>
      <c r="P40" s="69">
        <v>77</v>
      </c>
      <c r="Q40" s="69">
        <v>65</v>
      </c>
      <c r="R40" s="70">
        <v>18.461538461538499</v>
      </c>
      <c r="S40" s="69">
        <v>0.37961038961039001</v>
      </c>
      <c r="T40" s="69">
        <v>0.43676923076923102</v>
      </c>
      <c r="U40" s="71">
        <v>-15.0572383483776</v>
      </c>
    </row>
    <row r="41" spans="1:21" ht="12" thickBot="1" x14ac:dyDescent="0.2">
      <c r="A41" s="54"/>
      <c r="B41" s="43" t="s">
        <v>33</v>
      </c>
      <c r="C41" s="44"/>
      <c r="D41" s="69">
        <v>102645.2994</v>
      </c>
      <c r="E41" s="69">
        <v>78653.399699999994</v>
      </c>
      <c r="F41" s="70">
        <v>130.503321905359</v>
      </c>
      <c r="G41" s="69">
        <v>163058.9743</v>
      </c>
      <c r="H41" s="70">
        <v>-37.050199266462599</v>
      </c>
      <c r="I41" s="69">
        <v>5788.7338</v>
      </c>
      <c r="J41" s="70">
        <v>5.6395507966144596</v>
      </c>
      <c r="K41" s="69">
        <v>7886.7596999999996</v>
      </c>
      <c r="L41" s="70">
        <v>4.8367529195232999</v>
      </c>
      <c r="M41" s="70">
        <v>-0.26601874277975002</v>
      </c>
      <c r="N41" s="69">
        <v>2175534.6110999999</v>
      </c>
      <c r="O41" s="69">
        <v>28492500.044100001</v>
      </c>
      <c r="P41" s="69">
        <v>196</v>
      </c>
      <c r="Q41" s="69">
        <v>199</v>
      </c>
      <c r="R41" s="70">
        <v>-1.50753768844221</v>
      </c>
      <c r="S41" s="69">
        <v>523.70050714285696</v>
      </c>
      <c r="T41" s="69">
        <v>512.19773567839195</v>
      </c>
      <c r="U41" s="71">
        <v>2.1964407724599502</v>
      </c>
    </row>
    <row r="42" spans="1:21" ht="12" thickBot="1" x14ac:dyDescent="0.2">
      <c r="A42" s="54"/>
      <c r="B42" s="43" t="s">
        <v>34</v>
      </c>
      <c r="C42" s="44"/>
      <c r="D42" s="69">
        <v>295450.69400000002</v>
      </c>
      <c r="E42" s="69">
        <v>236440.58189999999</v>
      </c>
      <c r="F42" s="70">
        <v>124.95769196040899</v>
      </c>
      <c r="G42" s="69">
        <v>298650.60800000001</v>
      </c>
      <c r="H42" s="70">
        <v>-1.0714573867534201</v>
      </c>
      <c r="I42" s="69">
        <v>18473.148099999999</v>
      </c>
      <c r="J42" s="70">
        <v>6.2525316322323503</v>
      </c>
      <c r="K42" s="69">
        <v>19307.836800000001</v>
      </c>
      <c r="L42" s="70">
        <v>6.4650251105465699</v>
      </c>
      <c r="M42" s="70">
        <v>-4.3230565321538003E-2</v>
      </c>
      <c r="N42" s="69">
        <v>4989318.1732000001</v>
      </c>
      <c r="O42" s="69">
        <v>64635718.030299999</v>
      </c>
      <c r="P42" s="69">
        <v>1626</v>
      </c>
      <c r="Q42" s="69">
        <v>1595</v>
      </c>
      <c r="R42" s="70">
        <v>1.94357366771161</v>
      </c>
      <c r="S42" s="69">
        <v>181.703993849939</v>
      </c>
      <c r="T42" s="69">
        <v>176.92506789968701</v>
      </c>
      <c r="U42" s="71">
        <v>2.6300610399343798</v>
      </c>
    </row>
    <row r="43" spans="1:21" ht="12" thickBot="1" x14ac:dyDescent="0.2">
      <c r="A43" s="54"/>
      <c r="B43" s="43" t="s">
        <v>39</v>
      </c>
      <c r="C43" s="44"/>
      <c r="D43" s="69">
        <v>71292.12</v>
      </c>
      <c r="E43" s="69">
        <v>31861.1155</v>
      </c>
      <c r="F43" s="70">
        <v>223.75902061558401</v>
      </c>
      <c r="G43" s="72"/>
      <c r="H43" s="72"/>
      <c r="I43" s="69">
        <v>-2788.05</v>
      </c>
      <c r="J43" s="70">
        <v>-3.9107407663006799</v>
      </c>
      <c r="K43" s="72"/>
      <c r="L43" s="72"/>
      <c r="M43" s="72"/>
      <c r="N43" s="69">
        <v>2185473.7599999998</v>
      </c>
      <c r="O43" s="69">
        <v>10383465.539999999</v>
      </c>
      <c r="P43" s="69">
        <v>51</v>
      </c>
      <c r="Q43" s="69">
        <v>83</v>
      </c>
      <c r="R43" s="70">
        <v>-38.554216867469897</v>
      </c>
      <c r="S43" s="69">
        <v>1397.8847058823501</v>
      </c>
      <c r="T43" s="69">
        <v>1789.1112048192799</v>
      </c>
      <c r="U43" s="71">
        <v>-27.987036219126502</v>
      </c>
    </row>
    <row r="44" spans="1:21" ht="12" thickBot="1" x14ac:dyDescent="0.2">
      <c r="A44" s="54"/>
      <c r="B44" s="43" t="s">
        <v>40</v>
      </c>
      <c r="C44" s="44"/>
      <c r="D44" s="69">
        <v>43677.79</v>
      </c>
      <c r="E44" s="69">
        <v>6482.0282999999999</v>
      </c>
      <c r="F44" s="70">
        <v>673.82905440261698</v>
      </c>
      <c r="G44" s="72"/>
      <c r="H44" s="72"/>
      <c r="I44" s="69">
        <v>6015.08</v>
      </c>
      <c r="J44" s="70">
        <v>13.771484317315499</v>
      </c>
      <c r="K44" s="72"/>
      <c r="L44" s="72"/>
      <c r="M44" s="72"/>
      <c r="N44" s="69">
        <v>712264.39</v>
      </c>
      <c r="O44" s="69">
        <v>3157025.15</v>
      </c>
      <c r="P44" s="69">
        <v>45</v>
      </c>
      <c r="Q44" s="69">
        <v>45</v>
      </c>
      <c r="R44" s="70">
        <v>0</v>
      </c>
      <c r="S44" s="69">
        <v>970.61755555555601</v>
      </c>
      <c r="T44" s="69">
        <v>891.71311111111095</v>
      </c>
      <c r="U44" s="71">
        <v>8.1293032454252003</v>
      </c>
    </row>
    <row r="45" spans="1:21" ht="12" thickBot="1" x14ac:dyDescent="0.2">
      <c r="A45" s="55"/>
      <c r="B45" s="43" t="s">
        <v>35</v>
      </c>
      <c r="C45" s="44"/>
      <c r="D45" s="74">
        <v>43542.863799999999</v>
      </c>
      <c r="E45" s="75"/>
      <c r="F45" s="75"/>
      <c r="G45" s="74">
        <v>56739.8462</v>
      </c>
      <c r="H45" s="76">
        <v>-23.2587560309601</v>
      </c>
      <c r="I45" s="74">
        <v>5564.2968000000001</v>
      </c>
      <c r="J45" s="76">
        <v>12.778894896664999</v>
      </c>
      <c r="K45" s="74">
        <v>5808.3669</v>
      </c>
      <c r="L45" s="76">
        <v>10.2368393448342</v>
      </c>
      <c r="M45" s="76">
        <v>-4.2020434349628003E-2</v>
      </c>
      <c r="N45" s="74">
        <v>195697.60819999999</v>
      </c>
      <c r="O45" s="74">
        <v>3075261.5169000002</v>
      </c>
      <c r="P45" s="74">
        <v>11</v>
      </c>
      <c r="Q45" s="74">
        <v>23</v>
      </c>
      <c r="R45" s="76">
        <v>-52.173913043478301</v>
      </c>
      <c r="S45" s="74">
        <v>3958.44216363636</v>
      </c>
      <c r="T45" s="74">
        <v>478.05362608695702</v>
      </c>
      <c r="U45" s="77">
        <v>87.923187801541602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25:C25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activeCell="C32" sqref="C32:H32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70728</v>
      </c>
      <c r="D2" s="32">
        <v>537220.32886837597</v>
      </c>
      <c r="E2" s="32">
        <v>426100.908678632</v>
      </c>
      <c r="F2" s="32">
        <v>111119.42018974401</v>
      </c>
      <c r="G2" s="32">
        <v>426100.908678632</v>
      </c>
      <c r="H2" s="32">
        <v>0.20684142840203101</v>
      </c>
    </row>
    <row r="3" spans="1:8" ht="14.25" x14ac:dyDescent="0.2">
      <c r="A3" s="32">
        <v>2</v>
      </c>
      <c r="B3" s="33">
        <v>13</v>
      </c>
      <c r="C3" s="32">
        <v>6039</v>
      </c>
      <c r="D3" s="32">
        <v>58452.407201588401</v>
      </c>
      <c r="E3" s="32">
        <v>45147.427637591703</v>
      </c>
      <c r="F3" s="32">
        <v>13304.9795639967</v>
      </c>
      <c r="G3" s="32">
        <v>45147.427637591703</v>
      </c>
      <c r="H3" s="32">
        <v>0.227620729427121</v>
      </c>
    </row>
    <row r="4" spans="1:8" ht="14.25" x14ac:dyDescent="0.2">
      <c r="A4" s="32">
        <v>3</v>
      </c>
      <c r="B4" s="33">
        <v>14</v>
      </c>
      <c r="C4" s="32">
        <v>98670</v>
      </c>
      <c r="D4" s="32">
        <v>97914.178861538501</v>
      </c>
      <c r="E4" s="32">
        <v>74636.826635897407</v>
      </c>
      <c r="F4" s="32">
        <v>23277.352225641</v>
      </c>
      <c r="G4" s="32">
        <v>74636.826635897407</v>
      </c>
      <c r="H4" s="32">
        <v>0.237732190539613</v>
      </c>
    </row>
    <row r="5" spans="1:8" ht="14.25" x14ac:dyDescent="0.2">
      <c r="A5" s="32">
        <v>4</v>
      </c>
      <c r="B5" s="33">
        <v>15</v>
      </c>
      <c r="C5" s="32">
        <v>3093</v>
      </c>
      <c r="D5" s="32">
        <v>39905.581394871799</v>
      </c>
      <c r="E5" s="32">
        <v>31215.333889743601</v>
      </c>
      <c r="F5" s="32">
        <v>8690.2475051282108</v>
      </c>
      <c r="G5" s="32">
        <v>31215.333889743601</v>
      </c>
      <c r="H5" s="32">
        <v>0.217770226654184</v>
      </c>
    </row>
    <row r="6" spans="1:8" ht="14.25" x14ac:dyDescent="0.2">
      <c r="A6" s="32">
        <v>5</v>
      </c>
      <c r="B6" s="33">
        <v>16</v>
      </c>
      <c r="C6" s="32">
        <v>1706</v>
      </c>
      <c r="D6" s="32">
        <v>93683.590200000006</v>
      </c>
      <c r="E6" s="32">
        <v>78643.686655555604</v>
      </c>
      <c r="F6" s="32">
        <v>15039.9035444444</v>
      </c>
      <c r="G6" s="32">
        <v>78643.686655555604</v>
      </c>
      <c r="H6" s="32">
        <v>0.16053935926597801</v>
      </c>
    </row>
    <row r="7" spans="1:8" ht="14.25" x14ac:dyDescent="0.2">
      <c r="A7" s="32">
        <v>6</v>
      </c>
      <c r="B7" s="33">
        <v>17</v>
      </c>
      <c r="C7" s="32">
        <v>23120</v>
      </c>
      <c r="D7" s="32">
        <v>206968.77410000001</v>
      </c>
      <c r="E7" s="32">
        <v>159113.698800855</v>
      </c>
      <c r="F7" s="32">
        <v>47855.075299145297</v>
      </c>
      <c r="G7" s="32">
        <v>159113.698800855</v>
      </c>
      <c r="H7" s="32">
        <v>0.23121881794605101</v>
      </c>
    </row>
    <row r="8" spans="1:8" ht="14.25" x14ac:dyDescent="0.2">
      <c r="A8" s="32">
        <v>7</v>
      </c>
      <c r="B8" s="33">
        <v>18</v>
      </c>
      <c r="C8" s="32">
        <v>77173</v>
      </c>
      <c r="D8" s="32">
        <v>132652.43663247899</v>
      </c>
      <c r="E8" s="32">
        <v>109579.502652137</v>
      </c>
      <c r="F8" s="32">
        <v>23072.933980341899</v>
      </c>
      <c r="G8" s="32">
        <v>109579.502652137</v>
      </c>
      <c r="H8" s="32">
        <v>0.173935244357907</v>
      </c>
    </row>
    <row r="9" spans="1:8" ht="14.25" x14ac:dyDescent="0.2">
      <c r="A9" s="32">
        <v>8</v>
      </c>
      <c r="B9" s="33">
        <v>19</v>
      </c>
      <c r="C9" s="32">
        <v>11084</v>
      </c>
      <c r="D9" s="32">
        <v>82462.281828205101</v>
      </c>
      <c r="E9" s="32">
        <v>65230.383182906</v>
      </c>
      <c r="F9" s="32">
        <v>17231.898645299101</v>
      </c>
      <c r="G9" s="32">
        <v>65230.383182906</v>
      </c>
      <c r="H9" s="32">
        <v>0.20896703636213501</v>
      </c>
    </row>
    <row r="10" spans="1:8" ht="14.25" x14ac:dyDescent="0.2">
      <c r="A10" s="32">
        <v>9</v>
      </c>
      <c r="B10" s="33">
        <v>21</v>
      </c>
      <c r="C10" s="32">
        <v>181415</v>
      </c>
      <c r="D10" s="32">
        <v>652471.93906752102</v>
      </c>
      <c r="E10" s="32">
        <v>620623.75397435902</v>
      </c>
      <c r="F10" s="32">
        <v>31848.185093162399</v>
      </c>
      <c r="G10" s="32">
        <v>620623.75397435902</v>
      </c>
      <c r="H10" s="35">
        <v>4.8811578224617798E-2</v>
      </c>
    </row>
    <row r="11" spans="1:8" ht="14.25" x14ac:dyDescent="0.2">
      <c r="A11" s="32">
        <v>10</v>
      </c>
      <c r="B11" s="33">
        <v>22</v>
      </c>
      <c r="C11" s="32">
        <v>43857</v>
      </c>
      <c r="D11" s="32">
        <v>416050.45297521399</v>
      </c>
      <c r="E11" s="32">
        <v>379763.75028803397</v>
      </c>
      <c r="F11" s="32">
        <v>36286.702687179502</v>
      </c>
      <c r="G11" s="32">
        <v>379763.75028803397</v>
      </c>
      <c r="H11" s="32">
        <v>8.7217072899909306E-2</v>
      </c>
    </row>
    <row r="12" spans="1:8" ht="14.25" x14ac:dyDescent="0.2">
      <c r="A12" s="32">
        <v>11</v>
      </c>
      <c r="B12" s="33">
        <v>23</v>
      </c>
      <c r="C12" s="32">
        <v>177387.63699999999</v>
      </c>
      <c r="D12" s="32">
        <v>1256472.3162156499</v>
      </c>
      <c r="E12" s="32">
        <v>1090467.5325465901</v>
      </c>
      <c r="F12" s="32">
        <v>166004.78366905701</v>
      </c>
      <c r="G12" s="32">
        <v>1090467.5325465901</v>
      </c>
      <c r="H12" s="32">
        <v>0.132119730396484</v>
      </c>
    </row>
    <row r="13" spans="1:8" ht="14.25" x14ac:dyDescent="0.2">
      <c r="A13" s="32">
        <v>12</v>
      </c>
      <c r="B13" s="33">
        <v>24</v>
      </c>
      <c r="C13" s="32">
        <v>16973.554</v>
      </c>
      <c r="D13" s="32">
        <v>396617.595773504</v>
      </c>
      <c r="E13" s="32">
        <v>352118.98096837598</v>
      </c>
      <c r="F13" s="32">
        <v>44498.6148051282</v>
      </c>
      <c r="G13" s="32">
        <v>352118.98096837598</v>
      </c>
      <c r="H13" s="32">
        <v>0.112195261328093</v>
      </c>
    </row>
    <row r="14" spans="1:8" ht="14.25" x14ac:dyDescent="0.2">
      <c r="A14" s="32">
        <v>13</v>
      </c>
      <c r="B14" s="33">
        <v>25</v>
      </c>
      <c r="C14" s="32">
        <v>79773</v>
      </c>
      <c r="D14" s="32">
        <v>812780.63650000002</v>
      </c>
      <c r="E14" s="32">
        <v>752154.99769999995</v>
      </c>
      <c r="F14" s="32">
        <v>60625.638800000001</v>
      </c>
      <c r="G14" s="32">
        <v>752154.99769999995</v>
      </c>
      <c r="H14" s="32">
        <v>7.4590407395858302E-2</v>
      </c>
    </row>
    <row r="15" spans="1:8" ht="14.25" x14ac:dyDescent="0.2">
      <c r="A15" s="32">
        <v>14</v>
      </c>
      <c r="B15" s="33">
        <v>26</v>
      </c>
      <c r="C15" s="32">
        <v>72526</v>
      </c>
      <c r="D15" s="32">
        <v>287585.19393448299</v>
      </c>
      <c r="E15" s="32">
        <v>255492.535600862</v>
      </c>
      <c r="F15" s="32">
        <v>32092.658333620799</v>
      </c>
      <c r="G15" s="32">
        <v>255492.535600862</v>
      </c>
      <c r="H15" s="32">
        <v>0.111593569524765</v>
      </c>
    </row>
    <row r="16" spans="1:8" ht="14.25" x14ac:dyDescent="0.2">
      <c r="A16" s="32">
        <v>15</v>
      </c>
      <c r="B16" s="33">
        <v>27</v>
      </c>
      <c r="C16" s="32">
        <v>145056.318</v>
      </c>
      <c r="D16" s="32">
        <v>985155.79550000001</v>
      </c>
      <c r="E16" s="32">
        <v>874874.77509999997</v>
      </c>
      <c r="F16" s="32">
        <v>110281.02039999999</v>
      </c>
      <c r="G16" s="32">
        <v>874874.77509999997</v>
      </c>
      <c r="H16" s="32">
        <v>0.111942721043456</v>
      </c>
    </row>
    <row r="17" spans="1:8" ht="14.25" x14ac:dyDescent="0.2">
      <c r="A17" s="32">
        <v>16</v>
      </c>
      <c r="B17" s="33">
        <v>29</v>
      </c>
      <c r="C17" s="32">
        <v>177313</v>
      </c>
      <c r="D17" s="32">
        <v>2166842.5067675202</v>
      </c>
      <c r="E17" s="32">
        <v>1929628.9500136799</v>
      </c>
      <c r="F17" s="32">
        <v>237213.556753846</v>
      </c>
      <c r="G17" s="32">
        <v>1929628.9500136799</v>
      </c>
      <c r="H17" s="32">
        <v>0.109474295438167</v>
      </c>
    </row>
    <row r="18" spans="1:8" ht="14.25" x14ac:dyDescent="0.2">
      <c r="A18" s="32">
        <v>17</v>
      </c>
      <c r="B18" s="33">
        <v>31</v>
      </c>
      <c r="C18" s="32">
        <v>27127.887999999999</v>
      </c>
      <c r="D18" s="32">
        <v>190190.193862068</v>
      </c>
      <c r="E18" s="32">
        <v>163298.81108337999</v>
      </c>
      <c r="F18" s="32">
        <v>26891.382778688199</v>
      </c>
      <c r="G18" s="32">
        <v>163298.81108337999</v>
      </c>
      <c r="H18" s="32">
        <v>0.14139205724870699</v>
      </c>
    </row>
    <row r="19" spans="1:8" ht="14.25" x14ac:dyDescent="0.2">
      <c r="A19" s="32">
        <v>18</v>
      </c>
      <c r="B19" s="33">
        <v>32</v>
      </c>
      <c r="C19" s="32">
        <v>10535.550999999999</v>
      </c>
      <c r="D19" s="32">
        <v>166926.356068255</v>
      </c>
      <c r="E19" s="32">
        <v>150806.68094876999</v>
      </c>
      <c r="F19" s="32">
        <v>16119.6751194851</v>
      </c>
      <c r="G19" s="32">
        <v>150806.68094876999</v>
      </c>
      <c r="H19" s="32">
        <v>9.6567585246358098E-2</v>
      </c>
    </row>
    <row r="20" spans="1:8" ht="14.25" x14ac:dyDescent="0.2">
      <c r="A20" s="32">
        <v>19</v>
      </c>
      <c r="B20" s="33">
        <v>33</v>
      </c>
      <c r="C20" s="32">
        <v>38709.917999999998</v>
      </c>
      <c r="D20" s="32">
        <v>485402.68088992499</v>
      </c>
      <c r="E20" s="32">
        <v>383079.06562362798</v>
      </c>
      <c r="F20" s="32">
        <v>102323.615266298</v>
      </c>
      <c r="G20" s="32">
        <v>383079.06562362798</v>
      </c>
      <c r="H20" s="32">
        <v>0.210801504183496</v>
      </c>
    </row>
    <row r="21" spans="1:8" ht="14.25" x14ac:dyDescent="0.2">
      <c r="A21" s="32">
        <v>20</v>
      </c>
      <c r="B21" s="33">
        <v>34</v>
      </c>
      <c r="C21" s="32">
        <v>36157.546999999999</v>
      </c>
      <c r="D21" s="32">
        <v>206970.18300284399</v>
      </c>
      <c r="E21" s="32">
        <v>148829.34073275799</v>
      </c>
      <c r="F21" s="32">
        <v>58140.842270086199</v>
      </c>
      <c r="G21" s="32">
        <v>148829.34073275799</v>
      </c>
      <c r="H21" s="32">
        <v>0.28091409799491401</v>
      </c>
    </row>
    <row r="22" spans="1:8" ht="14.25" x14ac:dyDescent="0.2">
      <c r="A22" s="32">
        <v>21</v>
      </c>
      <c r="B22" s="33">
        <v>35</v>
      </c>
      <c r="C22" s="32">
        <v>34759.040999999997</v>
      </c>
      <c r="D22" s="32">
        <v>718215.22724159295</v>
      </c>
      <c r="E22" s="32">
        <v>689076.05161681399</v>
      </c>
      <c r="F22" s="32">
        <v>29139.1756247788</v>
      </c>
      <c r="G22" s="32">
        <v>689076.05161681399</v>
      </c>
      <c r="H22" s="32">
        <v>4.0571648329835397E-2</v>
      </c>
    </row>
    <row r="23" spans="1:8" ht="14.25" x14ac:dyDescent="0.2">
      <c r="A23" s="32">
        <v>22</v>
      </c>
      <c r="B23" s="33">
        <v>36</v>
      </c>
      <c r="C23" s="32">
        <v>139569.11499999999</v>
      </c>
      <c r="D23" s="32">
        <v>713891.89041592903</v>
      </c>
      <c r="E23" s="32">
        <v>623652.35527262499</v>
      </c>
      <c r="F23" s="32">
        <v>90239.535143304296</v>
      </c>
      <c r="G23" s="32">
        <v>623652.35527262499</v>
      </c>
      <c r="H23" s="32">
        <v>0.126405043053128</v>
      </c>
    </row>
    <row r="24" spans="1:8" ht="14.25" x14ac:dyDescent="0.2">
      <c r="A24" s="32">
        <v>23</v>
      </c>
      <c r="B24" s="33">
        <v>37</v>
      </c>
      <c r="C24" s="32">
        <v>106655.74800000001</v>
      </c>
      <c r="D24" s="32">
        <v>1038373.04292373</v>
      </c>
      <c r="E24" s="32">
        <v>907794.72719105706</v>
      </c>
      <c r="F24" s="32">
        <v>130578.31573267101</v>
      </c>
      <c r="G24" s="32">
        <v>907794.72719105706</v>
      </c>
      <c r="H24" s="32">
        <v>0.12575279820921001</v>
      </c>
    </row>
    <row r="25" spans="1:8" ht="14.25" x14ac:dyDescent="0.2">
      <c r="A25" s="32">
        <v>24</v>
      </c>
      <c r="B25" s="33">
        <v>38</v>
      </c>
      <c r="C25" s="32">
        <v>126055.73</v>
      </c>
      <c r="D25" s="32">
        <v>588269.54903893801</v>
      </c>
      <c r="E25" s="32">
        <v>557713.564353097</v>
      </c>
      <c r="F25" s="32">
        <v>30555.9846858407</v>
      </c>
      <c r="G25" s="32">
        <v>557713.564353097</v>
      </c>
      <c r="H25" s="32">
        <v>5.1942149199733903E-2</v>
      </c>
    </row>
    <row r="26" spans="1:8" ht="14.25" x14ac:dyDescent="0.2">
      <c r="A26" s="32">
        <v>25</v>
      </c>
      <c r="B26" s="33">
        <v>39</v>
      </c>
      <c r="C26" s="32">
        <v>72688.717999999993</v>
      </c>
      <c r="D26" s="32">
        <v>102816.438007178</v>
      </c>
      <c r="E26" s="32">
        <v>72168.511152336097</v>
      </c>
      <c r="F26" s="32">
        <v>30647.926854841899</v>
      </c>
      <c r="G26" s="32">
        <v>72168.511152336097</v>
      </c>
      <c r="H26" s="32">
        <v>0.29808391973958798</v>
      </c>
    </row>
    <row r="27" spans="1:8" ht="14.25" x14ac:dyDescent="0.2">
      <c r="A27" s="32">
        <v>26</v>
      </c>
      <c r="B27" s="33">
        <v>41</v>
      </c>
      <c r="C27" s="32">
        <v>1</v>
      </c>
      <c r="D27" s="32">
        <v>1</v>
      </c>
      <c r="E27" s="32">
        <v>1</v>
      </c>
      <c r="F27" s="32">
        <v>0</v>
      </c>
      <c r="G27" s="32">
        <v>1</v>
      </c>
      <c r="H27" s="32">
        <v>0</v>
      </c>
    </row>
    <row r="28" spans="1:8" ht="14.25" x14ac:dyDescent="0.2">
      <c r="A28" s="32">
        <v>27</v>
      </c>
      <c r="B28" s="33">
        <v>42</v>
      </c>
      <c r="C28" s="32">
        <v>14418.392</v>
      </c>
      <c r="D28" s="32">
        <v>106798.05869999999</v>
      </c>
      <c r="E28" s="32">
        <v>95795.911900000006</v>
      </c>
      <c r="F28" s="32">
        <v>11002.1468</v>
      </c>
      <c r="G28" s="32">
        <v>95795.911900000006</v>
      </c>
      <c r="H28" s="32">
        <v>0.103018228364108</v>
      </c>
    </row>
    <row r="29" spans="1:8" ht="14.25" x14ac:dyDescent="0.2">
      <c r="A29" s="32">
        <v>28</v>
      </c>
      <c r="B29" s="33">
        <v>75</v>
      </c>
      <c r="C29" s="32">
        <v>207</v>
      </c>
      <c r="D29" s="32">
        <v>102645.29914700901</v>
      </c>
      <c r="E29" s="32">
        <v>96856.564786324801</v>
      </c>
      <c r="F29" s="32">
        <v>5788.7343606837603</v>
      </c>
      <c r="G29" s="32">
        <v>96856.564786324801</v>
      </c>
      <c r="H29" s="32">
        <v>5.6395513567485803E-2</v>
      </c>
    </row>
    <row r="30" spans="1:8" ht="14.25" x14ac:dyDescent="0.2">
      <c r="A30" s="32">
        <v>29</v>
      </c>
      <c r="B30" s="33">
        <v>76</v>
      </c>
      <c r="C30" s="32">
        <v>1671</v>
      </c>
      <c r="D30" s="32">
        <v>295450.68813076901</v>
      </c>
      <c r="E30" s="32">
        <v>276977.546747863</v>
      </c>
      <c r="F30" s="32">
        <v>18473.141382906</v>
      </c>
      <c r="G30" s="32">
        <v>276977.546747863</v>
      </c>
      <c r="H30" s="32">
        <v>6.2525294829334097E-2</v>
      </c>
    </row>
    <row r="31" spans="1:8" ht="14.25" x14ac:dyDescent="0.2">
      <c r="A31" s="32">
        <v>30</v>
      </c>
      <c r="B31" s="33">
        <v>99</v>
      </c>
      <c r="C31" s="32">
        <v>11</v>
      </c>
      <c r="D31" s="32">
        <v>43542.863626049497</v>
      </c>
      <c r="E31" s="32">
        <v>37978.566976779402</v>
      </c>
      <c r="F31" s="32">
        <v>5564.2966492700998</v>
      </c>
      <c r="G31" s="32">
        <v>37978.566976779402</v>
      </c>
      <c r="H31" s="32">
        <v>0.12778894601551299</v>
      </c>
    </row>
    <row r="32" spans="1:8" ht="14.25" x14ac:dyDescent="0.2">
      <c r="A32" s="32"/>
      <c r="B32" s="33">
        <v>40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</row>
    <row r="33" spans="1:8" ht="14.25" x14ac:dyDescent="0.2">
      <c r="A33" s="32"/>
      <c r="B33" s="37">
        <v>70</v>
      </c>
      <c r="C33" s="38">
        <v>3</v>
      </c>
      <c r="D33" s="38">
        <v>15022.22</v>
      </c>
      <c r="E33" s="38">
        <v>15034.19</v>
      </c>
      <c r="F33" s="32"/>
      <c r="G33" s="32"/>
      <c r="H33" s="32"/>
    </row>
    <row r="34" spans="1:8" ht="14.25" x14ac:dyDescent="0.2">
      <c r="A34" s="32"/>
      <c r="B34" s="37">
        <v>71</v>
      </c>
      <c r="C34" s="38">
        <v>50</v>
      </c>
      <c r="D34" s="38">
        <v>127381.84</v>
      </c>
      <c r="E34" s="38">
        <v>129376.32000000001</v>
      </c>
      <c r="F34" s="32"/>
      <c r="G34" s="32"/>
      <c r="H34" s="32"/>
    </row>
    <row r="35" spans="1:8" ht="14.25" x14ac:dyDescent="0.2">
      <c r="A35" s="32"/>
      <c r="B35" s="37">
        <v>72</v>
      </c>
      <c r="C35" s="38">
        <v>16</v>
      </c>
      <c r="D35" s="38">
        <v>45093.59</v>
      </c>
      <c r="E35" s="38">
        <v>42810.8</v>
      </c>
      <c r="F35" s="32"/>
      <c r="G35" s="32"/>
      <c r="H35" s="32"/>
    </row>
    <row r="36" spans="1:8" ht="14.25" x14ac:dyDescent="0.2">
      <c r="A36" s="32"/>
      <c r="B36" s="37">
        <v>73</v>
      </c>
      <c r="C36" s="38">
        <v>74</v>
      </c>
      <c r="D36" s="38">
        <v>119958.15</v>
      </c>
      <c r="E36" s="38">
        <v>116737.29</v>
      </c>
      <c r="F36" s="32"/>
      <c r="G36" s="32"/>
      <c r="H36" s="32"/>
    </row>
    <row r="37" spans="1:8" ht="14.25" x14ac:dyDescent="0.2">
      <c r="A37" s="32"/>
      <c r="B37" s="37">
        <v>74</v>
      </c>
      <c r="C37" s="38">
        <v>174</v>
      </c>
      <c r="D37" s="38">
        <v>29.23</v>
      </c>
      <c r="E37" s="38">
        <v>0.06</v>
      </c>
      <c r="F37" s="32"/>
      <c r="G37" s="32"/>
      <c r="H37" s="32"/>
    </row>
    <row r="38" spans="1:8" ht="14.25" x14ac:dyDescent="0.2">
      <c r="A38" s="32"/>
      <c r="B38" s="37">
        <v>77</v>
      </c>
      <c r="C38" s="38">
        <v>49</v>
      </c>
      <c r="D38" s="38">
        <v>71292.12</v>
      </c>
      <c r="E38" s="38">
        <v>74080.17</v>
      </c>
      <c r="F38" s="32"/>
      <c r="G38" s="32"/>
      <c r="H38" s="32"/>
    </row>
    <row r="39" spans="1:8" ht="14.25" x14ac:dyDescent="0.2">
      <c r="A39" s="32"/>
      <c r="B39" s="37">
        <v>78</v>
      </c>
      <c r="C39" s="38">
        <v>41</v>
      </c>
      <c r="D39" s="38">
        <v>43677.79</v>
      </c>
      <c r="E39" s="38">
        <v>37662.71</v>
      </c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2015-04-15T04:52:38Z</dcterms:modified>
</cp:coreProperties>
</file>