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6" i="2" l="1"/>
  <c r="J37" i="2"/>
  <c r="J31" i="2"/>
  <c r="J32" i="2"/>
  <c r="J33" i="2"/>
  <c r="I36" i="2"/>
  <c r="I37" i="2"/>
  <c r="I31" i="2"/>
  <c r="I32" i="2"/>
  <c r="I33" i="2"/>
  <c r="H30" i="2" l="1"/>
  <c r="H31" i="2"/>
  <c r="H38" i="2" l="1"/>
  <c r="J8" i="2" l="1"/>
  <c r="F36" i="2" l="1"/>
  <c r="F37" i="2"/>
  <c r="F32" i="2"/>
  <c r="F33" i="2"/>
  <c r="E36" i="2"/>
  <c r="K36" i="2" s="1"/>
  <c r="E37" i="2"/>
  <c r="K37" i="2" s="1"/>
  <c r="E33" i="2"/>
  <c r="K33" i="2" s="1"/>
  <c r="E32" i="2"/>
  <c r="K32" i="2" s="1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G29" i="2"/>
  <c r="L29" i="2" s="1"/>
  <c r="G31" i="2"/>
  <c r="L31" i="2" s="1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L4" i="2" l="1"/>
  <c r="G3" i="2"/>
  <c r="L3" i="2" s="1"/>
</calcChain>
</file>

<file path=xl/sharedStrings.xml><?xml version="1.0" encoding="utf-8"?>
<sst xmlns="http://schemas.openxmlformats.org/spreadsheetml/2006/main" count="115" uniqueCount="73">
  <si>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</si>
  <si>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</si>
  <si>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</si>
  <si>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</si>
  <si>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</si>
  <si>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</si>
  <si>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</si>
  <si>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</si>
  <si>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</si>
  <si>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</si>
  <si>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</si>
  <si>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</si>
  <si>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</si>
  <si>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</si>
  <si>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</si>
  <si>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</si>
  <si>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</si>
  <si>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</si>
  <si>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</si>
  <si>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</si>
  <si>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</si>
  <si>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</si>
  <si>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</si>
  <si>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</si>
  <si>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</si>
  <si>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</si>
  <si>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</si>
  <si>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</si>
  <si>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</si>
  <si>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</si>
  <si>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</si>
  <si>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</si>
  <si>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</si>
  <si>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</si>
  <si>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</si>
  <si>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</si>
  <si>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</si>
  <si>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</si>
  <si>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</si>
  <si>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</si>
  <si>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</si>
  <si>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</si>
  <si>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</si>
  <si>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</si>
  <si>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</si>
  <si>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</si>
  <si>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</si>
  <si>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</si>
  <si>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</si>
  <si>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</si>
  <si>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</si>
  <si>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</si>
  <si>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</si>
  <si>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</si>
  <si>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</si>
  <si>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</si>
  <si>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</si>
  <si>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</si>
  <si>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</si>
  <si>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</si>
  <si>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</si>
  <si>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</si>
  <si>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</si>
  <si>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</si>
  <si>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</si>
  <si>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</si>
  <si>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</si>
  <si>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</si>
  <si>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</si>
  <si>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</si>
  <si>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</si>
  <si>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74-赠品</t>
  </si>
  <si>
    <t>41-周转筐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</si>
</sst>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14" fontId="21" fillId="33" borderId="17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0" fontId="20" fillId="0" borderId="0" xfId="62" applyFont="1" applyAlignment="1">
      <alignment horizontal="right" vertical="center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49" fontId="21" fillId="33" borderId="13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49" fontId="22" fillId="33" borderId="15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3" xfId="62" applyNumberFormat="1" applyFont="1" applyFill="1" applyBorder="1" applyAlignment="1">
      <alignment horizontal="left" vertical="top" wrapText="1"/>
    </xf>
    <xf numFmtId="0" fontId="21" fillId="33" borderId="15" xfId="62" applyFont="1" applyFill="1" applyBorder="1" applyAlignment="1">
      <alignment vertical="center" wrapText="1"/>
    </xf>
    <xf numFmtId="0" fontId="21" fillId="33" borderId="13" xfId="62" applyFont="1" applyFill="1" applyBorder="1" applyAlignment="1">
      <alignment vertical="center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176" fontId="22" fillId="34" borderId="12" xfId="62" applyNumberFormat="1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176" fontId="21" fillId="35" borderId="12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0" fontId="21" fillId="35" borderId="13" xfId="62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176" fontId="21" fillId="35" borderId="20" xfId="62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9" sqref="I2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SUM(E4:E38)</f>
        <v>23768994.905199997</v>
      </c>
      <c r="F3" s="25">
        <f>RA!I7</f>
        <v>1190084.5824</v>
      </c>
      <c r="G3" s="16">
        <f>SUM(G4:G38)</f>
        <v>22579364.022800002</v>
      </c>
      <c r="H3" s="27">
        <f>RA!J7</f>
        <v>4.95651378154359</v>
      </c>
      <c r="I3" s="20">
        <f>SUM(I4:I38)</f>
        <v>23768999.191324182</v>
      </c>
      <c r="J3" s="21">
        <f>SUM(J4:J38)</f>
        <v>22579364.084267315</v>
      </c>
      <c r="K3" s="22">
        <f>E3-I3</f>
        <v>-4.2861241847276688</v>
      </c>
      <c r="L3" s="22">
        <f>G3-J3</f>
        <v>-6.1467312276363373E-2</v>
      </c>
    </row>
    <row r="4" spans="1:13" x14ac:dyDescent="0.15">
      <c r="A4" s="42">
        <f>RA!A8</f>
        <v>42111</v>
      </c>
      <c r="B4" s="12">
        <v>12</v>
      </c>
      <c r="C4" s="39" t="s">
        <v>6</v>
      </c>
      <c r="D4" s="39"/>
      <c r="E4" s="15">
        <f>VLOOKUP(C4,RA!B8:D36,3,0)</f>
        <v>603447.52289999998</v>
      </c>
      <c r="F4" s="25">
        <f>VLOOKUP(C4,RA!B8:I39,8,0)</f>
        <v>100779.4313</v>
      </c>
      <c r="G4" s="16">
        <f t="shared" ref="G4:G38" si="0">E4-F4</f>
        <v>502668.09159999999</v>
      </c>
      <c r="H4" s="27">
        <f>RA!J8</f>
        <v>16.700612311022901</v>
      </c>
      <c r="I4" s="20">
        <f>VLOOKUP(B4,RMS!B:D,3,FALSE)</f>
        <v>603447.87997179502</v>
      </c>
      <c r="J4" s="21">
        <f>VLOOKUP(B4,RMS!B:E,4,FALSE)</f>
        <v>502668.101284615</v>
      </c>
      <c r="K4" s="22">
        <f t="shared" ref="K4:K38" si="1">E4-I4</f>
        <v>-0.35707179503515363</v>
      </c>
      <c r="L4" s="22">
        <f t="shared" ref="L4:L38" si="2">G4-J4</f>
        <v>-9.68461501179263E-3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VLOOKUP(C5,RA!B8:D37,3,0)</f>
        <v>82758.217499999999</v>
      </c>
      <c r="F5" s="25">
        <f>VLOOKUP(C5,RA!B9:I40,8,0)</f>
        <v>16904.682100000002</v>
      </c>
      <c r="G5" s="16">
        <f t="shared" si="0"/>
        <v>65853.535399999993</v>
      </c>
      <c r="H5" s="27">
        <f>RA!J9</f>
        <v>20.426590386628401</v>
      </c>
      <c r="I5" s="20">
        <f>VLOOKUP(B5,RMS!B:D,3,FALSE)</f>
        <v>82758.244580341896</v>
      </c>
      <c r="J5" s="21">
        <f>VLOOKUP(B5,RMS!B:E,4,FALSE)</f>
        <v>65853.526896097101</v>
      </c>
      <c r="K5" s="22">
        <f t="shared" si="1"/>
        <v>-2.7080341897089966E-2</v>
      </c>
      <c r="L5" s="22">
        <f t="shared" si="2"/>
        <v>8.5039028926985338E-3</v>
      </c>
      <c r="M5" s="34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VLOOKUP(C6,RA!B10:D38,3,0)</f>
        <v>147856.06390000001</v>
      </c>
      <c r="F6" s="25">
        <f>VLOOKUP(C6,RA!B10:I41,8,0)</f>
        <v>26566.999899999999</v>
      </c>
      <c r="G6" s="16">
        <f t="shared" si="0"/>
        <v>121289.06400000001</v>
      </c>
      <c r="H6" s="27">
        <f>RA!J10</f>
        <v>17.9681503749269</v>
      </c>
      <c r="I6" s="20">
        <f>VLOOKUP(B6,RMS!B:D,3,FALSE)</f>
        <v>147858.145418803</v>
      </c>
      <c r="J6" s="21">
        <f>VLOOKUP(B6,RMS!B:E,4,FALSE)</f>
        <v>121289.063879487</v>
      </c>
      <c r="K6" s="22">
        <f>E6-I6</f>
        <v>-2.0815188029955607</v>
      </c>
      <c r="L6" s="22">
        <f t="shared" si="2"/>
        <v>1.2051301018800586E-4</v>
      </c>
      <c r="M6" s="34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VLOOKUP(C7,RA!B10:D39,3,0)</f>
        <v>48564.990400000002</v>
      </c>
      <c r="F7" s="25">
        <f>VLOOKUP(C7,RA!B11:I42,8,0)</f>
        <v>8630.1955999999991</v>
      </c>
      <c r="G7" s="16">
        <f t="shared" si="0"/>
        <v>39934.794800000003</v>
      </c>
      <c r="H7" s="27">
        <f>RA!J11</f>
        <v>17.770405242373901</v>
      </c>
      <c r="I7" s="20">
        <f>VLOOKUP(B7,RMS!B:D,3,FALSE)</f>
        <v>48565.006427350403</v>
      </c>
      <c r="J7" s="21">
        <f>VLOOKUP(B7,RMS!B:E,4,FALSE)</f>
        <v>39934.794082906003</v>
      </c>
      <c r="K7" s="22">
        <f t="shared" si="1"/>
        <v>-1.6027350400690921E-2</v>
      </c>
      <c r="L7" s="22">
        <f t="shared" si="2"/>
        <v>7.1709400071995333E-4</v>
      </c>
      <c r="M7" s="34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VLOOKUP(C8,RA!B12:D39,3,0)</f>
        <v>157816.5607</v>
      </c>
      <c r="F8" s="25">
        <f>VLOOKUP(C8,RA!B12:I43,8,0)</f>
        <v>16998.376100000001</v>
      </c>
      <c r="G8" s="16">
        <f t="shared" si="0"/>
        <v>140818.18460000001</v>
      </c>
      <c r="H8" s="27">
        <f>RA!J12</f>
        <v>10.7709710721126</v>
      </c>
      <c r="I8" s="20">
        <f>VLOOKUP(B8,RMS!B:D,3,FALSE)</f>
        <v>157816.581797436</v>
      </c>
      <c r="J8" s="21">
        <f>VLOOKUP(B8,RMS!B:E,4,FALSE)</f>
        <v>140818.187744444</v>
      </c>
      <c r="K8" s="22">
        <f t="shared" si="1"/>
        <v>-2.1097435994306579E-2</v>
      </c>
      <c r="L8" s="22">
        <f t="shared" si="2"/>
        <v>-3.1444439955521375E-3</v>
      </c>
      <c r="M8" s="34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VLOOKUP(C9,RA!B12:D40,3,0)</f>
        <v>275654.0624</v>
      </c>
      <c r="F9" s="25">
        <f>VLOOKUP(C9,RA!B13:I44,8,0)</f>
        <v>48132.012600000002</v>
      </c>
      <c r="G9" s="16">
        <f t="shared" si="0"/>
        <v>227522.04979999998</v>
      </c>
      <c r="H9" s="27">
        <f>RA!J13</f>
        <v>17.461020592599102</v>
      </c>
      <c r="I9" s="20">
        <f>VLOOKUP(B9,RMS!B:D,3,FALSE)</f>
        <v>275654.18514957302</v>
      </c>
      <c r="J9" s="21">
        <f>VLOOKUP(B9,RMS!B:E,4,FALSE)</f>
        <v>227522.049876923</v>
      </c>
      <c r="K9" s="22">
        <f t="shared" si="1"/>
        <v>-0.12274957302724943</v>
      </c>
      <c r="L9" s="22">
        <f t="shared" si="2"/>
        <v>-7.6923024607822299E-5</v>
      </c>
      <c r="M9" s="34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VLOOKUP(C10,RA!B14:D41,3,0)</f>
        <v>166237.08100000001</v>
      </c>
      <c r="F10" s="25">
        <f>VLOOKUP(C10,RA!B14:I45,8,0)</f>
        <v>24913.9912</v>
      </c>
      <c r="G10" s="16">
        <f t="shared" si="0"/>
        <v>141323.08980000002</v>
      </c>
      <c r="H10" s="27">
        <f>RA!J14</f>
        <v>14.987023984137499</v>
      </c>
      <c r="I10" s="20">
        <f>VLOOKUP(B10,RMS!B:D,3,FALSE)</f>
        <v>166237.086359829</v>
      </c>
      <c r="J10" s="21">
        <f>VLOOKUP(B10,RMS!B:E,4,FALSE)</f>
        <v>141323.087762393</v>
      </c>
      <c r="K10" s="22">
        <f t="shared" si="1"/>
        <v>-5.3598289960063994E-3</v>
      </c>
      <c r="L10" s="22">
        <f t="shared" si="2"/>
        <v>2.0376070169731975E-3</v>
      </c>
      <c r="M10" s="34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VLOOKUP(C11,RA!B14:D42,3,0)</f>
        <v>131252.90090000001</v>
      </c>
      <c r="F11" s="25">
        <f>VLOOKUP(C11,RA!B15:I46,8,0)</f>
        <v>22681.151099999999</v>
      </c>
      <c r="G11" s="16">
        <f t="shared" si="0"/>
        <v>108571.74980000001</v>
      </c>
      <c r="H11" s="27">
        <f>RA!J15</f>
        <v>17.280495093423099</v>
      </c>
      <c r="I11" s="20">
        <f>VLOOKUP(B11,RMS!B:D,3,FALSE)</f>
        <v>131253.03170341899</v>
      </c>
      <c r="J11" s="21">
        <f>VLOOKUP(B11,RMS!B:E,4,FALSE)</f>
        <v>108571.747924786</v>
      </c>
      <c r="K11" s="22">
        <f t="shared" si="1"/>
        <v>-0.13080341898603365</v>
      </c>
      <c r="L11" s="22">
        <f t="shared" si="2"/>
        <v>1.8752140022115782E-3</v>
      </c>
      <c r="M11" s="34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VLOOKUP(C12,RA!B16:D43,3,0)</f>
        <v>932781.40949999995</v>
      </c>
      <c r="F12" s="25">
        <f>VLOOKUP(C12,RA!B16:I47,8,0)</f>
        <v>42395.743000000002</v>
      </c>
      <c r="G12" s="16">
        <f t="shared" si="0"/>
        <v>890385.66649999993</v>
      </c>
      <c r="H12" s="27">
        <f>RA!J16</f>
        <v>4.5450887601550098</v>
      </c>
      <c r="I12" s="20">
        <f>VLOOKUP(B12,RMS!B:D,3,FALSE)</f>
        <v>932780.82075384597</v>
      </c>
      <c r="J12" s="21">
        <f>VLOOKUP(B12,RMS!B:E,4,FALSE)</f>
        <v>890385.66654188</v>
      </c>
      <c r="K12" s="22">
        <f t="shared" si="1"/>
        <v>0.58874615398235619</v>
      </c>
      <c r="L12" s="22">
        <f t="shared" si="2"/>
        <v>-4.1880062781274319E-5</v>
      </c>
      <c r="M12" s="34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VLOOKUP(C13,RA!B16:D44,3,0)</f>
        <v>2948062.5455</v>
      </c>
      <c r="F13" s="25">
        <f>VLOOKUP(C13,RA!B17:I48,8,0)</f>
        <v>-27002.176299999999</v>
      </c>
      <c r="G13" s="16">
        <f t="shared" si="0"/>
        <v>2975064.7217999999</v>
      </c>
      <c r="H13" s="27">
        <f>RA!J17</f>
        <v>-0.91592955994834102</v>
      </c>
      <c r="I13" s="20">
        <f>VLOOKUP(B13,RMS!B:D,3,FALSE)</f>
        <v>2948062.6503529898</v>
      </c>
      <c r="J13" s="21">
        <f>VLOOKUP(B13,RMS!B:E,4,FALSE)</f>
        <v>2975064.7222555601</v>
      </c>
      <c r="K13" s="22">
        <f t="shared" si="1"/>
        <v>-0.10485298978164792</v>
      </c>
      <c r="L13" s="22">
        <f t="shared" si="2"/>
        <v>-4.5556016266345978E-4</v>
      </c>
      <c r="M13" s="34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VLOOKUP(C14,RA!B18:D45,3,0)</f>
        <v>2060443.9465000001</v>
      </c>
      <c r="F14" s="25">
        <f>VLOOKUP(C14,RA!B18:I49,8,0)</f>
        <v>193672.36970000001</v>
      </c>
      <c r="G14" s="16">
        <f t="shared" si="0"/>
        <v>1866771.5768000002</v>
      </c>
      <c r="H14" s="27">
        <f>RA!J18</f>
        <v>9.3995456672812701</v>
      </c>
      <c r="I14" s="20">
        <f>VLOOKUP(B14,RMS!B:D,3,FALSE)</f>
        <v>2060443.91067925</v>
      </c>
      <c r="J14" s="21">
        <f>VLOOKUP(B14,RMS!B:E,4,FALSE)</f>
        <v>1866771.5800326101</v>
      </c>
      <c r="K14" s="22">
        <f t="shared" si="1"/>
        <v>3.5820750053972006E-2</v>
      </c>
      <c r="L14" s="22">
        <f t="shared" si="2"/>
        <v>-3.2326099462807178E-3</v>
      </c>
      <c r="M14" s="34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VLOOKUP(C15,RA!B18:D46,3,0)</f>
        <v>555912.32109999994</v>
      </c>
      <c r="F15" s="25">
        <f>VLOOKUP(C15,RA!B19:I50,8,0)</f>
        <v>37600.179199999999</v>
      </c>
      <c r="G15" s="16">
        <f t="shared" si="0"/>
        <v>518312.14189999993</v>
      </c>
      <c r="H15" s="27">
        <f>RA!J19</f>
        <v>6.7636887640121799</v>
      </c>
      <c r="I15" s="20">
        <f>VLOOKUP(B15,RMS!B:D,3,FALSE)</f>
        <v>555912.26218546997</v>
      </c>
      <c r="J15" s="21">
        <f>VLOOKUP(B15,RMS!B:E,4,FALSE)</f>
        <v>518312.14282307698</v>
      </c>
      <c r="K15" s="22">
        <f t="shared" si="1"/>
        <v>5.8914529974572361E-2</v>
      </c>
      <c r="L15" s="22">
        <f t="shared" si="2"/>
        <v>-9.2307705199345946E-4</v>
      </c>
      <c r="M15" s="34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VLOOKUP(C16,RA!B20:D47,3,0)</f>
        <v>1434751.8433000001</v>
      </c>
      <c r="F16" s="25">
        <f>VLOOKUP(C16,RA!B20:I51,8,0)</f>
        <v>43079.915999999997</v>
      </c>
      <c r="G16" s="16">
        <f t="shared" si="0"/>
        <v>1391671.9273000001</v>
      </c>
      <c r="H16" s="27">
        <f>RA!J20</f>
        <v>3.0026039834814999</v>
      </c>
      <c r="I16" s="20">
        <f>VLOOKUP(B16,RMS!B:D,3,FALSE)</f>
        <v>1434752.0373846199</v>
      </c>
      <c r="J16" s="21">
        <f>VLOOKUP(B16,RMS!B:E,4,FALSE)</f>
        <v>1391671.9272923099</v>
      </c>
      <c r="K16" s="22">
        <f t="shared" si="1"/>
        <v>-0.19408461987040937</v>
      </c>
      <c r="L16" s="22">
        <f t="shared" si="2"/>
        <v>7.69016332924366E-6</v>
      </c>
      <c r="M16" s="34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VLOOKUP(C17,RA!B20:D48,3,0)</f>
        <v>424601.44170000002</v>
      </c>
      <c r="F17" s="25">
        <f>VLOOKUP(C17,RA!B21:I52,8,0)</f>
        <v>-10992.3976</v>
      </c>
      <c r="G17" s="16">
        <f t="shared" si="0"/>
        <v>435593.83930000005</v>
      </c>
      <c r="H17" s="27">
        <f>RA!J21</f>
        <v>-2.5888742996229901</v>
      </c>
      <c r="I17" s="20">
        <f>VLOOKUP(B17,RMS!B:D,3,FALSE)</f>
        <v>424601.41049747402</v>
      </c>
      <c r="J17" s="21">
        <f>VLOOKUP(B17,RMS!B:E,4,FALSE)</f>
        <v>435593.839199387</v>
      </c>
      <c r="K17" s="22">
        <f t="shared" si="1"/>
        <v>3.1202526006381959E-2</v>
      </c>
      <c r="L17" s="22">
        <f t="shared" si="2"/>
        <v>1.0061304783448577E-4</v>
      </c>
      <c r="M17" s="34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VLOOKUP(C18,RA!B22:D49,3,0)</f>
        <v>1237082.0042999999</v>
      </c>
      <c r="F18" s="25">
        <f>VLOOKUP(C18,RA!B22:I53,8,0)</f>
        <v>143040.1789</v>
      </c>
      <c r="G18" s="16">
        <f t="shared" si="0"/>
        <v>1094041.8254</v>
      </c>
      <c r="H18" s="27">
        <f>RA!J22</f>
        <v>11.5627079209627</v>
      </c>
      <c r="I18" s="20">
        <f>VLOOKUP(B18,RMS!B:D,3,FALSE)</f>
        <v>1237083.1886666699</v>
      </c>
      <c r="J18" s="21">
        <f>VLOOKUP(B18,RMS!B:E,4,FALSE)</f>
        <v>1094041.824</v>
      </c>
      <c r="K18" s="22">
        <f t="shared" si="1"/>
        <v>-1.1843666699714959</v>
      </c>
      <c r="L18" s="22">
        <f t="shared" si="2"/>
        <v>1.39999995008111E-3</v>
      </c>
      <c r="M18" s="34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VLOOKUP(C19,RA!B22:D50,3,0)</f>
        <v>3201899.8174999999</v>
      </c>
      <c r="F19" s="25">
        <f>VLOOKUP(C19,RA!B23:I54,8,0)</f>
        <v>97052.743199999997</v>
      </c>
      <c r="G19" s="16">
        <f t="shared" si="0"/>
        <v>3104847.0743</v>
      </c>
      <c r="H19" s="27">
        <f>RA!J23</f>
        <v>3.0310986830242999</v>
      </c>
      <c r="I19" s="20">
        <f>VLOOKUP(B19,RMS!B:D,3,FALSE)</f>
        <v>3201900.9348734999</v>
      </c>
      <c r="J19" s="21">
        <f>VLOOKUP(B19,RMS!B:E,4,FALSE)</f>
        <v>3104847.1051213699</v>
      </c>
      <c r="K19" s="22">
        <f t="shared" si="1"/>
        <v>-1.1173735000193119</v>
      </c>
      <c r="L19" s="22">
        <f t="shared" si="2"/>
        <v>-3.0821369960904121E-2</v>
      </c>
      <c r="M19" s="34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VLOOKUP(C20,RA!B24:D51,3,0)</f>
        <v>231949.6826</v>
      </c>
      <c r="F20" s="25">
        <f>VLOOKUP(C20,RA!B24:I55,8,0)</f>
        <v>32062.7559</v>
      </c>
      <c r="G20" s="16">
        <f t="shared" si="0"/>
        <v>199886.92670000001</v>
      </c>
      <c r="H20" s="27">
        <f>RA!J24</f>
        <v>13.823151444140001</v>
      </c>
      <c r="I20" s="20">
        <f>VLOOKUP(B20,RMS!B:D,3,FALSE)</f>
        <v>231949.72367627299</v>
      </c>
      <c r="J20" s="21">
        <f>VLOOKUP(B20,RMS!B:E,4,FALSE)</f>
        <v>199886.93080022401</v>
      </c>
      <c r="K20" s="22">
        <f t="shared" si="1"/>
        <v>-4.1076272987993434E-2</v>
      </c>
      <c r="L20" s="22">
        <f t="shared" si="2"/>
        <v>-4.1002240031957626E-3</v>
      </c>
      <c r="M20" s="34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VLOOKUP(C21,RA!B24:D52,3,0)</f>
        <v>220703.48379999999</v>
      </c>
      <c r="F21" s="25">
        <f>VLOOKUP(C21,RA!B25:I56,8,0)</f>
        <v>16068.0578</v>
      </c>
      <c r="G21" s="16">
        <f t="shared" si="0"/>
        <v>204635.42599999998</v>
      </c>
      <c r="H21" s="27">
        <f>RA!J25</f>
        <v>7.2803824948050098</v>
      </c>
      <c r="I21" s="20">
        <f>VLOOKUP(B21,RMS!B:D,3,FALSE)</f>
        <v>220703.494235194</v>
      </c>
      <c r="J21" s="21">
        <f>VLOOKUP(B21,RMS!B:E,4,FALSE)</f>
        <v>204635.43760193</v>
      </c>
      <c r="K21" s="22">
        <f t="shared" si="1"/>
        <v>-1.0435194009914994E-2</v>
      </c>
      <c r="L21" s="22">
        <f t="shared" si="2"/>
        <v>-1.1601930018514395E-2</v>
      </c>
      <c r="M21" s="34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VLOOKUP(C22,RA!B26:D53,3,0)</f>
        <v>575450.43570000003</v>
      </c>
      <c r="F22" s="25">
        <f>VLOOKUP(C22,RA!B26:I57,8,0)</f>
        <v>106277.83809999999</v>
      </c>
      <c r="G22" s="16">
        <f t="shared" si="0"/>
        <v>469172.59760000004</v>
      </c>
      <c r="H22" s="27">
        <f>RA!J26</f>
        <v>18.4686345698426</v>
      </c>
      <c r="I22" s="20">
        <f>VLOOKUP(B22,RMS!B:D,3,FALSE)</f>
        <v>575450.39893361297</v>
      </c>
      <c r="J22" s="21">
        <f>VLOOKUP(B22,RMS!B:E,4,FALSE)</f>
        <v>469172.58471148898</v>
      </c>
      <c r="K22" s="22">
        <f t="shared" si="1"/>
        <v>3.6766387056559324E-2</v>
      </c>
      <c r="L22" s="22">
        <f t="shared" si="2"/>
        <v>1.2888511060737073E-2</v>
      </c>
      <c r="M22" s="34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VLOOKUP(C23,RA!B26:D54,3,0)</f>
        <v>221530.79519999999</v>
      </c>
      <c r="F23" s="25">
        <f>VLOOKUP(C23,RA!B27:I58,8,0)</f>
        <v>61261.481899999999</v>
      </c>
      <c r="G23" s="16">
        <f t="shared" si="0"/>
        <v>160269.31329999998</v>
      </c>
      <c r="H23" s="27">
        <f>RA!J27</f>
        <v>27.653709203134799</v>
      </c>
      <c r="I23" s="20">
        <f>VLOOKUP(B23,RMS!B:D,3,FALSE)</f>
        <v>221530.71030056701</v>
      </c>
      <c r="J23" s="21">
        <f>VLOOKUP(B23,RMS!B:E,4,FALSE)</f>
        <v>160269.32508897301</v>
      </c>
      <c r="K23" s="22">
        <f t="shared" si="1"/>
        <v>8.4899432986276224E-2</v>
      </c>
      <c r="L23" s="22">
        <f t="shared" si="2"/>
        <v>-1.1788973031798378E-2</v>
      </c>
      <c r="M23" s="34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VLOOKUP(C24,RA!B28:D55,3,0)</f>
        <v>831567.19420000003</v>
      </c>
      <c r="F24" s="25">
        <f>VLOOKUP(C24,RA!B28:I59,8,0)</f>
        <v>9694.8117999999995</v>
      </c>
      <c r="G24" s="16">
        <f t="shared" si="0"/>
        <v>821872.3824</v>
      </c>
      <c r="H24" s="27">
        <f>RA!J28</f>
        <v>1.1658482763172</v>
      </c>
      <c r="I24" s="20">
        <f>VLOOKUP(B24,RMS!B:D,3,FALSE)</f>
        <v>831567.19176017703</v>
      </c>
      <c r="J24" s="21">
        <f>VLOOKUP(B24,RMS!B:E,4,FALSE)</f>
        <v>821872.38350088499</v>
      </c>
      <c r="K24" s="22">
        <f t="shared" si="1"/>
        <v>2.4398230016231537E-3</v>
      </c>
      <c r="L24" s="22">
        <f t="shared" si="2"/>
        <v>-1.1008849833160639E-3</v>
      </c>
      <c r="M24" s="34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VLOOKUP(C25,RA!B28:D56,3,0)</f>
        <v>837978.08689999999</v>
      </c>
      <c r="F25" s="25">
        <f>VLOOKUP(C25,RA!B29:I60,8,0)</f>
        <v>96777.903999999995</v>
      </c>
      <c r="G25" s="16">
        <f t="shared" si="0"/>
        <v>741200.18290000001</v>
      </c>
      <c r="H25" s="27">
        <f>RA!J29</f>
        <v>11.548977892490999</v>
      </c>
      <c r="I25" s="20">
        <f>VLOOKUP(B25,RMS!B:D,3,FALSE)</f>
        <v>837978.08757079602</v>
      </c>
      <c r="J25" s="21">
        <f>VLOOKUP(B25,RMS!B:E,4,FALSE)</f>
        <v>741200.15528837102</v>
      </c>
      <c r="K25" s="22">
        <f t="shared" si="1"/>
        <v>-6.7079602740705013E-4</v>
      </c>
      <c r="L25" s="22">
        <f t="shared" si="2"/>
        <v>2.7611628989689052E-2</v>
      </c>
      <c r="M25" s="34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VLOOKUP(C26,RA!B30:D57,3,0)</f>
        <v>1521440.8924</v>
      </c>
      <c r="F26" s="25">
        <f>VLOOKUP(C26,RA!B30:I61,8,0)</f>
        <v>134878.22229999999</v>
      </c>
      <c r="G26" s="16">
        <f t="shared" si="0"/>
        <v>1386562.6701</v>
      </c>
      <c r="H26" s="27">
        <f>RA!J30</f>
        <v>8.8651634758703004</v>
      </c>
      <c r="I26" s="20">
        <f>VLOOKUP(B26,RMS!B:D,3,FALSE)</f>
        <v>1521440.9051441799</v>
      </c>
      <c r="J26" s="21">
        <f>VLOOKUP(B26,RMS!B:E,4,FALSE)</f>
        <v>1386562.6145055699</v>
      </c>
      <c r="K26" s="22">
        <f t="shared" si="1"/>
        <v>-1.2744179926812649E-2</v>
      </c>
      <c r="L26" s="22">
        <f t="shared" si="2"/>
        <v>5.5594430072233081E-2</v>
      </c>
      <c r="M26" s="34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VLOOKUP(C27,RA!B30:D58,3,0)</f>
        <v>2267655.9219999998</v>
      </c>
      <c r="F27" s="25">
        <f>VLOOKUP(C27,RA!B31:I62,8,0)</f>
        <v>-133735.55489999999</v>
      </c>
      <c r="G27" s="16">
        <f t="shared" si="0"/>
        <v>2401391.4768999997</v>
      </c>
      <c r="H27" s="27">
        <f>RA!J31</f>
        <v>-5.89752411741767</v>
      </c>
      <c r="I27" s="20">
        <f>VLOOKUP(B27,RMS!B:D,3,FALSE)</f>
        <v>2267655.7855982301</v>
      </c>
      <c r="J27" s="21">
        <f>VLOOKUP(B27,RMS!B:E,4,FALSE)</f>
        <v>2401391.55467522</v>
      </c>
      <c r="K27" s="22">
        <f t="shared" si="1"/>
        <v>0.13640176970511675</v>
      </c>
      <c r="L27" s="22">
        <f t="shared" si="2"/>
        <v>-7.7775220386683941E-2</v>
      </c>
      <c r="M27" s="34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VLOOKUP(C28,RA!B32:D59,3,0)</f>
        <v>107125.4074</v>
      </c>
      <c r="F28" s="25">
        <f>VLOOKUP(C28,RA!B32:I63,8,0)</f>
        <v>31239.552299999999</v>
      </c>
      <c r="G28" s="16">
        <f t="shared" si="0"/>
        <v>75885.855100000001</v>
      </c>
      <c r="H28" s="27">
        <f>RA!J32</f>
        <v>29.161664873164298</v>
      </c>
      <c r="I28" s="20">
        <f>VLOOKUP(B28,RMS!B:D,3,FALSE)</f>
        <v>107125.24685079</v>
      </c>
      <c r="J28" s="21">
        <f>VLOOKUP(B28,RMS!B:E,4,FALSE)</f>
        <v>75885.864447301006</v>
      </c>
      <c r="K28" s="22">
        <f t="shared" si="1"/>
        <v>0.16054920999158639</v>
      </c>
      <c r="L28" s="22">
        <f t="shared" si="2"/>
        <v>-9.3473010056186467E-3</v>
      </c>
      <c r="M28" s="34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2"/>
      <c r="B30" s="12">
        <v>42</v>
      </c>
      <c r="C30" s="39" t="s">
        <v>32</v>
      </c>
      <c r="D30" s="39"/>
      <c r="E30" s="15">
        <f>VLOOKUP(C30,RA!B34:D62,3,0)</f>
        <v>147477.6183</v>
      </c>
      <c r="F30" s="25">
        <f>VLOOKUP(C30,RA!B34:I66,8,0)</f>
        <v>10400.3698</v>
      </c>
      <c r="G30" s="16">
        <f t="shared" si="0"/>
        <v>137077.24849999999</v>
      </c>
      <c r="H30" s="27">
        <f>RA!J34</f>
        <v>0</v>
      </c>
      <c r="I30" s="20">
        <f>VLOOKUP(B30,RMS!B:D,3,FALSE)</f>
        <v>147477.61850000001</v>
      </c>
      <c r="J30" s="21">
        <f>VLOOKUP(B30,RMS!B:E,4,FALSE)</f>
        <v>137077.25080000001</v>
      </c>
      <c r="K30" s="22">
        <f t="shared" si="1"/>
        <v>-2.0000000949949026E-4</v>
      </c>
      <c r="L30" s="22">
        <f t="shared" si="2"/>
        <v>-2.3000000219326466E-3</v>
      </c>
      <c r="M30" s="34"/>
    </row>
    <row r="31" spans="1:13" x14ac:dyDescent="0.15">
      <c r="A31" s="42"/>
      <c r="B31" s="12">
        <v>71</v>
      </c>
      <c r="C31" s="39" t="s">
        <v>36</v>
      </c>
      <c r="D31" s="39"/>
      <c r="E31" s="15">
        <f>VLOOKUP(C31,RA!B34:D63,3,0)</f>
        <v>392491.19</v>
      </c>
      <c r="F31" s="25">
        <f>VLOOKUP(C31,RA!B34:I67,8,0)</f>
        <v>-11219.79</v>
      </c>
      <c r="G31" s="16">
        <f t="shared" si="0"/>
        <v>403710.98</v>
      </c>
      <c r="H31" s="27">
        <f>RA!J35</f>
        <v>7.0521682678950599</v>
      </c>
      <c r="I31" s="20">
        <f>VLOOKUP(B31,RMS!B:D,3,FALSE)</f>
        <v>392491.19</v>
      </c>
      <c r="J31" s="21">
        <f>VLOOKUP(B31,RMS!B:E,4,FALSE)</f>
        <v>403710.98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2"/>
      <c r="B32" s="12">
        <v>72</v>
      </c>
      <c r="C32" s="39" t="s">
        <v>37</v>
      </c>
      <c r="D32" s="39"/>
      <c r="E32" s="15">
        <f>VLOOKUP(C32,RA!B34:D64,3,0)</f>
        <v>756620.86</v>
      </c>
      <c r="F32" s="25">
        <f>VLOOKUP(C32,RA!B34:I68,8,0)</f>
        <v>-11879.57</v>
      </c>
      <c r="G32" s="16">
        <f t="shared" si="0"/>
        <v>768500.42999999993</v>
      </c>
      <c r="H32" s="27">
        <f>RA!J34</f>
        <v>0</v>
      </c>
      <c r="I32" s="20">
        <f>VLOOKUP(B32,RMS!B:D,3,FALSE)</f>
        <v>756620.86</v>
      </c>
      <c r="J32" s="21">
        <f>VLOOKUP(B32,RMS!B:E,4,FALSE)</f>
        <v>768500.43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2"/>
      <c r="B33" s="12">
        <v>73</v>
      </c>
      <c r="C33" s="39" t="s">
        <v>38</v>
      </c>
      <c r="D33" s="39"/>
      <c r="E33" s="15">
        <f>VLOOKUP(C33,RA!B35:D65,3,0)</f>
        <v>332220.56</v>
      </c>
      <c r="F33" s="25">
        <f>VLOOKUP(C33,RA!B35:I69,8,0)</f>
        <v>13307.25</v>
      </c>
      <c r="G33" s="16">
        <f t="shared" si="0"/>
        <v>318913.31</v>
      </c>
      <c r="H33" s="27">
        <f>RA!J35</f>
        <v>7.0521682678950599</v>
      </c>
      <c r="I33" s="20">
        <f>VLOOKUP(B33,RMS!B:D,3,FALSE)</f>
        <v>332220.56</v>
      </c>
      <c r="J33" s="21">
        <f>VLOOKUP(B33,RMS!B:E,4,FALSE)</f>
        <v>318913.31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2"/>
      <c r="B34" s="12">
        <v>75</v>
      </c>
      <c r="C34" s="39" t="s">
        <v>33</v>
      </c>
      <c r="D34" s="39"/>
      <c r="E34" s="15">
        <f>VLOOKUP(C34,RA!B8:D66,3,0)</f>
        <v>113759.82889999999</v>
      </c>
      <c r="F34" s="25">
        <f>VLOOKUP(C34,RA!B8:I70,8,0)</f>
        <v>6690.4913999999999</v>
      </c>
      <c r="G34" s="16">
        <f t="shared" si="0"/>
        <v>107069.33749999999</v>
      </c>
      <c r="H34" s="27">
        <f>RA!J36</f>
        <v>0.15930223764477899</v>
      </c>
      <c r="I34" s="20">
        <f>VLOOKUP(B34,RMS!B:D,3,FALSE)</f>
        <v>113759.829059829</v>
      </c>
      <c r="J34" s="21">
        <f>VLOOKUP(B34,RMS!B:E,4,FALSE)</f>
        <v>107069.337606838</v>
      </c>
      <c r="K34" s="22">
        <f t="shared" si="1"/>
        <v>-1.5982901095412672E-4</v>
      </c>
      <c r="L34" s="22">
        <f t="shared" si="2"/>
        <v>-1.0683800792321563E-4</v>
      </c>
      <c r="M34" s="34"/>
    </row>
    <row r="35" spans="1:13" x14ac:dyDescent="0.15">
      <c r="A35" s="42"/>
      <c r="B35" s="12">
        <v>76</v>
      </c>
      <c r="C35" s="39" t="s">
        <v>34</v>
      </c>
      <c r="D35" s="39"/>
      <c r="E35" s="15">
        <f>VLOOKUP(C35,RA!B8:D67,3,0)</f>
        <v>494062.24810000003</v>
      </c>
      <c r="F35" s="25">
        <f>VLOOKUP(C35,RA!B8:I71,8,0)</f>
        <v>29236.6469</v>
      </c>
      <c r="G35" s="16">
        <f t="shared" si="0"/>
        <v>464825.60120000003</v>
      </c>
      <c r="H35" s="27">
        <f>RA!J37</f>
        <v>-2.8586093868756701</v>
      </c>
      <c r="I35" s="20">
        <f>VLOOKUP(B35,RMS!B:D,3,FALSE)</f>
        <v>494062.24241111102</v>
      </c>
      <c r="J35" s="21">
        <f>VLOOKUP(B35,RMS!B:E,4,FALSE)</f>
        <v>464825.60676410299</v>
      </c>
      <c r="K35" s="22">
        <f t="shared" si="1"/>
        <v>5.6888890103437006E-3</v>
      </c>
      <c r="L35" s="22">
        <f t="shared" si="2"/>
        <v>-5.5641029612161219E-3</v>
      </c>
      <c r="M35" s="34"/>
    </row>
    <row r="36" spans="1:13" x14ac:dyDescent="0.15">
      <c r="A36" s="42"/>
      <c r="B36" s="12">
        <v>77</v>
      </c>
      <c r="C36" s="39" t="s">
        <v>39</v>
      </c>
      <c r="D36" s="39"/>
      <c r="E36" s="15">
        <f>VLOOKUP(C36,RA!B9:D68,3,0)</f>
        <v>234704.78</v>
      </c>
      <c r="F36" s="25">
        <f>VLOOKUP(C36,RA!B9:I72,8,0)</f>
        <v>3909.77</v>
      </c>
      <c r="G36" s="16">
        <f t="shared" si="0"/>
        <v>230795.01</v>
      </c>
      <c r="H36" s="27">
        <f>RA!J38</f>
        <v>-1.57008227343877</v>
      </c>
      <c r="I36" s="20">
        <f>VLOOKUP(B36,RMS!B:D,3,FALSE)</f>
        <v>234704.78</v>
      </c>
      <c r="J36" s="21">
        <f>VLOOKUP(B36,RMS!B:E,4,FALSE)</f>
        <v>230795.01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2"/>
      <c r="B37" s="12">
        <v>78</v>
      </c>
      <c r="C37" s="39" t="s">
        <v>40</v>
      </c>
      <c r="D37" s="39"/>
      <c r="E37" s="15">
        <f>VLOOKUP(C37,RA!B10:D69,3,0)</f>
        <v>57654.35</v>
      </c>
      <c r="F37" s="25">
        <f>VLOOKUP(C37,RA!B10:I73,8,0)</f>
        <v>7620.16</v>
      </c>
      <c r="G37" s="16">
        <f t="shared" si="0"/>
        <v>50034.19</v>
      </c>
      <c r="H37" s="27">
        <f>RA!J39</f>
        <v>4.0055467969833103</v>
      </c>
      <c r="I37" s="20">
        <f>VLOOKUP(B37,RMS!B:D,3,FALSE)</f>
        <v>57654.35</v>
      </c>
      <c r="J37" s="21">
        <f>VLOOKUP(B37,RMS!B:E,4,FALSE)</f>
        <v>50034.19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2"/>
      <c r="B38" s="12">
        <v>99</v>
      </c>
      <c r="C38" s="39" t="s">
        <v>35</v>
      </c>
      <c r="D38" s="39"/>
      <c r="E38" s="15">
        <f>VLOOKUP(C38,RA!B8:D70,3,0)</f>
        <v>15478.8406</v>
      </c>
      <c r="F38" s="25">
        <f>VLOOKUP(C38,RA!B8:I74,8,0)</f>
        <v>2587.0891000000001</v>
      </c>
      <c r="G38" s="16">
        <f t="shared" si="0"/>
        <v>12891.751499999998</v>
      </c>
      <c r="H38" s="27">
        <f>RA!J40</f>
        <v>99.971048060219999</v>
      </c>
      <c r="I38" s="20">
        <f>VLOOKUP(B38,RMS!B:D,3,FALSE)</f>
        <v>15478.840481052899</v>
      </c>
      <c r="J38" s="21">
        <f>VLOOKUP(B38,RMS!B:E,4,FALSE)</f>
        <v>12891.751758565901</v>
      </c>
      <c r="K38" s="22">
        <f t="shared" si="1"/>
        <v>1.1894710041815415E-4</v>
      </c>
      <c r="L38" s="22">
        <f t="shared" si="2"/>
        <v>-2.5856590218609199E-4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57" t="s">
        <v>46</v>
      </c>
      <c r="W1" s="45"/>
    </row>
    <row r="2" spans="1:23" ht="12.75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57"/>
      <c r="W2" s="45"/>
    </row>
    <row r="3" spans="1:23" ht="23.25" thickBo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58" t="s">
        <v>47</v>
      </c>
      <c r="W3" s="45"/>
    </row>
    <row r="4" spans="1:23" ht="14.25" thickTop="1" thickBo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56"/>
      <c r="W4" s="45"/>
    </row>
    <row r="5" spans="1:23" ht="14.25" thickTop="1" thickBot="1" x14ac:dyDescent="0.25">
      <c r="A5" s="59"/>
      <c r="B5" s="60"/>
      <c r="C5" s="61"/>
      <c r="D5" s="62" t="s">
        <v>0</v>
      </c>
      <c r="E5" s="62" t="s">
        <v>59</v>
      </c>
      <c r="F5" s="62" t="s">
        <v>60</v>
      </c>
      <c r="G5" s="62" t="s">
        <v>48</v>
      </c>
      <c r="H5" s="62" t="s">
        <v>49</v>
      </c>
      <c r="I5" s="62" t="s">
        <v>1</v>
      </c>
      <c r="J5" s="62" t="s">
        <v>2</v>
      </c>
      <c r="K5" s="62" t="s">
        <v>50</v>
      </c>
      <c r="L5" s="62" t="s">
        <v>51</v>
      </c>
      <c r="M5" s="62" t="s">
        <v>52</v>
      </c>
      <c r="N5" s="62" t="s">
        <v>53</v>
      </c>
      <c r="O5" s="62" t="s">
        <v>54</v>
      </c>
      <c r="P5" s="62" t="s">
        <v>61</v>
      </c>
      <c r="Q5" s="62" t="s">
        <v>62</v>
      </c>
      <c r="R5" s="62" t="s">
        <v>55</v>
      </c>
      <c r="S5" s="62" t="s">
        <v>56</v>
      </c>
      <c r="T5" s="62" t="s">
        <v>57</v>
      </c>
      <c r="U5" s="63" t="s">
        <v>58</v>
      </c>
      <c r="V5" s="56"/>
      <c r="W5" s="56"/>
    </row>
    <row r="6" spans="1:23" ht="13.5" thickBot="1" x14ac:dyDescent="0.25">
      <c r="A6" s="64" t="s">
        <v>3</v>
      </c>
      <c r="B6" s="54" t="s">
        <v>4</v>
      </c>
      <c r="C6" s="53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3.5" thickBot="1" x14ac:dyDescent="0.25">
      <c r="A7" s="52" t="s">
        <v>5</v>
      </c>
      <c r="B7" s="51"/>
      <c r="C7" s="50"/>
      <c r="D7" s="66">
        <v>24010516.9652</v>
      </c>
      <c r="E7" s="66">
        <v>19909222.313900001</v>
      </c>
      <c r="F7" s="67">
        <v>120.59997415588001</v>
      </c>
      <c r="G7" s="66">
        <v>13119847.996200001</v>
      </c>
      <c r="H7" s="67">
        <v>83.009109344516503</v>
      </c>
      <c r="I7" s="66">
        <v>1190084.5824</v>
      </c>
      <c r="J7" s="67">
        <v>4.95651378154359</v>
      </c>
      <c r="K7" s="66">
        <v>1487589.0277</v>
      </c>
      <c r="L7" s="67">
        <v>11.338462367329701</v>
      </c>
      <c r="M7" s="67">
        <v>-0.19999101886357701</v>
      </c>
      <c r="N7" s="66">
        <v>298347210.15930003</v>
      </c>
      <c r="O7" s="66">
        <v>2573680267.5630999</v>
      </c>
      <c r="P7" s="66">
        <v>1047491</v>
      </c>
      <c r="Q7" s="66">
        <v>891916</v>
      </c>
      <c r="R7" s="67">
        <v>17.4427860919638</v>
      </c>
      <c r="S7" s="66">
        <v>22.921931515592998</v>
      </c>
      <c r="T7" s="66">
        <v>17.590369395436301</v>
      </c>
      <c r="U7" s="68">
        <v>23.259654695895801</v>
      </c>
      <c r="V7" s="56"/>
      <c r="W7" s="56"/>
    </row>
    <row r="8" spans="1:23" ht="13.5" thickBot="1" x14ac:dyDescent="0.25">
      <c r="A8" s="49">
        <v>42111</v>
      </c>
      <c r="B8" s="48" t="s">
        <v>6</v>
      </c>
      <c r="C8" s="55"/>
      <c r="D8" s="69">
        <v>603447.52289999998</v>
      </c>
      <c r="E8" s="69">
        <v>664403.47479999997</v>
      </c>
      <c r="F8" s="70">
        <v>90.825461603982603</v>
      </c>
      <c r="G8" s="69">
        <v>452313.47840000002</v>
      </c>
      <c r="H8" s="70">
        <v>33.413561991258099</v>
      </c>
      <c r="I8" s="69">
        <v>100779.4313</v>
      </c>
      <c r="J8" s="70">
        <v>16.700612311022901</v>
      </c>
      <c r="K8" s="69">
        <v>99662.277600000001</v>
      </c>
      <c r="L8" s="70">
        <v>22.033895154427501</v>
      </c>
      <c r="M8" s="70">
        <v>1.1209393633203E-2</v>
      </c>
      <c r="N8" s="69">
        <v>10760031.022399999</v>
      </c>
      <c r="O8" s="69">
        <v>105971042.60870001</v>
      </c>
      <c r="P8" s="69">
        <v>30689</v>
      </c>
      <c r="Q8" s="69">
        <v>28201</v>
      </c>
      <c r="R8" s="70">
        <v>8.8223821850289106</v>
      </c>
      <c r="S8" s="69">
        <v>19.663316592264302</v>
      </c>
      <c r="T8" s="69">
        <v>21.170648416722798</v>
      </c>
      <c r="U8" s="71">
        <v>-7.6657049047945298</v>
      </c>
      <c r="V8" s="56"/>
      <c r="W8" s="56"/>
    </row>
    <row r="9" spans="1:23" ht="12" customHeight="1" thickBot="1" x14ac:dyDescent="0.25">
      <c r="A9" s="44"/>
      <c r="B9" s="48" t="s">
        <v>7</v>
      </c>
      <c r="C9" s="55"/>
      <c r="D9" s="69">
        <v>82758.217499999999</v>
      </c>
      <c r="E9" s="69">
        <v>110799.898</v>
      </c>
      <c r="F9" s="70">
        <v>74.691600799127102</v>
      </c>
      <c r="G9" s="69">
        <v>64835.461300000003</v>
      </c>
      <c r="H9" s="70">
        <v>27.643446719796799</v>
      </c>
      <c r="I9" s="69">
        <v>16904.682100000002</v>
      </c>
      <c r="J9" s="70">
        <v>20.426590386628401</v>
      </c>
      <c r="K9" s="69">
        <v>15001.6774</v>
      </c>
      <c r="L9" s="70">
        <v>23.138074595607101</v>
      </c>
      <c r="M9" s="70">
        <v>0.12685279447483599</v>
      </c>
      <c r="N9" s="69">
        <v>1565660.5027000001</v>
      </c>
      <c r="O9" s="69">
        <v>16243270.899499999</v>
      </c>
      <c r="P9" s="69">
        <v>4584</v>
      </c>
      <c r="Q9" s="69">
        <v>3738</v>
      </c>
      <c r="R9" s="70">
        <v>22.6324237560193</v>
      </c>
      <c r="S9" s="69">
        <v>18.053712369109999</v>
      </c>
      <c r="T9" s="69">
        <v>16.6705124665597</v>
      </c>
      <c r="U9" s="71">
        <v>7.6615815864938597</v>
      </c>
      <c r="V9" s="56"/>
      <c r="W9" s="56"/>
    </row>
    <row r="10" spans="1:23" ht="13.5" thickBot="1" x14ac:dyDescent="0.25">
      <c r="A10" s="44"/>
      <c r="B10" s="48" t="s">
        <v>8</v>
      </c>
      <c r="C10" s="55"/>
      <c r="D10" s="69">
        <v>147856.06390000001</v>
      </c>
      <c r="E10" s="69">
        <v>161151.53570000001</v>
      </c>
      <c r="F10" s="70">
        <v>91.749708284039599</v>
      </c>
      <c r="G10" s="69">
        <v>102053.6312</v>
      </c>
      <c r="H10" s="70">
        <v>44.880747663195301</v>
      </c>
      <c r="I10" s="69">
        <v>26566.999899999999</v>
      </c>
      <c r="J10" s="70">
        <v>17.9681503749269</v>
      </c>
      <c r="K10" s="69">
        <v>28009.5645</v>
      </c>
      <c r="L10" s="70">
        <v>27.445926392475101</v>
      </c>
      <c r="M10" s="70">
        <v>-5.1502571559082999E-2</v>
      </c>
      <c r="N10" s="69">
        <v>2460226.1993</v>
      </c>
      <c r="O10" s="69">
        <v>25915085.507399999</v>
      </c>
      <c r="P10" s="69">
        <v>94357</v>
      </c>
      <c r="Q10" s="69">
        <v>82260</v>
      </c>
      <c r="R10" s="70">
        <v>14.7058108436664</v>
      </c>
      <c r="S10" s="69">
        <v>1.56698563858537</v>
      </c>
      <c r="T10" s="69">
        <v>1.35252346219305</v>
      </c>
      <c r="U10" s="71">
        <v>13.686288572876499</v>
      </c>
      <c r="V10" s="56"/>
      <c r="W10" s="56"/>
    </row>
    <row r="11" spans="1:23" ht="13.5" thickBot="1" x14ac:dyDescent="0.25">
      <c r="A11" s="44"/>
      <c r="B11" s="48" t="s">
        <v>9</v>
      </c>
      <c r="C11" s="55"/>
      <c r="D11" s="69">
        <v>48564.990400000002</v>
      </c>
      <c r="E11" s="69">
        <v>67263.314799999993</v>
      </c>
      <c r="F11" s="70">
        <v>72.201304001152195</v>
      </c>
      <c r="G11" s="69">
        <v>51942.412199999999</v>
      </c>
      <c r="H11" s="70">
        <v>-6.5022428819738103</v>
      </c>
      <c r="I11" s="69">
        <v>8630.1955999999991</v>
      </c>
      <c r="J11" s="70">
        <v>17.770405242373901</v>
      </c>
      <c r="K11" s="69">
        <v>9291.3462999999992</v>
      </c>
      <c r="L11" s="70">
        <v>17.8877836174116</v>
      </c>
      <c r="M11" s="70">
        <v>-7.1157685727417E-2</v>
      </c>
      <c r="N11" s="69">
        <v>802048.20330000005</v>
      </c>
      <c r="O11" s="69">
        <v>8018650.7861000001</v>
      </c>
      <c r="P11" s="69">
        <v>2563</v>
      </c>
      <c r="Q11" s="69">
        <v>2280</v>
      </c>
      <c r="R11" s="70">
        <v>12.412280701754399</v>
      </c>
      <c r="S11" s="69">
        <v>18.948494108466601</v>
      </c>
      <c r="T11" s="69">
        <v>18.847315263157899</v>
      </c>
      <c r="U11" s="71">
        <v>0.53396773764483796</v>
      </c>
      <c r="V11" s="56"/>
      <c r="W11" s="56"/>
    </row>
    <row r="12" spans="1:23" ht="13.5" thickBot="1" x14ac:dyDescent="0.25">
      <c r="A12" s="44"/>
      <c r="B12" s="48" t="s">
        <v>10</v>
      </c>
      <c r="C12" s="55"/>
      <c r="D12" s="69">
        <v>157816.5607</v>
      </c>
      <c r="E12" s="69">
        <v>143992.36439999999</v>
      </c>
      <c r="F12" s="70">
        <v>109.600645393666</v>
      </c>
      <c r="G12" s="69">
        <v>115013.4338</v>
      </c>
      <c r="H12" s="70">
        <v>37.215762964204302</v>
      </c>
      <c r="I12" s="69">
        <v>16998.376100000001</v>
      </c>
      <c r="J12" s="70">
        <v>10.7709710721126</v>
      </c>
      <c r="K12" s="69">
        <v>25871.532999999999</v>
      </c>
      <c r="L12" s="70">
        <v>22.494357524346899</v>
      </c>
      <c r="M12" s="70">
        <v>-0.34296989281617002</v>
      </c>
      <c r="N12" s="69">
        <v>2124974.8643</v>
      </c>
      <c r="O12" s="69">
        <v>28517646.393100001</v>
      </c>
      <c r="P12" s="69">
        <v>1878</v>
      </c>
      <c r="Q12" s="69">
        <v>1421</v>
      </c>
      <c r="R12" s="70">
        <v>32.160450387051398</v>
      </c>
      <c r="S12" s="69">
        <v>84.034377369542099</v>
      </c>
      <c r="T12" s="69">
        <v>95.392607881773401</v>
      </c>
      <c r="U12" s="71">
        <v>-13.516171438128699</v>
      </c>
      <c r="V12" s="56"/>
      <c r="W12" s="56"/>
    </row>
    <row r="13" spans="1:23" ht="13.5" thickBot="1" x14ac:dyDescent="0.25">
      <c r="A13" s="44"/>
      <c r="B13" s="48" t="s">
        <v>11</v>
      </c>
      <c r="C13" s="55"/>
      <c r="D13" s="69">
        <v>275654.0624</v>
      </c>
      <c r="E13" s="69">
        <v>317207.76549999998</v>
      </c>
      <c r="F13" s="70">
        <v>86.900162095810998</v>
      </c>
      <c r="G13" s="69">
        <v>249382.63769999999</v>
      </c>
      <c r="H13" s="70">
        <v>10.534584501269</v>
      </c>
      <c r="I13" s="69">
        <v>48132.012600000002</v>
      </c>
      <c r="J13" s="70">
        <v>17.461020592599102</v>
      </c>
      <c r="K13" s="69">
        <v>67440.523700000005</v>
      </c>
      <c r="L13" s="70">
        <v>27.0429907719273</v>
      </c>
      <c r="M13" s="70">
        <v>-0.28630428769935501</v>
      </c>
      <c r="N13" s="69">
        <v>4746693.2553000003</v>
      </c>
      <c r="O13" s="69">
        <v>46818880.885300003</v>
      </c>
      <c r="P13" s="69">
        <v>13203</v>
      </c>
      <c r="Q13" s="69">
        <v>12455</v>
      </c>
      <c r="R13" s="70">
        <v>6.0056202328382202</v>
      </c>
      <c r="S13" s="69">
        <v>20.878138483678001</v>
      </c>
      <c r="T13" s="69">
        <v>23.197992420714598</v>
      </c>
      <c r="U13" s="71">
        <v>-11.1114021915806</v>
      </c>
      <c r="V13" s="56"/>
      <c r="W13" s="56"/>
    </row>
    <row r="14" spans="1:23" ht="13.5" thickBot="1" x14ac:dyDescent="0.25">
      <c r="A14" s="44"/>
      <c r="B14" s="48" t="s">
        <v>12</v>
      </c>
      <c r="C14" s="55"/>
      <c r="D14" s="69">
        <v>166237.08100000001</v>
      </c>
      <c r="E14" s="69">
        <v>164668.8132</v>
      </c>
      <c r="F14" s="70">
        <v>100.952376937396</v>
      </c>
      <c r="G14" s="69">
        <v>122300.7066</v>
      </c>
      <c r="H14" s="70">
        <v>35.9248737161425</v>
      </c>
      <c r="I14" s="69">
        <v>24913.9912</v>
      </c>
      <c r="J14" s="70">
        <v>14.987023984137499</v>
      </c>
      <c r="K14" s="69">
        <v>25774.792600000001</v>
      </c>
      <c r="L14" s="70">
        <v>21.074933511463499</v>
      </c>
      <c r="M14" s="70">
        <v>-3.3397025278100997E-2</v>
      </c>
      <c r="N14" s="69">
        <v>2690617.6154</v>
      </c>
      <c r="O14" s="69">
        <v>22377145.5154</v>
      </c>
      <c r="P14" s="69">
        <v>3111</v>
      </c>
      <c r="Q14" s="69">
        <v>2681</v>
      </c>
      <c r="R14" s="70">
        <v>16.038791495710498</v>
      </c>
      <c r="S14" s="69">
        <v>53.435255866280897</v>
      </c>
      <c r="T14" s="69">
        <v>52.150965162252902</v>
      </c>
      <c r="U14" s="71">
        <v>2.4034519592119601</v>
      </c>
      <c r="V14" s="56"/>
      <c r="W14" s="56"/>
    </row>
    <row r="15" spans="1:23" ht="13.5" thickBot="1" x14ac:dyDescent="0.25">
      <c r="A15" s="44"/>
      <c r="B15" s="48" t="s">
        <v>13</v>
      </c>
      <c r="C15" s="55"/>
      <c r="D15" s="69">
        <v>131252.90090000001</v>
      </c>
      <c r="E15" s="69">
        <v>147382.08799999999</v>
      </c>
      <c r="F15" s="70">
        <v>89.056209394997893</v>
      </c>
      <c r="G15" s="69">
        <v>132095.52849999999</v>
      </c>
      <c r="H15" s="70">
        <v>-0.637892599067025</v>
      </c>
      <c r="I15" s="69">
        <v>22681.151099999999</v>
      </c>
      <c r="J15" s="70">
        <v>17.280495093423099</v>
      </c>
      <c r="K15" s="69">
        <v>26859.880700000002</v>
      </c>
      <c r="L15" s="70">
        <v>20.333678970821499</v>
      </c>
      <c r="M15" s="70">
        <v>-0.15557513626633501</v>
      </c>
      <c r="N15" s="69">
        <v>2071560.7793000001</v>
      </c>
      <c r="O15" s="69">
        <v>17837956.308400001</v>
      </c>
      <c r="P15" s="69">
        <v>6135</v>
      </c>
      <c r="Q15" s="69">
        <v>5431</v>
      </c>
      <c r="R15" s="70">
        <v>12.962621984901499</v>
      </c>
      <c r="S15" s="69">
        <v>21.394115876120601</v>
      </c>
      <c r="T15" s="69">
        <v>21.576245056159099</v>
      </c>
      <c r="U15" s="71">
        <v>-0.85130500878398996</v>
      </c>
      <c r="V15" s="56"/>
      <c r="W15" s="56"/>
    </row>
    <row r="16" spans="1:23" ht="13.5" thickBot="1" x14ac:dyDescent="0.25">
      <c r="A16" s="44"/>
      <c r="B16" s="48" t="s">
        <v>14</v>
      </c>
      <c r="C16" s="55"/>
      <c r="D16" s="69">
        <v>932781.40949999995</v>
      </c>
      <c r="E16" s="69">
        <v>1062451.1206</v>
      </c>
      <c r="F16" s="70">
        <v>87.795230426528093</v>
      </c>
      <c r="G16" s="69">
        <v>632783.01529999997</v>
      </c>
      <c r="H16" s="70">
        <v>47.4093626008233</v>
      </c>
      <c r="I16" s="69">
        <v>42395.743000000002</v>
      </c>
      <c r="J16" s="70">
        <v>4.5450887601550098</v>
      </c>
      <c r="K16" s="69">
        <v>35500.367100000003</v>
      </c>
      <c r="L16" s="70">
        <v>5.6101959505296497</v>
      </c>
      <c r="M16" s="70">
        <v>0.19423393230206901</v>
      </c>
      <c r="N16" s="69">
        <v>16004998.3662</v>
      </c>
      <c r="O16" s="69">
        <v>127209484.6064</v>
      </c>
      <c r="P16" s="69">
        <v>54888</v>
      </c>
      <c r="Q16" s="69">
        <v>45366</v>
      </c>
      <c r="R16" s="70">
        <v>20.9892871313318</v>
      </c>
      <c r="S16" s="69">
        <v>16.994268501311801</v>
      </c>
      <c r="T16" s="69">
        <v>15.899952069832</v>
      </c>
      <c r="U16" s="71">
        <v>6.4393264787787796</v>
      </c>
      <c r="V16" s="56"/>
      <c r="W16" s="56"/>
    </row>
    <row r="17" spans="1:21" ht="12" thickBot="1" x14ac:dyDescent="0.2">
      <c r="A17" s="44"/>
      <c r="B17" s="48" t="s">
        <v>15</v>
      </c>
      <c r="C17" s="55"/>
      <c r="D17" s="69">
        <v>2948062.5455</v>
      </c>
      <c r="E17" s="69">
        <v>706085.50179999997</v>
      </c>
      <c r="F17" s="70">
        <v>417.52203351925601</v>
      </c>
      <c r="G17" s="69">
        <v>455814.17879999999</v>
      </c>
      <c r="H17" s="70">
        <v>546.76850405602204</v>
      </c>
      <c r="I17" s="69">
        <v>-27002.176299999999</v>
      </c>
      <c r="J17" s="70">
        <v>-0.91592955994834102</v>
      </c>
      <c r="K17" s="69">
        <v>56807.484299999996</v>
      </c>
      <c r="L17" s="70">
        <v>12.462860293103301</v>
      </c>
      <c r="M17" s="70">
        <v>-1.4753277958482001</v>
      </c>
      <c r="N17" s="69">
        <v>14436428.110099999</v>
      </c>
      <c r="O17" s="69">
        <v>150294793.35600001</v>
      </c>
      <c r="P17" s="69">
        <v>14779</v>
      </c>
      <c r="Q17" s="69">
        <v>12696</v>
      </c>
      <c r="R17" s="70">
        <v>16.406742281033399</v>
      </c>
      <c r="S17" s="69">
        <v>199.47645615400199</v>
      </c>
      <c r="T17" s="69">
        <v>51.619191981726502</v>
      </c>
      <c r="U17" s="71">
        <v>74.122664410142306</v>
      </c>
    </row>
    <row r="18" spans="1:21" ht="12" thickBot="1" x14ac:dyDescent="0.2">
      <c r="A18" s="44"/>
      <c r="B18" s="48" t="s">
        <v>16</v>
      </c>
      <c r="C18" s="55"/>
      <c r="D18" s="69">
        <v>2060443.9465000001</v>
      </c>
      <c r="E18" s="69">
        <v>2120989.3719000001</v>
      </c>
      <c r="F18" s="70">
        <v>97.145415898724494</v>
      </c>
      <c r="G18" s="69">
        <v>1299113.7716999999</v>
      </c>
      <c r="H18" s="70">
        <v>58.6038106426765</v>
      </c>
      <c r="I18" s="69">
        <v>193672.36970000001</v>
      </c>
      <c r="J18" s="70">
        <v>9.3995456672812701</v>
      </c>
      <c r="K18" s="69">
        <v>189985.34770000001</v>
      </c>
      <c r="L18" s="70">
        <v>14.6242270568334</v>
      </c>
      <c r="M18" s="70">
        <v>1.9406875554540001E-2</v>
      </c>
      <c r="N18" s="69">
        <v>30061057.9038</v>
      </c>
      <c r="O18" s="69">
        <v>333977173.34149998</v>
      </c>
      <c r="P18" s="69">
        <v>88641</v>
      </c>
      <c r="Q18" s="69">
        <v>70830</v>
      </c>
      <c r="R18" s="70">
        <v>25.146124523507002</v>
      </c>
      <c r="S18" s="69">
        <v>23.244818385397298</v>
      </c>
      <c r="T18" s="69">
        <v>19.666062826486002</v>
      </c>
      <c r="U18" s="71">
        <v>15.3959282433437</v>
      </c>
    </row>
    <row r="19" spans="1:21" ht="12" thickBot="1" x14ac:dyDescent="0.2">
      <c r="A19" s="44"/>
      <c r="B19" s="48" t="s">
        <v>17</v>
      </c>
      <c r="C19" s="55"/>
      <c r="D19" s="69">
        <v>555912.32109999994</v>
      </c>
      <c r="E19" s="69">
        <v>759958.03049999999</v>
      </c>
      <c r="F19" s="70">
        <v>73.150397625806804</v>
      </c>
      <c r="G19" s="69">
        <v>423798.27039999998</v>
      </c>
      <c r="H19" s="70">
        <v>31.173806012777</v>
      </c>
      <c r="I19" s="69">
        <v>37600.179199999999</v>
      </c>
      <c r="J19" s="70">
        <v>6.7636887640121799</v>
      </c>
      <c r="K19" s="69">
        <v>56383.919300000001</v>
      </c>
      <c r="L19" s="70">
        <v>13.3044241182915</v>
      </c>
      <c r="M19" s="70">
        <v>-0.33314002171537599</v>
      </c>
      <c r="N19" s="69">
        <v>10230488.772500001</v>
      </c>
      <c r="O19" s="69">
        <v>94386664.155499995</v>
      </c>
      <c r="P19" s="69">
        <v>12849</v>
      </c>
      <c r="Q19" s="69">
        <v>10099</v>
      </c>
      <c r="R19" s="70">
        <v>27.2304188533518</v>
      </c>
      <c r="S19" s="69">
        <v>43.265026157677603</v>
      </c>
      <c r="T19" s="69">
        <v>41.791901247648298</v>
      </c>
      <c r="U19" s="71">
        <v>3.4048862114646998</v>
      </c>
    </row>
    <row r="20" spans="1:21" ht="12" thickBot="1" x14ac:dyDescent="0.2">
      <c r="A20" s="44"/>
      <c r="B20" s="48" t="s">
        <v>18</v>
      </c>
      <c r="C20" s="55"/>
      <c r="D20" s="69">
        <v>1434751.8433000001</v>
      </c>
      <c r="E20" s="69">
        <v>1096059.0103</v>
      </c>
      <c r="F20" s="70">
        <v>130.90096699330999</v>
      </c>
      <c r="G20" s="69">
        <v>702106.09239999996</v>
      </c>
      <c r="H20" s="70">
        <v>104.349721335647</v>
      </c>
      <c r="I20" s="69">
        <v>43079.915999999997</v>
      </c>
      <c r="J20" s="70">
        <v>3.0026039834814999</v>
      </c>
      <c r="K20" s="69">
        <v>49151.475400000003</v>
      </c>
      <c r="L20" s="70">
        <v>7.0005766837866599</v>
      </c>
      <c r="M20" s="70">
        <v>-0.123527510630942</v>
      </c>
      <c r="N20" s="69">
        <v>15842413.8925</v>
      </c>
      <c r="O20" s="69">
        <v>139112324.64109999</v>
      </c>
      <c r="P20" s="69">
        <v>45406</v>
      </c>
      <c r="Q20" s="69">
        <v>37850</v>
      </c>
      <c r="R20" s="70">
        <v>19.963011889035698</v>
      </c>
      <c r="S20" s="69">
        <v>31.5982875236753</v>
      </c>
      <c r="T20" s="69">
        <v>25.639610272126799</v>
      </c>
      <c r="U20" s="71">
        <v>18.8575955171111</v>
      </c>
    </row>
    <row r="21" spans="1:21" ht="12" thickBot="1" x14ac:dyDescent="0.2">
      <c r="A21" s="44"/>
      <c r="B21" s="48" t="s">
        <v>19</v>
      </c>
      <c r="C21" s="55"/>
      <c r="D21" s="69">
        <v>424601.44170000002</v>
      </c>
      <c r="E21" s="69">
        <v>431446.75170000002</v>
      </c>
      <c r="F21" s="70">
        <v>98.413405600337001</v>
      </c>
      <c r="G21" s="69">
        <v>258817.1103</v>
      </c>
      <c r="H21" s="70">
        <v>64.054625757870497</v>
      </c>
      <c r="I21" s="69">
        <v>-10992.3976</v>
      </c>
      <c r="J21" s="70">
        <v>-2.5888742996229901</v>
      </c>
      <c r="K21" s="69">
        <v>32656.567200000001</v>
      </c>
      <c r="L21" s="70">
        <v>12.6176229856469</v>
      </c>
      <c r="M21" s="70">
        <v>-1.3366060349417299</v>
      </c>
      <c r="N21" s="69">
        <v>6483056.4441999998</v>
      </c>
      <c r="O21" s="69">
        <v>58337617.592900001</v>
      </c>
      <c r="P21" s="69">
        <v>37918</v>
      </c>
      <c r="Q21" s="69">
        <v>30014</v>
      </c>
      <c r="R21" s="70">
        <v>26.3343772905977</v>
      </c>
      <c r="S21" s="69">
        <v>11.1978860092832</v>
      </c>
      <c r="T21" s="69">
        <v>10.8734681648564</v>
      </c>
      <c r="U21" s="71">
        <v>2.8971347284464399</v>
      </c>
    </row>
    <row r="22" spans="1:21" ht="12" thickBot="1" x14ac:dyDescent="0.2">
      <c r="A22" s="44"/>
      <c r="B22" s="48" t="s">
        <v>20</v>
      </c>
      <c r="C22" s="55"/>
      <c r="D22" s="69">
        <v>1237082.0042999999</v>
      </c>
      <c r="E22" s="69">
        <v>1427724.4053</v>
      </c>
      <c r="F22" s="70">
        <v>86.6471147868386</v>
      </c>
      <c r="G22" s="69">
        <v>953746.81270000001</v>
      </c>
      <c r="H22" s="70">
        <v>29.707589878900301</v>
      </c>
      <c r="I22" s="69">
        <v>143040.1789</v>
      </c>
      <c r="J22" s="70">
        <v>11.5627079209627</v>
      </c>
      <c r="K22" s="69">
        <v>130933.26059999999</v>
      </c>
      <c r="L22" s="70">
        <v>13.7283038702206</v>
      </c>
      <c r="M22" s="70">
        <v>9.2466331660269005E-2</v>
      </c>
      <c r="N22" s="69">
        <v>19996346.7722</v>
      </c>
      <c r="O22" s="69">
        <v>162033178.80860001</v>
      </c>
      <c r="P22" s="69">
        <v>81848</v>
      </c>
      <c r="Q22" s="69">
        <v>66599</v>
      </c>
      <c r="R22" s="70">
        <v>22.896740191294199</v>
      </c>
      <c r="S22" s="69">
        <v>15.1143828108201</v>
      </c>
      <c r="T22" s="69">
        <v>15.0844237390952</v>
      </c>
      <c r="U22" s="71">
        <v>0.19821564730668001</v>
      </c>
    </row>
    <row r="23" spans="1:21" ht="12" thickBot="1" x14ac:dyDescent="0.2">
      <c r="A23" s="44"/>
      <c r="B23" s="48" t="s">
        <v>21</v>
      </c>
      <c r="C23" s="55"/>
      <c r="D23" s="69">
        <v>3201899.8174999999</v>
      </c>
      <c r="E23" s="69">
        <v>3257170.8042000001</v>
      </c>
      <c r="F23" s="70">
        <v>98.303098301485093</v>
      </c>
      <c r="G23" s="69">
        <v>2210303.7492</v>
      </c>
      <c r="H23" s="70">
        <v>44.862434344550998</v>
      </c>
      <c r="I23" s="69">
        <v>97052.743199999997</v>
      </c>
      <c r="J23" s="70">
        <v>3.0310986830242999</v>
      </c>
      <c r="K23" s="69">
        <v>86869.274000000005</v>
      </c>
      <c r="L23" s="70">
        <v>3.9301962018316101</v>
      </c>
      <c r="M23" s="70">
        <v>0.117227515910862</v>
      </c>
      <c r="N23" s="69">
        <v>45416629.121200003</v>
      </c>
      <c r="O23" s="69">
        <v>358641762.14450002</v>
      </c>
      <c r="P23" s="69">
        <v>92778</v>
      </c>
      <c r="Q23" s="69">
        <v>75894</v>
      </c>
      <c r="R23" s="70">
        <v>22.246817930271199</v>
      </c>
      <c r="S23" s="69">
        <v>34.511412376856597</v>
      </c>
      <c r="T23" s="69">
        <v>32.555976641104699</v>
      </c>
      <c r="U23" s="71">
        <v>5.6660553743757998</v>
      </c>
    </row>
    <row r="24" spans="1:21" ht="12" thickBot="1" x14ac:dyDescent="0.2">
      <c r="A24" s="44"/>
      <c r="B24" s="48" t="s">
        <v>22</v>
      </c>
      <c r="C24" s="55"/>
      <c r="D24" s="69">
        <v>231949.6826</v>
      </c>
      <c r="E24" s="69">
        <v>286707.30680000002</v>
      </c>
      <c r="F24" s="70">
        <v>80.901210781419806</v>
      </c>
      <c r="G24" s="69">
        <v>195974.56460000001</v>
      </c>
      <c r="H24" s="70">
        <v>18.3570342781106</v>
      </c>
      <c r="I24" s="69">
        <v>32062.7559</v>
      </c>
      <c r="J24" s="70">
        <v>13.823151444140001</v>
      </c>
      <c r="K24" s="69">
        <v>34259.352700000003</v>
      </c>
      <c r="L24" s="70">
        <v>17.481530202618998</v>
      </c>
      <c r="M24" s="70">
        <v>-6.4116704691855E-2</v>
      </c>
      <c r="N24" s="69">
        <v>3835970.2954000002</v>
      </c>
      <c r="O24" s="69">
        <v>36068999.050399996</v>
      </c>
      <c r="P24" s="69">
        <v>24644</v>
      </c>
      <c r="Q24" s="69">
        <v>22020</v>
      </c>
      <c r="R24" s="70">
        <v>11.916439600363301</v>
      </c>
      <c r="S24" s="69">
        <v>9.4120143888979104</v>
      </c>
      <c r="T24" s="69">
        <v>9.3418164895549491</v>
      </c>
      <c r="U24" s="71">
        <v>0.74583289445199996</v>
      </c>
    </row>
    <row r="25" spans="1:21" ht="12" thickBot="1" x14ac:dyDescent="0.2">
      <c r="A25" s="44"/>
      <c r="B25" s="48" t="s">
        <v>23</v>
      </c>
      <c r="C25" s="55"/>
      <c r="D25" s="69">
        <v>220703.48379999999</v>
      </c>
      <c r="E25" s="69">
        <v>291642.88400000002</v>
      </c>
      <c r="F25" s="70">
        <v>75.675936533393994</v>
      </c>
      <c r="G25" s="69">
        <v>197459.01860000001</v>
      </c>
      <c r="H25" s="70">
        <v>11.7717921241608</v>
      </c>
      <c r="I25" s="69">
        <v>16068.0578</v>
      </c>
      <c r="J25" s="70">
        <v>7.2803824948050098</v>
      </c>
      <c r="K25" s="69">
        <v>9096.6056000000008</v>
      </c>
      <c r="L25" s="70">
        <v>4.6068321743395897</v>
      </c>
      <c r="M25" s="70">
        <v>0.76637951633299295</v>
      </c>
      <c r="N25" s="69">
        <v>3651945.2061000001</v>
      </c>
      <c r="O25" s="69">
        <v>43803940.136299998</v>
      </c>
      <c r="P25" s="69">
        <v>20303</v>
      </c>
      <c r="Q25" s="69">
        <v>18750</v>
      </c>
      <c r="R25" s="70">
        <v>8.2826666666666604</v>
      </c>
      <c r="S25" s="69">
        <v>10.870486322218399</v>
      </c>
      <c r="T25" s="69">
        <v>11.6221881066667</v>
      </c>
      <c r="U25" s="71">
        <v>-6.9150704224875303</v>
      </c>
    </row>
    <row r="26" spans="1:21" ht="12" thickBot="1" x14ac:dyDescent="0.2">
      <c r="A26" s="44"/>
      <c r="B26" s="48" t="s">
        <v>24</v>
      </c>
      <c r="C26" s="55"/>
      <c r="D26" s="69">
        <v>575450.43570000003</v>
      </c>
      <c r="E26" s="69">
        <v>702311.89639999997</v>
      </c>
      <c r="F26" s="70">
        <v>81.936592367254093</v>
      </c>
      <c r="G26" s="69">
        <v>473115.07610000001</v>
      </c>
      <c r="H26" s="70">
        <v>21.630120190541099</v>
      </c>
      <c r="I26" s="69">
        <v>106277.83809999999</v>
      </c>
      <c r="J26" s="70">
        <v>18.4686345698426</v>
      </c>
      <c r="K26" s="69">
        <v>92619.718299999993</v>
      </c>
      <c r="L26" s="70">
        <v>19.5765730112611</v>
      </c>
      <c r="M26" s="70">
        <v>0.14746449299014999</v>
      </c>
      <c r="N26" s="69">
        <v>9232025.8399</v>
      </c>
      <c r="O26" s="69">
        <v>84481603.810800001</v>
      </c>
      <c r="P26" s="69">
        <v>41559</v>
      </c>
      <c r="Q26" s="69">
        <v>35869</v>
      </c>
      <c r="R26" s="70">
        <v>15.8632802698709</v>
      </c>
      <c r="S26" s="69">
        <v>13.8465900454775</v>
      </c>
      <c r="T26" s="69">
        <v>13.865235785775999</v>
      </c>
      <c r="U26" s="71">
        <v>-0.13465943771906799</v>
      </c>
    </row>
    <row r="27" spans="1:21" ht="12" thickBot="1" x14ac:dyDescent="0.2">
      <c r="A27" s="44"/>
      <c r="B27" s="48" t="s">
        <v>25</v>
      </c>
      <c r="C27" s="55"/>
      <c r="D27" s="69">
        <v>221530.79519999999</v>
      </c>
      <c r="E27" s="69">
        <v>270046.8873</v>
      </c>
      <c r="F27" s="70">
        <v>82.034196881483595</v>
      </c>
      <c r="G27" s="69">
        <v>207187.6581</v>
      </c>
      <c r="H27" s="70">
        <v>6.9227758214619204</v>
      </c>
      <c r="I27" s="69">
        <v>61261.481899999999</v>
      </c>
      <c r="J27" s="70">
        <v>27.653709203134799</v>
      </c>
      <c r="K27" s="69">
        <v>66532.489799999996</v>
      </c>
      <c r="L27" s="70">
        <v>32.112187767423798</v>
      </c>
      <c r="M27" s="70">
        <v>-7.9224570068622005E-2</v>
      </c>
      <c r="N27" s="69">
        <v>4205253.4988000002</v>
      </c>
      <c r="O27" s="69">
        <v>30996531.917399999</v>
      </c>
      <c r="P27" s="69">
        <v>31008</v>
      </c>
      <c r="Q27" s="69">
        <v>27121</v>
      </c>
      <c r="R27" s="70">
        <v>14.332067401644499</v>
      </c>
      <c r="S27" s="69">
        <v>7.1443109907120697</v>
      </c>
      <c r="T27" s="69">
        <v>7.0804054496515603</v>
      </c>
      <c r="U27" s="71">
        <v>0.89449551039410402</v>
      </c>
    </row>
    <row r="28" spans="1:21" ht="12" thickBot="1" x14ac:dyDescent="0.2">
      <c r="A28" s="44"/>
      <c r="B28" s="48" t="s">
        <v>26</v>
      </c>
      <c r="C28" s="55"/>
      <c r="D28" s="69">
        <v>831567.19420000003</v>
      </c>
      <c r="E28" s="69">
        <v>972014.39549999998</v>
      </c>
      <c r="F28" s="70">
        <v>85.550913448380101</v>
      </c>
      <c r="G28" s="69">
        <v>731257.57079999999</v>
      </c>
      <c r="H28" s="70">
        <v>13.7174133172065</v>
      </c>
      <c r="I28" s="69">
        <v>9694.8117999999995</v>
      </c>
      <c r="J28" s="70">
        <v>1.1658482763172</v>
      </c>
      <c r="K28" s="69">
        <v>31053.749400000001</v>
      </c>
      <c r="L28" s="70">
        <v>4.24662261835143</v>
      </c>
      <c r="M28" s="70">
        <v>-0.68780543453474197</v>
      </c>
      <c r="N28" s="69">
        <v>12633836.1351</v>
      </c>
      <c r="O28" s="69">
        <v>108572991.2915</v>
      </c>
      <c r="P28" s="69">
        <v>45374</v>
      </c>
      <c r="Q28" s="69">
        <v>38954</v>
      </c>
      <c r="R28" s="70">
        <v>16.480977563279801</v>
      </c>
      <c r="S28" s="69">
        <v>18.326953634239899</v>
      </c>
      <c r="T28" s="69">
        <v>17.490570868203498</v>
      </c>
      <c r="U28" s="71">
        <v>4.5636758990526101</v>
      </c>
    </row>
    <row r="29" spans="1:21" ht="12" thickBot="1" x14ac:dyDescent="0.2">
      <c r="A29" s="44"/>
      <c r="B29" s="48" t="s">
        <v>27</v>
      </c>
      <c r="C29" s="55"/>
      <c r="D29" s="69">
        <v>837978.08689999999</v>
      </c>
      <c r="E29" s="69">
        <v>828323.12450000003</v>
      </c>
      <c r="F29" s="70">
        <v>101.16560338766701</v>
      </c>
      <c r="G29" s="69">
        <v>630567.70449999999</v>
      </c>
      <c r="H29" s="70">
        <v>32.892642759822799</v>
      </c>
      <c r="I29" s="69">
        <v>96777.903999999995</v>
      </c>
      <c r="J29" s="70">
        <v>11.548977892490999</v>
      </c>
      <c r="K29" s="69">
        <v>80921.028099999996</v>
      </c>
      <c r="L29" s="70">
        <v>12.8330435451282</v>
      </c>
      <c r="M29" s="70">
        <v>0.19595494857535101</v>
      </c>
      <c r="N29" s="69">
        <v>12762032.877800001</v>
      </c>
      <c r="O29" s="69">
        <v>78501113.101300001</v>
      </c>
      <c r="P29" s="69">
        <v>118861</v>
      </c>
      <c r="Q29" s="69">
        <v>110534</v>
      </c>
      <c r="R29" s="70">
        <v>7.5334286282953604</v>
      </c>
      <c r="S29" s="69">
        <v>7.0500676159547702</v>
      </c>
      <c r="T29" s="69">
        <v>7.1710656494834204</v>
      </c>
      <c r="U29" s="71">
        <v>-1.71626770294824</v>
      </c>
    </row>
    <row r="30" spans="1:21" ht="12" thickBot="1" x14ac:dyDescent="0.2">
      <c r="A30" s="44"/>
      <c r="B30" s="48" t="s">
        <v>28</v>
      </c>
      <c r="C30" s="55"/>
      <c r="D30" s="69">
        <v>1521440.8924</v>
      </c>
      <c r="E30" s="69">
        <v>1553610.0227000001</v>
      </c>
      <c r="F30" s="70">
        <v>97.929394775395906</v>
      </c>
      <c r="G30" s="69">
        <v>1083940.9654000001</v>
      </c>
      <c r="H30" s="70">
        <v>40.361969974864103</v>
      </c>
      <c r="I30" s="69">
        <v>134878.22229999999</v>
      </c>
      <c r="J30" s="70">
        <v>8.8651634758703004</v>
      </c>
      <c r="K30" s="69">
        <v>131022.587</v>
      </c>
      <c r="L30" s="70">
        <v>12.0876128112429</v>
      </c>
      <c r="M30" s="70">
        <v>2.9427256691245001E-2</v>
      </c>
      <c r="N30" s="69">
        <v>22755636.380199999</v>
      </c>
      <c r="O30" s="69">
        <v>137871720.773</v>
      </c>
      <c r="P30" s="69">
        <v>92987</v>
      </c>
      <c r="Q30" s="69">
        <v>81858</v>
      </c>
      <c r="R30" s="70">
        <v>13.595494637054401</v>
      </c>
      <c r="S30" s="69">
        <v>16.361866630819399</v>
      </c>
      <c r="T30" s="69">
        <v>15.9183930355005</v>
      </c>
      <c r="U30" s="71">
        <v>2.71040954754839</v>
      </c>
    </row>
    <row r="31" spans="1:21" ht="12" thickBot="1" x14ac:dyDescent="0.2">
      <c r="A31" s="44"/>
      <c r="B31" s="48" t="s">
        <v>29</v>
      </c>
      <c r="C31" s="55"/>
      <c r="D31" s="69">
        <v>2267655.9219999998</v>
      </c>
      <c r="E31" s="69">
        <v>1036215.4436999999</v>
      </c>
      <c r="F31" s="70">
        <v>218.84019735344901</v>
      </c>
      <c r="G31" s="69">
        <v>667707.47629999998</v>
      </c>
      <c r="H31" s="70">
        <v>239.61817150316699</v>
      </c>
      <c r="I31" s="69">
        <v>-133735.55489999999</v>
      </c>
      <c r="J31" s="70">
        <v>-5.89752411741767</v>
      </c>
      <c r="K31" s="69">
        <v>31711.870599999998</v>
      </c>
      <c r="L31" s="70">
        <v>4.7493658114667996</v>
      </c>
      <c r="M31" s="70">
        <v>-5.21720801610486</v>
      </c>
      <c r="N31" s="69">
        <v>14908146.4879</v>
      </c>
      <c r="O31" s="69">
        <v>145012745.16</v>
      </c>
      <c r="P31" s="69">
        <v>50394</v>
      </c>
      <c r="Q31" s="69">
        <v>36048</v>
      </c>
      <c r="R31" s="70">
        <v>39.796937416777602</v>
      </c>
      <c r="S31" s="69">
        <v>44.998530023415498</v>
      </c>
      <c r="T31" s="69">
        <v>34.133728043164702</v>
      </c>
      <c r="U31" s="71">
        <v>24.144793117902299</v>
      </c>
    </row>
    <row r="32" spans="1:21" ht="12" thickBot="1" x14ac:dyDescent="0.2">
      <c r="A32" s="44"/>
      <c r="B32" s="48" t="s">
        <v>30</v>
      </c>
      <c r="C32" s="55"/>
      <c r="D32" s="69">
        <v>107125.4074</v>
      </c>
      <c r="E32" s="69">
        <v>158136.70360000001</v>
      </c>
      <c r="F32" s="70">
        <v>67.7422792819617</v>
      </c>
      <c r="G32" s="69">
        <v>113937.3303</v>
      </c>
      <c r="H32" s="70">
        <v>-5.97865763754867</v>
      </c>
      <c r="I32" s="69">
        <v>31239.552299999999</v>
      </c>
      <c r="J32" s="70">
        <v>29.161664873164298</v>
      </c>
      <c r="K32" s="69">
        <v>33767.272700000001</v>
      </c>
      <c r="L32" s="70">
        <v>29.636706960826501</v>
      </c>
      <c r="M32" s="70">
        <v>-7.4857108610966006E-2</v>
      </c>
      <c r="N32" s="69">
        <v>1940922.5844000001</v>
      </c>
      <c r="O32" s="69">
        <v>15173831.998400001</v>
      </c>
      <c r="P32" s="69">
        <v>22954</v>
      </c>
      <c r="Q32" s="69">
        <v>21699</v>
      </c>
      <c r="R32" s="70">
        <v>5.7836766671275104</v>
      </c>
      <c r="S32" s="69">
        <v>4.6669603293543602</v>
      </c>
      <c r="T32" s="69">
        <v>4.5430369970966398</v>
      </c>
      <c r="U32" s="71">
        <v>2.6553328829102001</v>
      </c>
    </row>
    <row r="33" spans="1:21" ht="12" thickBot="1" x14ac:dyDescent="0.2">
      <c r="A33" s="44"/>
      <c r="B33" s="48" t="s">
        <v>31</v>
      </c>
      <c r="C33" s="55"/>
      <c r="D33" s="72"/>
      <c r="E33" s="72"/>
      <c r="F33" s="72"/>
      <c r="G33" s="69">
        <v>30.769400000000001</v>
      </c>
      <c r="H33" s="72"/>
      <c r="I33" s="72"/>
      <c r="J33" s="72"/>
      <c r="K33" s="69">
        <v>5.9909999999999997</v>
      </c>
      <c r="L33" s="70">
        <v>19.470642911464001</v>
      </c>
      <c r="M33" s="72"/>
      <c r="N33" s="72"/>
      <c r="O33" s="69">
        <v>138.37620000000001</v>
      </c>
      <c r="P33" s="72"/>
      <c r="Q33" s="72"/>
      <c r="R33" s="72"/>
      <c r="S33" s="72"/>
      <c r="T33" s="72"/>
      <c r="U33" s="73"/>
    </row>
    <row r="34" spans="1:21" ht="12" thickBot="1" x14ac:dyDescent="0.2">
      <c r="A34" s="44"/>
      <c r="B34" s="48" t="s">
        <v>72</v>
      </c>
      <c r="C34" s="55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69">
        <v>1</v>
      </c>
      <c r="O34" s="69">
        <v>1</v>
      </c>
      <c r="P34" s="72"/>
      <c r="Q34" s="72"/>
      <c r="R34" s="72"/>
      <c r="S34" s="72"/>
      <c r="T34" s="72"/>
      <c r="U34" s="73"/>
    </row>
    <row r="35" spans="1:21" ht="12" customHeight="1" thickBot="1" x14ac:dyDescent="0.2">
      <c r="A35" s="44"/>
      <c r="B35" s="48" t="s">
        <v>32</v>
      </c>
      <c r="C35" s="55"/>
      <c r="D35" s="69">
        <v>147477.6183</v>
      </c>
      <c r="E35" s="69">
        <v>135586.92310000001</v>
      </c>
      <c r="F35" s="70">
        <v>108.76979499802501</v>
      </c>
      <c r="G35" s="69">
        <v>94752.221399999995</v>
      </c>
      <c r="H35" s="70">
        <v>55.645552284645497</v>
      </c>
      <c r="I35" s="69">
        <v>10400.3698</v>
      </c>
      <c r="J35" s="70">
        <v>7.0521682678950599</v>
      </c>
      <c r="K35" s="69">
        <v>8096.8969999999999</v>
      </c>
      <c r="L35" s="70">
        <v>8.5453373866757705</v>
      </c>
      <c r="M35" s="70">
        <v>0.28448834164495401</v>
      </c>
      <c r="N35" s="69">
        <v>2030810.818</v>
      </c>
      <c r="O35" s="69">
        <v>24536612.5176</v>
      </c>
      <c r="P35" s="69">
        <v>10686</v>
      </c>
      <c r="Q35" s="69">
        <v>9268</v>
      </c>
      <c r="R35" s="70">
        <v>15.299956840742301</v>
      </c>
      <c r="S35" s="69">
        <v>13.801012380685</v>
      </c>
      <c r="T35" s="69">
        <v>14.246702848510999</v>
      </c>
      <c r="U35" s="71">
        <v>-3.2294041591452598</v>
      </c>
    </row>
    <row r="36" spans="1:21" ht="12" customHeight="1" thickBot="1" x14ac:dyDescent="0.2">
      <c r="A36" s="44"/>
      <c r="B36" s="48" t="s">
        <v>70</v>
      </c>
      <c r="C36" s="55"/>
      <c r="D36" s="69">
        <v>241452.98</v>
      </c>
      <c r="E36" s="72"/>
      <c r="F36" s="72"/>
      <c r="G36" s="72"/>
      <c r="H36" s="72"/>
      <c r="I36" s="69">
        <v>384.64</v>
      </c>
      <c r="J36" s="70">
        <v>0.15930223764477899</v>
      </c>
      <c r="K36" s="72"/>
      <c r="L36" s="72"/>
      <c r="M36" s="72"/>
      <c r="N36" s="69">
        <v>588118.69999999995</v>
      </c>
      <c r="O36" s="69">
        <v>1211629.8899999999</v>
      </c>
      <c r="P36" s="69">
        <v>11</v>
      </c>
      <c r="Q36" s="69">
        <v>6</v>
      </c>
      <c r="R36" s="70">
        <v>83.3333333333333</v>
      </c>
      <c r="S36" s="69">
        <v>21950.270909090901</v>
      </c>
      <c r="T36" s="69">
        <v>1079.06666666667</v>
      </c>
      <c r="U36" s="71">
        <v>95.084039412835907</v>
      </c>
    </row>
    <row r="37" spans="1:21" ht="12" customHeight="1" thickBot="1" x14ac:dyDescent="0.2">
      <c r="A37" s="44"/>
      <c r="B37" s="48" t="s">
        <v>36</v>
      </c>
      <c r="C37" s="55"/>
      <c r="D37" s="69">
        <v>392491.19</v>
      </c>
      <c r="E37" s="69">
        <v>209560.39129999999</v>
      </c>
      <c r="F37" s="70">
        <v>187.29264035307199</v>
      </c>
      <c r="G37" s="72"/>
      <c r="H37" s="72"/>
      <c r="I37" s="69">
        <v>-11219.79</v>
      </c>
      <c r="J37" s="70">
        <v>-2.8586093868756701</v>
      </c>
      <c r="K37" s="72"/>
      <c r="L37" s="72"/>
      <c r="M37" s="72"/>
      <c r="N37" s="69">
        <v>4584181.7300000004</v>
      </c>
      <c r="O37" s="69">
        <v>19257898.579999998</v>
      </c>
      <c r="P37" s="69">
        <v>165</v>
      </c>
      <c r="Q37" s="69">
        <v>61</v>
      </c>
      <c r="R37" s="70">
        <v>170.49180327868899</v>
      </c>
      <c r="S37" s="69">
        <v>2378.73448484849</v>
      </c>
      <c r="T37" s="69">
        <v>2363.9752459016399</v>
      </c>
      <c r="U37" s="71">
        <v>0.62046601000891299</v>
      </c>
    </row>
    <row r="38" spans="1:21" ht="12" customHeight="1" thickBot="1" x14ac:dyDescent="0.2">
      <c r="A38" s="44"/>
      <c r="B38" s="48" t="s">
        <v>37</v>
      </c>
      <c r="C38" s="55"/>
      <c r="D38" s="69">
        <v>756620.86</v>
      </c>
      <c r="E38" s="69">
        <v>153838.74650000001</v>
      </c>
      <c r="F38" s="70">
        <v>491.82723937496502</v>
      </c>
      <c r="G38" s="72"/>
      <c r="H38" s="72"/>
      <c r="I38" s="69">
        <v>-11879.57</v>
      </c>
      <c r="J38" s="70">
        <v>-1.57008227343877</v>
      </c>
      <c r="K38" s="72"/>
      <c r="L38" s="72"/>
      <c r="M38" s="72"/>
      <c r="N38" s="69">
        <v>3454219.3</v>
      </c>
      <c r="O38" s="69">
        <v>26694069.57</v>
      </c>
      <c r="P38" s="69">
        <v>284</v>
      </c>
      <c r="Q38" s="69">
        <v>30</v>
      </c>
      <c r="R38" s="70">
        <v>846.66666666666697</v>
      </c>
      <c r="S38" s="69">
        <v>2664.15795774648</v>
      </c>
      <c r="T38" s="69">
        <v>2207.1603333333301</v>
      </c>
      <c r="U38" s="71">
        <v>17.153548387938098</v>
      </c>
    </row>
    <row r="39" spans="1:21" ht="12" thickBot="1" x14ac:dyDescent="0.2">
      <c r="A39" s="44"/>
      <c r="B39" s="48" t="s">
        <v>38</v>
      </c>
      <c r="C39" s="55"/>
      <c r="D39" s="69">
        <v>332220.56</v>
      </c>
      <c r="E39" s="69">
        <v>128514.147</v>
      </c>
      <c r="F39" s="70">
        <v>258.50894065382499</v>
      </c>
      <c r="G39" s="72"/>
      <c r="H39" s="72"/>
      <c r="I39" s="69">
        <v>13307.25</v>
      </c>
      <c r="J39" s="70">
        <v>4.0055467969833103</v>
      </c>
      <c r="K39" s="72"/>
      <c r="L39" s="72"/>
      <c r="M39" s="72"/>
      <c r="N39" s="69">
        <v>3849385.19</v>
      </c>
      <c r="O39" s="69">
        <v>14095433.77</v>
      </c>
      <c r="P39" s="69">
        <v>158</v>
      </c>
      <c r="Q39" s="69">
        <v>79</v>
      </c>
      <c r="R39" s="70">
        <v>100</v>
      </c>
      <c r="S39" s="69">
        <v>2102.6617721519001</v>
      </c>
      <c r="T39" s="69">
        <v>1896.8412658227801</v>
      </c>
      <c r="U39" s="71">
        <v>9.7885693769223803</v>
      </c>
    </row>
    <row r="40" spans="1:21" ht="12" customHeight="1" thickBot="1" x14ac:dyDescent="0.2">
      <c r="A40" s="44"/>
      <c r="B40" s="48" t="s">
        <v>71</v>
      </c>
      <c r="C40" s="55"/>
      <c r="D40" s="69">
        <v>69.08</v>
      </c>
      <c r="E40" s="72"/>
      <c r="F40" s="72"/>
      <c r="G40" s="72"/>
      <c r="H40" s="72"/>
      <c r="I40" s="69">
        <v>69.06</v>
      </c>
      <c r="J40" s="70">
        <v>99.971048060219999</v>
      </c>
      <c r="K40" s="72"/>
      <c r="L40" s="72"/>
      <c r="M40" s="72"/>
      <c r="N40" s="69">
        <v>335.43</v>
      </c>
      <c r="O40" s="69">
        <v>1490.47</v>
      </c>
      <c r="P40" s="69">
        <v>177</v>
      </c>
      <c r="Q40" s="69">
        <v>5</v>
      </c>
      <c r="R40" s="70">
        <v>3440</v>
      </c>
      <c r="S40" s="69">
        <v>0.39028248587570602</v>
      </c>
      <c r="T40" s="69">
        <v>2.6160000000000001</v>
      </c>
      <c r="U40" s="71">
        <v>-570.28372900984402</v>
      </c>
    </row>
    <row r="41" spans="1:21" ht="12" customHeight="1" thickBot="1" x14ac:dyDescent="0.2">
      <c r="A41" s="44"/>
      <c r="B41" s="48" t="s">
        <v>33</v>
      </c>
      <c r="C41" s="55"/>
      <c r="D41" s="69">
        <v>113759.82889999999</v>
      </c>
      <c r="E41" s="69">
        <v>109406.6161</v>
      </c>
      <c r="F41" s="70">
        <v>103.978930118834</v>
      </c>
      <c r="G41" s="69">
        <v>180089.31599999999</v>
      </c>
      <c r="H41" s="70">
        <v>-36.831439295377201</v>
      </c>
      <c r="I41" s="69">
        <v>6690.4913999999999</v>
      </c>
      <c r="J41" s="70">
        <v>5.8812424954341704</v>
      </c>
      <c r="K41" s="69">
        <v>8181.1387999999997</v>
      </c>
      <c r="L41" s="70">
        <v>4.5428229623571896</v>
      </c>
      <c r="M41" s="70">
        <v>-0.182205367301677</v>
      </c>
      <c r="N41" s="69">
        <v>2509787.6016000002</v>
      </c>
      <c r="O41" s="69">
        <v>28826753.034600001</v>
      </c>
      <c r="P41" s="69">
        <v>225</v>
      </c>
      <c r="Q41" s="69">
        <v>161</v>
      </c>
      <c r="R41" s="70">
        <v>39.751552795031103</v>
      </c>
      <c r="S41" s="69">
        <v>505.59923955555598</v>
      </c>
      <c r="T41" s="69">
        <v>594.08079565217395</v>
      </c>
      <c r="U41" s="71">
        <v>-17.500334093539699</v>
      </c>
    </row>
    <row r="42" spans="1:21" ht="12" thickBot="1" x14ac:dyDescent="0.2">
      <c r="A42" s="44"/>
      <c r="B42" s="48" t="s">
        <v>34</v>
      </c>
      <c r="C42" s="55"/>
      <c r="D42" s="69">
        <v>494062.24810000003</v>
      </c>
      <c r="E42" s="69">
        <v>328888.05949999997</v>
      </c>
      <c r="F42" s="70">
        <v>150.22200831830401</v>
      </c>
      <c r="G42" s="69">
        <v>285860.69520000002</v>
      </c>
      <c r="H42" s="70">
        <v>72.8332213543151</v>
      </c>
      <c r="I42" s="69">
        <v>29236.6469</v>
      </c>
      <c r="J42" s="70">
        <v>5.9176039076927003</v>
      </c>
      <c r="K42" s="69">
        <v>18690.6823</v>
      </c>
      <c r="L42" s="70">
        <v>6.5383883177514903</v>
      </c>
      <c r="M42" s="70">
        <v>0.56423646984786602</v>
      </c>
      <c r="N42" s="69">
        <v>6095255.9269000003</v>
      </c>
      <c r="O42" s="69">
        <v>65741655.784000002</v>
      </c>
      <c r="P42" s="69">
        <v>1846</v>
      </c>
      <c r="Q42" s="69">
        <v>1542</v>
      </c>
      <c r="R42" s="70">
        <v>19.714656290531799</v>
      </c>
      <c r="S42" s="69">
        <v>267.639354333695</v>
      </c>
      <c r="T42" s="69">
        <v>196.73297548638101</v>
      </c>
      <c r="U42" s="71">
        <v>26.493255830720098</v>
      </c>
    </row>
    <row r="43" spans="1:21" ht="12" thickBot="1" x14ac:dyDescent="0.2">
      <c r="A43" s="44"/>
      <c r="B43" s="48" t="s">
        <v>39</v>
      </c>
      <c r="C43" s="55"/>
      <c r="D43" s="69">
        <v>234704.78</v>
      </c>
      <c r="E43" s="69">
        <v>87801.598899999997</v>
      </c>
      <c r="F43" s="70">
        <v>267.31264913217899</v>
      </c>
      <c r="G43" s="72"/>
      <c r="H43" s="72"/>
      <c r="I43" s="69">
        <v>3909.77</v>
      </c>
      <c r="J43" s="70">
        <v>1.66582461592815</v>
      </c>
      <c r="K43" s="72"/>
      <c r="L43" s="72"/>
      <c r="M43" s="72"/>
      <c r="N43" s="69">
        <v>2540165.31</v>
      </c>
      <c r="O43" s="69">
        <v>10738157.09</v>
      </c>
      <c r="P43" s="69">
        <v>142</v>
      </c>
      <c r="Q43" s="69">
        <v>46</v>
      </c>
      <c r="R43" s="70">
        <v>208.695652173913</v>
      </c>
      <c r="S43" s="69">
        <v>1652.8505633802799</v>
      </c>
      <c r="T43" s="69">
        <v>1463.03304347826</v>
      </c>
      <c r="U43" s="71">
        <v>11.484251759204501</v>
      </c>
    </row>
    <row r="44" spans="1:21" ht="12" thickBot="1" x14ac:dyDescent="0.2">
      <c r="A44" s="44"/>
      <c r="B44" s="48" t="s">
        <v>40</v>
      </c>
      <c r="C44" s="55"/>
      <c r="D44" s="69">
        <v>57654.35</v>
      </c>
      <c r="E44" s="69">
        <v>17862.916300000001</v>
      </c>
      <c r="F44" s="70">
        <v>322.76000755822798</v>
      </c>
      <c r="G44" s="72"/>
      <c r="H44" s="72"/>
      <c r="I44" s="69">
        <v>7620.16</v>
      </c>
      <c r="J44" s="70">
        <v>13.216973220580901</v>
      </c>
      <c r="K44" s="72"/>
      <c r="L44" s="72"/>
      <c r="M44" s="72"/>
      <c r="N44" s="69">
        <v>834820.67</v>
      </c>
      <c r="O44" s="69">
        <v>3279581.43</v>
      </c>
      <c r="P44" s="69">
        <v>67</v>
      </c>
      <c r="Q44" s="69">
        <v>38</v>
      </c>
      <c r="R44" s="70">
        <v>76.315789473684205</v>
      </c>
      <c r="S44" s="69">
        <v>860.512686567164</v>
      </c>
      <c r="T44" s="69">
        <v>815.880263157895</v>
      </c>
      <c r="U44" s="71">
        <v>5.1867246242842802</v>
      </c>
    </row>
    <row r="45" spans="1:21" ht="12" thickBot="1" x14ac:dyDescent="0.2">
      <c r="A45" s="43"/>
      <c r="B45" s="48" t="s">
        <v>35</v>
      </c>
      <c r="C45" s="55"/>
      <c r="D45" s="74">
        <v>15478.8406</v>
      </c>
      <c r="E45" s="75"/>
      <c r="F45" s="75"/>
      <c r="G45" s="74">
        <v>31547.339</v>
      </c>
      <c r="H45" s="76">
        <v>-50.934560280979603</v>
      </c>
      <c r="I45" s="74">
        <v>2587.0891000000001</v>
      </c>
      <c r="J45" s="76">
        <v>16.713713687315799</v>
      </c>
      <c r="K45" s="74">
        <v>5430.3530000000001</v>
      </c>
      <c r="L45" s="76">
        <v>17.2133472176528</v>
      </c>
      <c r="M45" s="76">
        <v>-0.52358730638689599</v>
      </c>
      <c r="N45" s="74">
        <v>241127.35250000001</v>
      </c>
      <c r="O45" s="74">
        <v>3120691.2612000001</v>
      </c>
      <c r="P45" s="74">
        <v>19</v>
      </c>
      <c r="Q45" s="74">
        <v>12</v>
      </c>
      <c r="R45" s="76">
        <v>58.3333333333333</v>
      </c>
      <c r="S45" s="74">
        <v>814.67582105263205</v>
      </c>
      <c r="T45" s="74">
        <v>1252.10825833333</v>
      </c>
      <c r="U45" s="77">
        <v>-53.694049335538303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30:C30"/>
    <mergeCell ref="B25:C25"/>
    <mergeCell ref="B26:C26"/>
    <mergeCell ref="B27:C27"/>
    <mergeCell ref="B28:C28"/>
    <mergeCell ref="B29:C29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3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77690</v>
      </c>
      <c r="D2" s="32">
        <v>603447.87997179502</v>
      </c>
      <c r="E2" s="32">
        <v>502668.101284615</v>
      </c>
      <c r="F2" s="32">
        <v>100779.778687179</v>
      </c>
      <c r="G2" s="32">
        <v>502668.101284615</v>
      </c>
      <c r="H2" s="32">
        <v>0.167006599960033</v>
      </c>
    </row>
    <row r="3" spans="1:8" ht="14.25" x14ac:dyDescent="0.2">
      <c r="A3" s="32">
        <v>2</v>
      </c>
      <c r="B3" s="33">
        <v>13</v>
      </c>
      <c r="C3" s="32">
        <v>13226</v>
      </c>
      <c r="D3" s="32">
        <v>82758.244580341896</v>
      </c>
      <c r="E3" s="32">
        <v>65853.526896097101</v>
      </c>
      <c r="F3" s="32">
        <v>16904.717684244799</v>
      </c>
      <c r="G3" s="32">
        <v>65853.526896097101</v>
      </c>
      <c r="H3" s="32">
        <v>0.204266267004173</v>
      </c>
    </row>
    <row r="4" spans="1:8" ht="14.25" x14ac:dyDescent="0.2">
      <c r="A4" s="32">
        <v>3</v>
      </c>
      <c r="B4" s="33">
        <v>14</v>
      </c>
      <c r="C4" s="32">
        <v>117763</v>
      </c>
      <c r="D4" s="32">
        <v>147858.145418803</v>
      </c>
      <c r="E4" s="32">
        <v>121289.063879487</v>
      </c>
      <c r="F4" s="32">
        <v>26569.081539316201</v>
      </c>
      <c r="G4" s="32">
        <v>121289.063879487</v>
      </c>
      <c r="H4" s="32">
        <v>0.17969305285184101</v>
      </c>
    </row>
    <row r="5" spans="1:8" ht="14.25" x14ac:dyDescent="0.2">
      <c r="A5" s="32">
        <v>4</v>
      </c>
      <c r="B5" s="33">
        <v>15</v>
      </c>
      <c r="C5" s="32">
        <v>3319</v>
      </c>
      <c r="D5" s="32">
        <v>48565.006427350403</v>
      </c>
      <c r="E5" s="32">
        <v>39934.794082906003</v>
      </c>
      <c r="F5" s="32">
        <v>8630.2123444444405</v>
      </c>
      <c r="G5" s="32">
        <v>39934.794082906003</v>
      </c>
      <c r="H5" s="32">
        <v>0.177704338562265</v>
      </c>
    </row>
    <row r="6" spans="1:8" ht="14.25" x14ac:dyDescent="0.2">
      <c r="A6" s="32">
        <v>5</v>
      </c>
      <c r="B6" s="33">
        <v>16</v>
      </c>
      <c r="C6" s="32">
        <v>2676</v>
      </c>
      <c r="D6" s="32">
        <v>157816.581797436</v>
      </c>
      <c r="E6" s="32">
        <v>140818.187744444</v>
      </c>
      <c r="F6" s="32">
        <v>16998.394052991502</v>
      </c>
      <c r="G6" s="32">
        <v>140818.187744444</v>
      </c>
      <c r="H6" s="32">
        <v>0.107709810080728</v>
      </c>
    </row>
    <row r="7" spans="1:8" ht="14.25" x14ac:dyDescent="0.2">
      <c r="A7" s="32">
        <v>6</v>
      </c>
      <c r="B7" s="33">
        <v>17</v>
      </c>
      <c r="C7" s="32">
        <v>27098</v>
      </c>
      <c r="D7" s="32">
        <v>275654.18514957302</v>
      </c>
      <c r="E7" s="32">
        <v>227522.049876923</v>
      </c>
      <c r="F7" s="32">
        <v>48132.135272649597</v>
      </c>
      <c r="G7" s="32">
        <v>227522.049876923</v>
      </c>
      <c r="H7" s="32">
        <v>0.17461057319529799</v>
      </c>
    </row>
    <row r="8" spans="1:8" ht="14.25" x14ac:dyDescent="0.2">
      <c r="A8" s="32">
        <v>7</v>
      </c>
      <c r="B8" s="33">
        <v>18</v>
      </c>
      <c r="C8" s="32">
        <v>86510</v>
      </c>
      <c r="D8" s="32">
        <v>166237.086359829</v>
      </c>
      <c r="E8" s="32">
        <v>141323.087762393</v>
      </c>
      <c r="F8" s="32">
        <v>24913.998597435901</v>
      </c>
      <c r="G8" s="32">
        <v>141323.087762393</v>
      </c>
      <c r="H8" s="32">
        <v>0.149870279508558</v>
      </c>
    </row>
    <row r="9" spans="1:8" ht="14.25" x14ac:dyDescent="0.2">
      <c r="A9" s="32">
        <v>8</v>
      </c>
      <c r="B9" s="33">
        <v>19</v>
      </c>
      <c r="C9" s="32">
        <v>19692</v>
      </c>
      <c r="D9" s="32">
        <v>131253.03170341899</v>
      </c>
      <c r="E9" s="32">
        <v>108571.747924786</v>
      </c>
      <c r="F9" s="32">
        <v>22681.2837786325</v>
      </c>
      <c r="G9" s="32">
        <v>108571.747924786</v>
      </c>
      <c r="H9" s="32">
        <v>0.17280578958269999</v>
      </c>
    </row>
    <row r="10" spans="1:8" ht="14.25" x14ac:dyDescent="0.2">
      <c r="A10" s="32">
        <v>9</v>
      </c>
      <c r="B10" s="33">
        <v>21</v>
      </c>
      <c r="C10" s="32">
        <v>267489</v>
      </c>
      <c r="D10" s="32">
        <v>932780.82075384597</v>
      </c>
      <c r="E10" s="32">
        <v>890385.66654188</v>
      </c>
      <c r="F10" s="32">
        <v>42395.154211965797</v>
      </c>
      <c r="G10" s="32">
        <v>890385.66654188</v>
      </c>
      <c r="H10" s="35">
        <v>4.5450285070937999E-2</v>
      </c>
    </row>
    <row r="11" spans="1:8" ht="14.25" x14ac:dyDescent="0.2">
      <c r="A11" s="32">
        <v>10</v>
      </c>
      <c r="B11" s="33">
        <v>22</v>
      </c>
      <c r="C11" s="32">
        <v>196706</v>
      </c>
      <c r="D11" s="32">
        <v>2948062.6503529898</v>
      </c>
      <c r="E11" s="32">
        <v>2975064.7222555601</v>
      </c>
      <c r="F11" s="32">
        <v>-27002.071902564101</v>
      </c>
      <c r="G11" s="32">
        <v>2975064.7222555601</v>
      </c>
      <c r="H11" s="32">
        <v>-9.1592598614995396E-3</v>
      </c>
    </row>
    <row r="12" spans="1:8" ht="14.25" x14ac:dyDescent="0.2">
      <c r="A12" s="32">
        <v>11</v>
      </c>
      <c r="B12" s="33">
        <v>23</v>
      </c>
      <c r="C12" s="32">
        <v>248716.796</v>
      </c>
      <c r="D12" s="32">
        <v>2060443.91067925</v>
      </c>
      <c r="E12" s="32">
        <v>1866771.5800326101</v>
      </c>
      <c r="F12" s="32">
        <v>193672.33064663</v>
      </c>
      <c r="G12" s="32">
        <v>1866771.5800326101</v>
      </c>
      <c r="H12" s="32">
        <v>9.3995439353058804E-2</v>
      </c>
    </row>
    <row r="13" spans="1:8" ht="14.25" x14ac:dyDescent="0.2">
      <c r="A13" s="32">
        <v>12</v>
      </c>
      <c r="B13" s="33">
        <v>24</v>
      </c>
      <c r="C13" s="32">
        <v>29641.367999999999</v>
      </c>
      <c r="D13" s="32">
        <v>555912.26218546997</v>
      </c>
      <c r="E13" s="32">
        <v>518312.14282307698</v>
      </c>
      <c r="F13" s="32">
        <v>37600.119362393198</v>
      </c>
      <c r="G13" s="32">
        <v>518312.14282307698</v>
      </c>
      <c r="H13" s="32">
        <v>6.7636787169570597E-2</v>
      </c>
    </row>
    <row r="14" spans="1:8" ht="14.25" x14ac:dyDescent="0.2">
      <c r="A14" s="32">
        <v>13</v>
      </c>
      <c r="B14" s="33">
        <v>25</v>
      </c>
      <c r="C14" s="32">
        <v>104835</v>
      </c>
      <c r="D14" s="32">
        <v>1434752.0373846199</v>
      </c>
      <c r="E14" s="32">
        <v>1391671.9272923099</v>
      </c>
      <c r="F14" s="32">
        <v>43080.110092307703</v>
      </c>
      <c r="G14" s="32">
        <v>1391671.9272923099</v>
      </c>
      <c r="H14" s="32">
        <v>3.0026171052412402E-2</v>
      </c>
    </row>
    <row r="15" spans="1:8" ht="14.25" x14ac:dyDescent="0.2">
      <c r="A15" s="32">
        <v>14</v>
      </c>
      <c r="B15" s="33">
        <v>26</v>
      </c>
      <c r="C15" s="32">
        <v>129050</v>
      </c>
      <c r="D15" s="32">
        <v>424601.41049747402</v>
      </c>
      <c r="E15" s="32">
        <v>435593.839199387</v>
      </c>
      <c r="F15" s="32">
        <v>-10992.428701913601</v>
      </c>
      <c r="G15" s="32">
        <v>435593.839199387</v>
      </c>
      <c r="H15" s="32">
        <v>-2.5888818148377402E-2</v>
      </c>
    </row>
    <row r="16" spans="1:8" ht="14.25" x14ac:dyDescent="0.2">
      <c r="A16" s="32">
        <v>15</v>
      </c>
      <c r="B16" s="33">
        <v>27</v>
      </c>
      <c r="C16" s="32">
        <v>185638.94500000001</v>
      </c>
      <c r="D16" s="32">
        <v>1237083.1886666699</v>
      </c>
      <c r="E16" s="32">
        <v>1094041.824</v>
      </c>
      <c r="F16" s="32">
        <v>143041.36466666701</v>
      </c>
      <c r="G16" s="32">
        <v>1094041.824</v>
      </c>
      <c r="H16" s="32">
        <v>0.115627927027961</v>
      </c>
    </row>
    <row r="17" spans="1:8" ht="14.25" x14ac:dyDescent="0.2">
      <c r="A17" s="32">
        <v>16</v>
      </c>
      <c r="B17" s="33">
        <v>29</v>
      </c>
      <c r="C17" s="32">
        <v>262641</v>
      </c>
      <c r="D17" s="32">
        <v>3201900.9348734999</v>
      </c>
      <c r="E17" s="32">
        <v>3104847.1051213699</v>
      </c>
      <c r="F17" s="32">
        <v>97053.829752136793</v>
      </c>
      <c r="G17" s="32">
        <v>3104847.1051213699</v>
      </c>
      <c r="H17" s="32">
        <v>3.03113155985168E-2</v>
      </c>
    </row>
    <row r="18" spans="1:8" ht="14.25" x14ac:dyDescent="0.2">
      <c r="A18" s="32">
        <v>17</v>
      </c>
      <c r="B18" s="33">
        <v>31</v>
      </c>
      <c r="C18" s="32">
        <v>28640.708999999999</v>
      </c>
      <c r="D18" s="32">
        <v>231949.72367627299</v>
      </c>
      <c r="E18" s="32">
        <v>199886.93080022401</v>
      </c>
      <c r="F18" s="32">
        <v>32062.792876048101</v>
      </c>
      <c r="G18" s="32">
        <v>199886.93080022401</v>
      </c>
      <c r="H18" s="32">
        <v>0.13823164937586899</v>
      </c>
    </row>
    <row r="19" spans="1:8" ht="14.25" x14ac:dyDescent="0.2">
      <c r="A19" s="32">
        <v>18</v>
      </c>
      <c r="B19" s="33">
        <v>32</v>
      </c>
      <c r="C19" s="32">
        <v>15150.699000000001</v>
      </c>
      <c r="D19" s="32">
        <v>220703.494235194</v>
      </c>
      <c r="E19" s="32">
        <v>204635.43760193</v>
      </c>
      <c r="F19" s="32">
        <v>16068.056633264399</v>
      </c>
      <c r="G19" s="32">
        <v>204635.43760193</v>
      </c>
      <c r="H19" s="32">
        <v>7.2803816219336404E-2</v>
      </c>
    </row>
    <row r="20" spans="1:8" ht="14.25" x14ac:dyDescent="0.2">
      <c r="A20" s="32">
        <v>19</v>
      </c>
      <c r="B20" s="33">
        <v>33</v>
      </c>
      <c r="C20" s="32">
        <v>45022.311000000002</v>
      </c>
      <c r="D20" s="32">
        <v>575450.39893361297</v>
      </c>
      <c r="E20" s="32">
        <v>469172.58471148898</v>
      </c>
      <c r="F20" s="32">
        <v>106277.814222124</v>
      </c>
      <c r="G20" s="32">
        <v>469172.58471148898</v>
      </c>
      <c r="H20" s="32">
        <v>0.18468631600407501</v>
      </c>
    </row>
    <row r="21" spans="1:8" ht="14.25" x14ac:dyDescent="0.2">
      <c r="A21" s="32">
        <v>20</v>
      </c>
      <c r="B21" s="33">
        <v>34</v>
      </c>
      <c r="C21" s="32">
        <v>43641.169000000002</v>
      </c>
      <c r="D21" s="32">
        <v>221530.71030056701</v>
      </c>
      <c r="E21" s="32">
        <v>160269.32508897301</v>
      </c>
      <c r="F21" s="32">
        <v>61261.385211594599</v>
      </c>
      <c r="G21" s="32">
        <v>160269.32508897301</v>
      </c>
      <c r="H21" s="32">
        <v>0.27653676155543699</v>
      </c>
    </row>
    <row r="22" spans="1:8" ht="14.25" x14ac:dyDescent="0.2">
      <c r="A22" s="32">
        <v>21</v>
      </c>
      <c r="B22" s="33">
        <v>35</v>
      </c>
      <c r="C22" s="32">
        <v>39225.036</v>
      </c>
      <c r="D22" s="32">
        <v>831567.19176017703</v>
      </c>
      <c r="E22" s="32">
        <v>821872.38350088499</v>
      </c>
      <c r="F22" s="32">
        <v>9694.80825929204</v>
      </c>
      <c r="G22" s="32">
        <v>821872.38350088499</v>
      </c>
      <c r="H22" s="32">
        <v>1.16584785395045E-2</v>
      </c>
    </row>
    <row r="23" spans="1:8" ht="14.25" x14ac:dyDescent="0.2">
      <c r="A23" s="32">
        <v>22</v>
      </c>
      <c r="B23" s="33">
        <v>36</v>
      </c>
      <c r="C23" s="32">
        <v>165452.47399999999</v>
      </c>
      <c r="D23" s="32">
        <v>837978.08757079602</v>
      </c>
      <c r="E23" s="32">
        <v>741200.15528837102</v>
      </c>
      <c r="F23" s="32">
        <v>96777.932282424998</v>
      </c>
      <c r="G23" s="32">
        <v>741200.15528837102</v>
      </c>
      <c r="H23" s="32">
        <v>0.115489812583254</v>
      </c>
    </row>
    <row r="24" spans="1:8" ht="14.25" x14ac:dyDescent="0.2">
      <c r="A24" s="32">
        <v>23</v>
      </c>
      <c r="B24" s="33">
        <v>37</v>
      </c>
      <c r="C24" s="32">
        <v>161484.889</v>
      </c>
      <c r="D24" s="32">
        <v>1521440.9051441799</v>
      </c>
      <c r="E24" s="32">
        <v>1386562.6145055699</v>
      </c>
      <c r="F24" s="32">
        <v>134878.29063861299</v>
      </c>
      <c r="G24" s="32">
        <v>1386562.6145055699</v>
      </c>
      <c r="H24" s="32">
        <v>8.8651678933156897E-2</v>
      </c>
    </row>
    <row r="25" spans="1:8" ht="14.25" x14ac:dyDescent="0.2">
      <c r="A25" s="32">
        <v>24</v>
      </c>
      <c r="B25" s="33">
        <v>38</v>
      </c>
      <c r="C25" s="32">
        <v>617587.84900000005</v>
      </c>
      <c r="D25" s="32">
        <v>2267655.7855982301</v>
      </c>
      <c r="E25" s="32">
        <v>2401391.55467522</v>
      </c>
      <c r="F25" s="32">
        <v>-133735.76907699101</v>
      </c>
      <c r="G25" s="32">
        <v>2401391.55467522</v>
      </c>
      <c r="H25" s="32">
        <v>-5.8975339170230498E-2</v>
      </c>
    </row>
    <row r="26" spans="1:8" ht="14.25" x14ac:dyDescent="0.2">
      <c r="A26" s="32">
        <v>25</v>
      </c>
      <c r="B26" s="33">
        <v>39</v>
      </c>
      <c r="C26" s="32">
        <v>79855.638000000006</v>
      </c>
      <c r="D26" s="32">
        <v>107125.24685079</v>
      </c>
      <c r="E26" s="32">
        <v>75885.864447301006</v>
      </c>
      <c r="F26" s="32">
        <v>31239.382403489399</v>
      </c>
      <c r="G26" s="32">
        <v>75885.864447301006</v>
      </c>
      <c r="H26" s="32">
        <v>0.29161549981771601</v>
      </c>
    </row>
    <row r="27" spans="1:8" ht="14.25" x14ac:dyDescent="0.2">
      <c r="A27" s="32">
        <v>26</v>
      </c>
      <c r="B27" s="33">
        <v>42</v>
      </c>
      <c r="C27" s="32">
        <v>12324.584999999999</v>
      </c>
      <c r="D27" s="32">
        <v>147477.61850000001</v>
      </c>
      <c r="E27" s="32">
        <v>137077.25080000001</v>
      </c>
      <c r="F27" s="32">
        <v>10400.367700000001</v>
      </c>
      <c r="G27" s="32">
        <v>137077.25080000001</v>
      </c>
      <c r="H27" s="32">
        <v>7.0521668343864696E-2</v>
      </c>
    </row>
    <row r="28" spans="1:8" ht="14.25" x14ac:dyDescent="0.2">
      <c r="A28" s="32">
        <v>27</v>
      </c>
      <c r="B28" s="33">
        <v>75</v>
      </c>
      <c r="C28" s="32">
        <v>233</v>
      </c>
      <c r="D28" s="32">
        <v>113759.829059829</v>
      </c>
      <c r="E28" s="32">
        <v>107069.337606838</v>
      </c>
      <c r="F28" s="32">
        <v>6690.4914529914504</v>
      </c>
      <c r="G28" s="32">
        <v>107069.337606838</v>
      </c>
      <c r="H28" s="32">
        <v>5.8812425337530699E-2</v>
      </c>
    </row>
    <row r="29" spans="1:8" ht="14.25" x14ac:dyDescent="0.2">
      <c r="A29" s="32">
        <v>28</v>
      </c>
      <c r="B29" s="33">
        <v>76</v>
      </c>
      <c r="C29" s="32">
        <v>2093</v>
      </c>
      <c r="D29" s="32">
        <v>494062.24241111102</v>
      </c>
      <c r="E29" s="32">
        <v>464825.60676410299</v>
      </c>
      <c r="F29" s="32">
        <v>29236.635647008501</v>
      </c>
      <c r="G29" s="32">
        <v>464825.60676410299</v>
      </c>
      <c r="H29" s="32">
        <v>5.9176016981845402E-2</v>
      </c>
    </row>
    <row r="30" spans="1:8" ht="14.25" x14ac:dyDescent="0.2">
      <c r="A30" s="32">
        <v>29</v>
      </c>
      <c r="B30" s="33">
        <v>99</v>
      </c>
      <c r="C30" s="32">
        <v>20</v>
      </c>
      <c r="D30" s="32">
        <v>15478.840481052899</v>
      </c>
      <c r="E30" s="32">
        <v>12891.751758565901</v>
      </c>
      <c r="F30" s="32">
        <v>2587.0887224869498</v>
      </c>
      <c r="G30" s="32">
        <v>12891.751758565901</v>
      </c>
      <c r="H30" s="32">
        <v>0.16713711376854901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51</v>
      </c>
      <c r="D32" s="38">
        <v>241452.98</v>
      </c>
      <c r="E32" s="38">
        <v>241068.34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141</v>
      </c>
      <c r="D33" s="38">
        <v>392491.19</v>
      </c>
      <c r="E33" s="38">
        <v>403710.98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234</v>
      </c>
      <c r="D34" s="38">
        <v>756620.86</v>
      </c>
      <c r="E34" s="38">
        <v>768500.43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148</v>
      </c>
      <c r="D35" s="38">
        <v>332220.56</v>
      </c>
      <c r="E35" s="38">
        <v>318913.31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218</v>
      </c>
      <c r="D36" s="38">
        <v>69.08</v>
      </c>
      <c r="E36" s="38">
        <v>0.02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132</v>
      </c>
      <c r="D37" s="38">
        <v>234704.78</v>
      </c>
      <c r="E37" s="38">
        <v>230795.01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43</v>
      </c>
      <c r="D38" s="38">
        <v>57654.35</v>
      </c>
      <c r="E38" s="38">
        <v>50034.19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2015-04-18T00:59:21Z</dcterms:modified>
</cp:coreProperties>
</file>