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6" i="2" l="1"/>
  <c r="J37" i="2"/>
  <c r="J31" i="2"/>
  <c r="J32" i="2"/>
  <c r="J33" i="2"/>
  <c r="I36" i="2"/>
  <c r="I37" i="2"/>
  <c r="I31" i="2"/>
  <c r="I32" i="2"/>
  <c r="I33" i="2"/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<sst xmlns="http://schemas.openxmlformats.org/spreadsheetml/2006/main" count="115" uniqueCount="73">
  <si>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</si>
  <si>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</si>
  <si>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</si>
  <si>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</si>
  <si>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</si>
  <si>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</si>
  <si>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</si>
  <si>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</si>
  <si>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</si>
  <si>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</si>
  <si>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</si>
  <si>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</si>
  <si>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</si>
  <si>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</si>
  <si>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</si>
  <si>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</si>
  <si>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</si>
  <si>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</si>
  <si>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</si>
  <si>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</si>
  <si>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</si>
  <si>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</si>
  <si>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</si>
  <si>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</si>
  <si>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</si>
  <si>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</si>
  <si>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</si>
  <si>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</si>
  <si>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</si>
  <si>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</si>
  <si>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</si>
  <si>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</si>
  <si>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</si>
  <si>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</si>
  <si>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</si>
  <si>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</si>
  <si>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</si>
  <si>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</si>
  <si>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</si>
  <si>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</si>
  <si>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</si>
  <si>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</si>
  <si>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</si>
  <si>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</si>
  <si>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</si>
  <si>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</si>
  <si>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</si>
  <si>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</si>
  <si>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</si>
  <si>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</si>
  <si>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</si>
  <si>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</si>
  <si>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</si>
  <si>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</si>
  <si>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</si>
  <si>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</si>
  <si>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</si>
  <si>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</si>
  <si>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</si>
  <si>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</si>
  <si>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</si>
  <si>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</si>
  <si>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</si>
  <si>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</si>
  <si>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</si>
  <si>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</si>
  <si>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</si>
  <si>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</si>
  <si>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</si>
  <si>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</si>
  <si>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</si>
  <si>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</si>
  <si>
    <t>41-周转筐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</si>
</sst>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9" sqref="I2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SUM(E4:E38)</f>
        <v>29763607.934800006</v>
      </c>
      <c r="F3" s="25">
        <f>RA!I7</f>
        <v>1157662.8237999999</v>
      </c>
      <c r="G3" s="16">
        <f>SUM(G4:G38)</f>
        <v>28606026.391000006</v>
      </c>
      <c r="H3" s="27">
        <f>RA!J7</f>
        <v>3.8892011615427</v>
      </c>
      <c r="I3" s="20">
        <f>SUM(I4:I38)</f>
        <v>29763613.610304859</v>
      </c>
      <c r="J3" s="21">
        <f>SUM(J4:J38)</f>
        <v>28606026.662764627</v>
      </c>
      <c r="K3" s="22">
        <f>E3-I3</f>
        <v>-5.6755048520863056</v>
      </c>
      <c r="L3" s="22">
        <f>G3-J3</f>
        <v>-0.27176462113857269</v>
      </c>
    </row>
    <row r="4" spans="1:13" x14ac:dyDescent="0.15">
      <c r="A4" s="42">
        <f>RA!A8</f>
        <v>42112</v>
      </c>
      <c r="B4" s="12">
        <v>12</v>
      </c>
      <c r="C4" s="39" t="s">
        <v>6</v>
      </c>
      <c r="D4" s="39"/>
      <c r="E4" s="15">
        <f>VLOOKUP(C4,RA!B8:D36,3,0)</f>
        <v>886442.31790000002</v>
      </c>
      <c r="F4" s="25">
        <f>VLOOKUP(C4,RA!B8:I39,8,0)</f>
        <v>97657.833499999993</v>
      </c>
      <c r="G4" s="16">
        <f t="shared" ref="G4:G38" si="0">E4-F4</f>
        <v>788784.48440000007</v>
      </c>
      <c r="H4" s="27">
        <f>RA!J8</f>
        <v>11.016828904485701</v>
      </c>
      <c r="I4" s="20">
        <f>VLOOKUP(B4,RMS!B:D,3,FALSE)</f>
        <v>886442.84894188005</v>
      </c>
      <c r="J4" s="21">
        <f>VLOOKUP(B4,RMS!B:E,4,FALSE)</f>
        <v>788784.50353760703</v>
      </c>
      <c r="K4" s="22">
        <f t="shared" ref="K4:K38" si="1">E4-I4</f>
        <v>-0.53104188002180308</v>
      </c>
      <c r="L4" s="22">
        <f t="shared" ref="L4:L38" si="2">G4-J4</f>
        <v>-1.9137606956064701E-2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144264.00030000001</v>
      </c>
      <c r="F5" s="25">
        <f>VLOOKUP(C5,RA!B9:I40,8,0)</f>
        <v>29765.9666</v>
      </c>
      <c r="G5" s="16">
        <f t="shared" si="0"/>
        <v>114498.03370000001</v>
      </c>
      <c r="H5" s="27">
        <f>RA!J9</f>
        <v>20.632982960475999</v>
      </c>
      <c r="I5" s="20">
        <f>VLOOKUP(B5,RMS!B:D,3,FALSE)</f>
        <v>144264.054271787</v>
      </c>
      <c r="J5" s="21">
        <f>VLOOKUP(B5,RMS!B:E,4,FALSE)</f>
        <v>114498.031503979</v>
      </c>
      <c r="K5" s="22">
        <f t="shared" si="1"/>
        <v>-5.3971786983311176E-2</v>
      </c>
      <c r="L5" s="22">
        <f t="shared" si="2"/>
        <v>2.196021014242433E-3</v>
      </c>
      <c r="M5" s="34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249737.29370000001</v>
      </c>
      <c r="F6" s="25">
        <f>VLOOKUP(C6,RA!B10:I41,8,0)</f>
        <v>7486.3693000000003</v>
      </c>
      <c r="G6" s="16">
        <f t="shared" si="0"/>
        <v>242250.92440000002</v>
      </c>
      <c r="H6" s="27">
        <f>RA!J10</f>
        <v>2.9976977763653898</v>
      </c>
      <c r="I6" s="20">
        <f>VLOOKUP(B6,RMS!B:D,3,FALSE)</f>
        <v>249739.866829915</v>
      </c>
      <c r="J6" s="21">
        <f>VLOOKUP(B6,RMS!B:E,4,FALSE)</f>
        <v>242250.92473589699</v>
      </c>
      <c r="K6" s="22">
        <f>E6-I6</f>
        <v>-2.5731299149920233</v>
      </c>
      <c r="L6" s="22">
        <f t="shared" si="2"/>
        <v>-3.3589696977287531E-4</v>
      </c>
      <c r="M6" s="34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71519.72</v>
      </c>
      <c r="F7" s="25">
        <f>VLOOKUP(C7,RA!B11:I42,8,0)</f>
        <v>9482.6885999999995</v>
      </c>
      <c r="G7" s="16">
        <f t="shared" si="0"/>
        <v>62037.0314</v>
      </c>
      <c r="H7" s="27">
        <f>RA!J11</f>
        <v>13.258844693463599</v>
      </c>
      <c r="I7" s="20">
        <f>VLOOKUP(B7,RMS!B:D,3,FALSE)</f>
        <v>71519.741915384599</v>
      </c>
      <c r="J7" s="21">
        <f>VLOOKUP(B7,RMS!B:E,4,FALSE)</f>
        <v>62037.031831623899</v>
      </c>
      <c r="K7" s="22">
        <f t="shared" si="1"/>
        <v>-2.1915384597377852E-2</v>
      </c>
      <c r="L7" s="22">
        <f t="shared" si="2"/>
        <v>-4.316238992032595E-4</v>
      </c>
      <c r="M7" s="34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332643.23320000002</v>
      </c>
      <c r="F8" s="25">
        <f>VLOOKUP(C8,RA!B12:I43,8,0)</f>
        <v>20797.646799999999</v>
      </c>
      <c r="G8" s="16">
        <f t="shared" si="0"/>
        <v>311845.58640000003</v>
      </c>
      <c r="H8" s="27">
        <f>RA!J12</f>
        <v>6.2522380509377502</v>
      </c>
      <c r="I8" s="20">
        <f>VLOOKUP(B8,RMS!B:D,3,FALSE)</f>
        <v>332643.255775214</v>
      </c>
      <c r="J8" s="21">
        <f>VLOOKUP(B8,RMS!B:E,4,FALSE)</f>
        <v>311845.58154957299</v>
      </c>
      <c r="K8" s="22">
        <f t="shared" si="1"/>
        <v>-2.2575213981326669E-2</v>
      </c>
      <c r="L8" s="22">
        <f t="shared" si="2"/>
        <v>4.8504270380362868E-3</v>
      </c>
      <c r="M8" s="34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352171.53769999999</v>
      </c>
      <c r="F9" s="25">
        <f>VLOOKUP(C9,RA!B13:I44,8,0)</f>
        <v>71002.552200000006</v>
      </c>
      <c r="G9" s="16">
        <f t="shared" si="0"/>
        <v>281168.98549999995</v>
      </c>
      <c r="H9" s="27">
        <f>RA!J13</f>
        <v>20.161354510279601</v>
      </c>
      <c r="I9" s="20">
        <f>VLOOKUP(B9,RMS!B:D,3,FALSE)</f>
        <v>352171.71674700902</v>
      </c>
      <c r="J9" s="21">
        <f>VLOOKUP(B9,RMS!B:E,4,FALSE)</f>
        <v>281168.98314615397</v>
      </c>
      <c r="K9" s="22">
        <f t="shared" si="1"/>
        <v>-0.17904700903454795</v>
      </c>
      <c r="L9" s="22">
        <f t="shared" si="2"/>
        <v>2.3538459790870547E-3</v>
      </c>
      <c r="M9" s="34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184809.37669999999</v>
      </c>
      <c r="F10" s="25">
        <f>VLOOKUP(C10,RA!B14:I45,8,0)</f>
        <v>26306.5533</v>
      </c>
      <c r="G10" s="16">
        <f t="shared" si="0"/>
        <v>158502.82339999999</v>
      </c>
      <c r="H10" s="27">
        <f>RA!J14</f>
        <v>14.2344256388588</v>
      </c>
      <c r="I10" s="20">
        <f>VLOOKUP(B10,RMS!B:D,3,FALSE)</f>
        <v>184809.39007093999</v>
      </c>
      <c r="J10" s="21">
        <f>VLOOKUP(B10,RMS!B:E,4,FALSE)</f>
        <v>158502.82187435901</v>
      </c>
      <c r="K10" s="22">
        <f t="shared" si="1"/>
        <v>-1.3370939996093512E-2</v>
      </c>
      <c r="L10" s="22">
        <f t="shared" si="2"/>
        <v>1.5256409824360162E-3</v>
      </c>
      <c r="M10" s="34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186010.67230000001</v>
      </c>
      <c r="F11" s="25">
        <f>VLOOKUP(C11,RA!B15:I46,8,0)</f>
        <v>30896.000100000001</v>
      </c>
      <c r="G11" s="16">
        <f t="shared" si="0"/>
        <v>155114.6722</v>
      </c>
      <c r="H11" s="27">
        <f>RA!J15</f>
        <v>16.609799705562398</v>
      </c>
      <c r="I11" s="20">
        <f>VLOOKUP(B11,RMS!B:D,3,FALSE)</f>
        <v>186010.86992222199</v>
      </c>
      <c r="J11" s="21">
        <f>VLOOKUP(B11,RMS!B:E,4,FALSE)</f>
        <v>155114.67435470101</v>
      </c>
      <c r="K11" s="22">
        <f t="shared" si="1"/>
        <v>-0.19762222198187374</v>
      </c>
      <c r="L11" s="22">
        <f t="shared" si="2"/>
        <v>-2.1547010110225528E-3</v>
      </c>
      <c r="M11" s="34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1651325.0142999999</v>
      </c>
      <c r="F12" s="25">
        <f>VLOOKUP(C12,RA!B16:I47,8,0)</f>
        <v>-44557.501900000003</v>
      </c>
      <c r="G12" s="16">
        <f t="shared" si="0"/>
        <v>1695882.5162</v>
      </c>
      <c r="H12" s="27">
        <f>RA!J16</f>
        <v>-2.69828783032685</v>
      </c>
      <c r="I12" s="20">
        <f>VLOOKUP(B12,RMS!B:D,3,FALSE)</f>
        <v>1651324.47221197</v>
      </c>
      <c r="J12" s="21">
        <f>VLOOKUP(B12,RMS!B:E,4,FALSE)</f>
        <v>1695882.5160683801</v>
      </c>
      <c r="K12" s="22">
        <f t="shared" si="1"/>
        <v>0.54208802990615368</v>
      </c>
      <c r="L12" s="22">
        <f t="shared" si="2"/>
        <v>1.3161986134946346E-4</v>
      </c>
      <c r="M12" s="34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2116412.6697</v>
      </c>
      <c r="F13" s="25">
        <f>VLOOKUP(C13,RA!B17:I48,8,0)</f>
        <v>6917.1827000000003</v>
      </c>
      <c r="G13" s="16">
        <f t="shared" si="0"/>
        <v>2109495.4870000002</v>
      </c>
      <c r="H13" s="27">
        <f>RA!J17</f>
        <v>0.32683525283282799</v>
      </c>
      <c r="I13" s="20">
        <f>VLOOKUP(B13,RMS!B:D,3,FALSE)</f>
        <v>2116412.7789675202</v>
      </c>
      <c r="J13" s="21">
        <f>VLOOKUP(B13,RMS!B:E,4,FALSE)</f>
        <v>2109495.48679573</v>
      </c>
      <c r="K13" s="22">
        <f t="shared" si="1"/>
        <v>-0.10926752025261521</v>
      </c>
      <c r="L13" s="22">
        <f t="shared" si="2"/>
        <v>2.0427023991942406E-4</v>
      </c>
      <c r="M13" s="34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2859153.5808999999</v>
      </c>
      <c r="F14" s="25">
        <f>VLOOKUP(C14,RA!B18:I49,8,0)</f>
        <v>347404.20970000001</v>
      </c>
      <c r="G14" s="16">
        <f t="shared" si="0"/>
        <v>2511749.3711999999</v>
      </c>
      <c r="H14" s="27">
        <f>RA!J18</f>
        <v>12.1505963170626</v>
      </c>
      <c r="I14" s="20">
        <f>VLOOKUP(B14,RMS!B:D,3,FALSE)</f>
        <v>2859153.4939348702</v>
      </c>
      <c r="J14" s="21">
        <f>VLOOKUP(B14,RMS!B:E,4,FALSE)</f>
        <v>2511749.6756890402</v>
      </c>
      <c r="K14" s="22">
        <f t="shared" si="1"/>
        <v>8.6965129710733891E-2</v>
      </c>
      <c r="L14" s="22">
        <f t="shared" si="2"/>
        <v>-0.3044890402816236</v>
      </c>
      <c r="M14" s="34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609512.97880000004</v>
      </c>
      <c r="F15" s="25">
        <f>VLOOKUP(C15,RA!B19:I50,8,0)</f>
        <v>39726.182800000002</v>
      </c>
      <c r="G15" s="16">
        <f t="shared" si="0"/>
        <v>569786.79600000009</v>
      </c>
      <c r="H15" s="27">
        <f>RA!J19</f>
        <v>6.5176926795246102</v>
      </c>
      <c r="I15" s="20">
        <f>VLOOKUP(B15,RMS!B:D,3,FALSE)</f>
        <v>609512.91195128195</v>
      </c>
      <c r="J15" s="21">
        <f>VLOOKUP(B15,RMS!B:E,4,FALSE)</f>
        <v>569786.79845640995</v>
      </c>
      <c r="K15" s="22">
        <f t="shared" si="1"/>
        <v>6.6848718095570803E-2</v>
      </c>
      <c r="L15" s="22">
        <f t="shared" si="2"/>
        <v>-2.4564098566770554E-3</v>
      </c>
      <c r="M15" s="34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1537972.7668999999</v>
      </c>
      <c r="F16" s="25">
        <f>VLOOKUP(C16,RA!B20:I51,8,0)</f>
        <v>64333.86</v>
      </c>
      <c r="G16" s="16">
        <f t="shared" si="0"/>
        <v>1473638.9068999998</v>
      </c>
      <c r="H16" s="27">
        <f>RA!J20</f>
        <v>4.1830298549222</v>
      </c>
      <c r="I16" s="20">
        <f>VLOOKUP(B16,RMS!B:D,3,FALSE)</f>
        <v>1537972.9828000001</v>
      </c>
      <c r="J16" s="21">
        <f>VLOOKUP(B16,RMS!B:E,4,FALSE)</f>
        <v>1473638.9069000001</v>
      </c>
      <c r="K16" s="22">
        <f t="shared" si="1"/>
        <v>-0.2159000001847744</v>
      </c>
      <c r="L16" s="22">
        <f t="shared" si="2"/>
        <v>0</v>
      </c>
      <c r="M16" s="34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607607.30110000004</v>
      </c>
      <c r="F17" s="25">
        <f>VLOOKUP(C17,RA!B21:I52,8,0)</f>
        <v>-15364.6263</v>
      </c>
      <c r="G17" s="16">
        <f t="shared" si="0"/>
        <v>622971.92740000004</v>
      </c>
      <c r="H17" s="27">
        <f>RA!J21</f>
        <v>-2.5287099533175801</v>
      </c>
      <c r="I17" s="20">
        <f>VLOOKUP(B17,RMS!B:D,3,FALSE)</f>
        <v>607607.15012372006</v>
      </c>
      <c r="J17" s="21">
        <f>VLOOKUP(B17,RMS!B:E,4,FALSE)</f>
        <v>622971.92736821703</v>
      </c>
      <c r="K17" s="22">
        <f t="shared" si="1"/>
        <v>0.15097627998329699</v>
      </c>
      <c r="L17" s="22">
        <f t="shared" si="2"/>
        <v>3.1783012673258781E-5</v>
      </c>
      <c r="M17" s="34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1629733.5655</v>
      </c>
      <c r="F18" s="25">
        <f>VLOOKUP(C18,RA!B22:I53,8,0)</f>
        <v>183130.56580000001</v>
      </c>
      <c r="G18" s="16">
        <f t="shared" si="0"/>
        <v>1446602.9997</v>
      </c>
      <c r="H18" s="27">
        <f>RA!J22</f>
        <v>11.236840774265801</v>
      </c>
      <c r="I18" s="20">
        <f>VLOOKUP(B18,RMS!B:D,3,FALSE)</f>
        <v>1629735.0334000001</v>
      </c>
      <c r="J18" s="21">
        <f>VLOOKUP(B18,RMS!B:E,4,FALSE)</f>
        <v>1446602.9944</v>
      </c>
      <c r="K18" s="22">
        <f t="shared" si="1"/>
        <v>-1.4679000000469387</v>
      </c>
      <c r="L18" s="22">
        <f t="shared" si="2"/>
        <v>5.3000000771135092E-3</v>
      </c>
      <c r="M18" s="34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5586082.6705</v>
      </c>
      <c r="F19" s="25">
        <f>VLOOKUP(C19,RA!B23:I54,8,0)</f>
        <v>-274527.57319999998</v>
      </c>
      <c r="G19" s="16">
        <f t="shared" si="0"/>
        <v>5860610.2436999995</v>
      </c>
      <c r="H19" s="27">
        <f>RA!J23</f>
        <v>-4.9144917716627301</v>
      </c>
      <c r="I19" s="20">
        <f>VLOOKUP(B19,RMS!B:D,3,FALSE)</f>
        <v>5586084.2023376096</v>
      </c>
      <c r="J19" s="21">
        <f>VLOOKUP(B19,RMS!B:E,4,FALSE)</f>
        <v>5860610.2735717902</v>
      </c>
      <c r="K19" s="22">
        <f t="shared" si="1"/>
        <v>-1.5318376095965505</v>
      </c>
      <c r="L19" s="22">
        <f t="shared" si="2"/>
        <v>-2.9871790669858456E-2</v>
      </c>
      <c r="M19" s="34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295375.78220000002</v>
      </c>
      <c r="F20" s="25">
        <f>VLOOKUP(C20,RA!B24:I55,8,0)</f>
        <v>38545.433700000001</v>
      </c>
      <c r="G20" s="16">
        <f t="shared" si="0"/>
        <v>256830.34850000002</v>
      </c>
      <c r="H20" s="27">
        <f>RA!J24</f>
        <v>13.049625603327501</v>
      </c>
      <c r="I20" s="20">
        <f>VLOOKUP(B20,RMS!B:D,3,FALSE)</f>
        <v>295375.82141953002</v>
      </c>
      <c r="J20" s="21">
        <f>VLOOKUP(B20,RMS!B:E,4,FALSE)</f>
        <v>256830.37320256099</v>
      </c>
      <c r="K20" s="22">
        <f t="shared" si="1"/>
        <v>-3.9219530008267611E-2</v>
      </c>
      <c r="L20" s="22">
        <f t="shared" si="2"/>
        <v>-2.4702560971491039E-2</v>
      </c>
      <c r="M20" s="34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276044.17989999999</v>
      </c>
      <c r="F21" s="25">
        <f>VLOOKUP(C21,RA!B25:I56,8,0)</f>
        <v>19685.131000000001</v>
      </c>
      <c r="G21" s="16">
        <f t="shared" si="0"/>
        <v>256359.04889999999</v>
      </c>
      <c r="H21" s="27">
        <f>RA!J25</f>
        <v>7.1311523420385701</v>
      </c>
      <c r="I21" s="20">
        <f>VLOOKUP(B21,RMS!B:D,3,FALSE)</f>
        <v>276044.19343734998</v>
      </c>
      <c r="J21" s="21">
        <f>VLOOKUP(B21,RMS!B:E,4,FALSE)</f>
        <v>256359.06551161801</v>
      </c>
      <c r="K21" s="22">
        <f t="shared" si="1"/>
        <v>-1.3537349994294345E-2</v>
      </c>
      <c r="L21" s="22">
        <f t="shared" si="2"/>
        <v>-1.6611618018941954E-2</v>
      </c>
      <c r="M21" s="34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724014.4952</v>
      </c>
      <c r="F22" s="25">
        <f>VLOOKUP(C22,RA!B26:I57,8,0)</f>
        <v>131248.57550000001</v>
      </c>
      <c r="G22" s="16">
        <f t="shared" si="0"/>
        <v>592765.91969999997</v>
      </c>
      <c r="H22" s="27">
        <f>RA!J26</f>
        <v>18.127893346077901</v>
      </c>
      <c r="I22" s="20">
        <f>VLOOKUP(B22,RMS!B:D,3,FALSE)</f>
        <v>724014.46217724099</v>
      </c>
      <c r="J22" s="21">
        <f>VLOOKUP(B22,RMS!B:E,4,FALSE)</f>
        <v>592765.911532445</v>
      </c>
      <c r="K22" s="22">
        <f t="shared" si="1"/>
        <v>3.3022759016603231E-2</v>
      </c>
      <c r="L22" s="22">
        <f t="shared" si="2"/>
        <v>8.1675549736246467E-3</v>
      </c>
      <c r="M22" s="34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278547.02870000002</v>
      </c>
      <c r="F23" s="25">
        <f>VLOOKUP(C23,RA!B27:I58,8,0)</f>
        <v>78061.854999999996</v>
      </c>
      <c r="G23" s="16">
        <f t="shared" si="0"/>
        <v>200485.17370000004</v>
      </c>
      <c r="H23" s="27">
        <f>RA!J27</f>
        <v>28.024659018737498</v>
      </c>
      <c r="I23" s="20">
        <f>VLOOKUP(B23,RMS!B:D,3,FALSE)</f>
        <v>278546.95845305198</v>
      </c>
      <c r="J23" s="21">
        <f>VLOOKUP(B23,RMS!B:E,4,FALSE)</f>
        <v>200485.18888896599</v>
      </c>
      <c r="K23" s="22">
        <f t="shared" si="1"/>
        <v>7.0246948045678437E-2</v>
      </c>
      <c r="L23" s="22">
        <f t="shared" si="2"/>
        <v>-1.5188965946435928E-2</v>
      </c>
      <c r="M23" s="34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1022831.7537999999</v>
      </c>
      <c r="F24" s="25">
        <f>VLOOKUP(C24,RA!B28:I59,8,0)</f>
        <v>11815.1032</v>
      </c>
      <c r="G24" s="16">
        <f t="shared" si="0"/>
        <v>1011016.6505999999</v>
      </c>
      <c r="H24" s="27">
        <f>RA!J28</f>
        <v>1.1551365272054599</v>
      </c>
      <c r="I24" s="20">
        <f>VLOOKUP(B24,RMS!B:D,3,FALSE)</f>
        <v>1022831.74689558</v>
      </c>
      <c r="J24" s="21">
        <f>VLOOKUP(B24,RMS!B:E,4,FALSE)</f>
        <v>1011016.64596637</v>
      </c>
      <c r="K24" s="22">
        <f t="shared" si="1"/>
        <v>6.9044199772179127E-3</v>
      </c>
      <c r="L24" s="22">
        <f t="shared" si="2"/>
        <v>4.6336299274116755E-3</v>
      </c>
      <c r="M24" s="34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909396.59259999997</v>
      </c>
      <c r="F25" s="25">
        <f>VLOOKUP(C25,RA!B29:I60,8,0)</f>
        <v>112434.67939999999</v>
      </c>
      <c r="G25" s="16">
        <f t="shared" si="0"/>
        <v>796961.91319999995</v>
      </c>
      <c r="H25" s="27">
        <f>RA!J29</f>
        <v>12.363657431192401</v>
      </c>
      <c r="I25" s="20">
        <f>VLOOKUP(B25,RMS!B:D,3,FALSE)</f>
        <v>909396.58996725699</v>
      </c>
      <c r="J25" s="21">
        <f>VLOOKUP(B25,RMS!B:E,4,FALSE)</f>
        <v>796961.87069643894</v>
      </c>
      <c r="K25" s="22">
        <f t="shared" si="1"/>
        <v>2.6327429804950953E-3</v>
      </c>
      <c r="L25" s="22">
        <f t="shared" si="2"/>
        <v>4.2503561009652913E-2</v>
      </c>
      <c r="M25" s="34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VLOOKUP(C26,RA!B30:D57,3,0)</f>
        <v>1816424.4683000001</v>
      </c>
      <c r="F26" s="25">
        <f>VLOOKUP(C26,RA!B30:I61,8,0)</f>
        <v>176437.7703</v>
      </c>
      <c r="G26" s="16">
        <f t="shared" si="0"/>
        <v>1639986.6980000001</v>
      </c>
      <c r="H26" s="27">
        <f>RA!J30</f>
        <v>9.7134658434285992</v>
      </c>
      <c r="I26" s="20">
        <f>VLOOKUP(B26,RMS!B:D,3,FALSE)</f>
        <v>1816424.46685237</v>
      </c>
      <c r="J26" s="21">
        <f>VLOOKUP(B26,RMS!B:E,4,FALSE)</f>
        <v>1639986.71265928</v>
      </c>
      <c r="K26" s="22">
        <f t="shared" si="1"/>
        <v>1.4476301148533821E-3</v>
      </c>
      <c r="L26" s="22">
        <f t="shared" si="2"/>
        <v>-1.4659279957413673E-2</v>
      </c>
      <c r="M26" s="34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2281130.4134</v>
      </c>
      <c r="F27" s="25">
        <f>VLOOKUP(C27,RA!B31:I62,8,0)</f>
        <v>-105391.1925</v>
      </c>
      <c r="G27" s="16">
        <f t="shared" si="0"/>
        <v>2386521.6058999998</v>
      </c>
      <c r="H27" s="27">
        <f>RA!J31</f>
        <v>-4.62013008466778</v>
      </c>
      <c r="I27" s="20">
        <f>VLOOKUP(B27,RMS!B:D,3,FALSE)</f>
        <v>2281130.2730318601</v>
      </c>
      <c r="J27" s="21">
        <f>VLOOKUP(B27,RMS!B:E,4,FALSE)</f>
        <v>2386521.5177070801</v>
      </c>
      <c r="K27" s="22">
        <f t="shared" si="1"/>
        <v>0.14036813983693719</v>
      </c>
      <c r="L27" s="22">
        <f t="shared" si="2"/>
        <v>8.8192919734865427E-2</v>
      </c>
      <c r="M27" s="34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132039.01500000001</v>
      </c>
      <c r="F28" s="25">
        <f>VLOOKUP(C28,RA!B32:I63,8,0)</f>
        <v>37710.943599999999</v>
      </c>
      <c r="G28" s="16">
        <f t="shared" si="0"/>
        <v>94328.071400000015</v>
      </c>
      <c r="H28" s="27">
        <f>RA!J32</f>
        <v>28.560455104879399</v>
      </c>
      <c r="I28" s="20">
        <f>VLOOKUP(B28,RMS!B:D,3,FALSE)</f>
        <v>132038.82746935199</v>
      </c>
      <c r="J28" s="21">
        <f>VLOOKUP(B28,RMS!B:E,4,FALSE)</f>
        <v>94328.076204495796</v>
      </c>
      <c r="K28" s="22">
        <f t="shared" si="1"/>
        <v>0.18753064802149311</v>
      </c>
      <c r="L28" s="22">
        <f t="shared" si="2"/>
        <v>-4.8044957802630961E-3</v>
      </c>
      <c r="M28" s="34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2"/>
      <c r="B30" s="12">
        <v>42</v>
      </c>
      <c r="C30" s="39" t="s">
        <v>32</v>
      </c>
      <c r="D30" s="39"/>
      <c r="E30" s="15">
        <f>VLOOKUP(C30,RA!B34:D62,3,0)</f>
        <v>178479.27650000001</v>
      </c>
      <c r="F30" s="25">
        <f>VLOOKUP(C30,RA!B34:I66,8,0)</f>
        <v>13282.966</v>
      </c>
      <c r="G30" s="16">
        <f t="shared" si="0"/>
        <v>165196.31050000002</v>
      </c>
      <c r="H30" s="27">
        <f>RA!J34</f>
        <v>0</v>
      </c>
      <c r="I30" s="20">
        <f>VLOOKUP(B30,RMS!B:D,3,FALSE)</f>
        <v>178479.27669999999</v>
      </c>
      <c r="J30" s="21">
        <f>VLOOKUP(B30,RMS!B:E,4,FALSE)</f>
        <v>165196.31090000001</v>
      </c>
      <c r="K30" s="22">
        <f t="shared" si="1"/>
        <v>-1.999999803956598E-4</v>
      </c>
      <c r="L30" s="22">
        <f t="shared" si="2"/>
        <v>-3.9999998989515007E-4</v>
      </c>
      <c r="M30" s="34"/>
    </row>
    <row r="31" spans="1:13" x14ac:dyDescent="0.15">
      <c r="A31" s="42"/>
      <c r="B31" s="12">
        <v>71</v>
      </c>
      <c r="C31" s="39" t="s">
        <v>36</v>
      </c>
      <c r="D31" s="39"/>
      <c r="E31" s="15">
        <f>VLOOKUP(C31,RA!B34:D63,3,0)</f>
        <v>740527.91</v>
      </c>
      <c r="F31" s="25">
        <f>VLOOKUP(C31,RA!B34:I67,8,0)</f>
        <v>-27718.639999999999</v>
      </c>
      <c r="G31" s="16">
        <f t="shared" si="0"/>
        <v>768246.55</v>
      </c>
      <c r="H31" s="27">
        <f>RA!J35</f>
        <v>7.4423015716337204</v>
      </c>
      <c r="I31" s="20">
        <f>VLOOKUP(B31,RMS!B:D,3,FALSE)</f>
        <v>740527.91</v>
      </c>
      <c r="J31" s="21">
        <f>VLOOKUP(B31,RMS!B:E,4,FALSE)</f>
        <v>768246.55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2"/>
      <c r="B32" s="12">
        <v>72</v>
      </c>
      <c r="C32" s="39" t="s">
        <v>37</v>
      </c>
      <c r="D32" s="39"/>
      <c r="E32" s="15">
        <f>VLOOKUP(C32,RA!B34:D64,3,0)</f>
        <v>597175.15</v>
      </c>
      <c r="F32" s="25">
        <f>VLOOKUP(C32,RA!B34:I68,8,0)</f>
        <v>-12324.55</v>
      </c>
      <c r="G32" s="16">
        <f t="shared" si="0"/>
        <v>609499.70000000007</v>
      </c>
      <c r="H32" s="27">
        <f>RA!J34</f>
        <v>0</v>
      </c>
      <c r="I32" s="20">
        <f>VLOOKUP(B32,RMS!B:D,3,FALSE)</f>
        <v>597175.15</v>
      </c>
      <c r="J32" s="21">
        <f>VLOOKUP(B32,RMS!B:E,4,FALSE)</f>
        <v>609499.69999999995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2"/>
      <c r="B33" s="12">
        <v>73</v>
      </c>
      <c r="C33" s="39" t="s">
        <v>38</v>
      </c>
      <c r="D33" s="39"/>
      <c r="E33" s="15">
        <f>VLOOKUP(C33,RA!B35:D65,3,0)</f>
        <v>377486.12</v>
      </c>
      <c r="F33" s="25">
        <f>VLOOKUP(C33,RA!B35:I69,8,0)</f>
        <v>15995.77</v>
      </c>
      <c r="G33" s="16">
        <f t="shared" si="0"/>
        <v>361490.35</v>
      </c>
      <c r="H33" s="27">
        <f>RA!J35</f>
        <v>7.4423015716337204</v>
      </c>
      <c r="I33" s="20">
        <f>VLOOKUP(B33,RMS!B:D,3,FALSE)</f>
        <v>377486.12</v>
      </c>
      <c r="J33" s="21">
        <f>VLOOKUP(B33,RMS!B:E,4,FALSE)</f>
        <v>361490.35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2"/>
      <c r="B34" s="12">
        <v>75</v>
      </c>
      <c r="C34" s="39" t="s">
        <v>33</v>
      </c>
      <c r="D34" s="39"/>
      <c r="E34" s="15">
        <f>VLOOKUP(C34,RA!B8:D66,3,0)</f>
        <v>221910.25640000001</v>
      </c>
      <c r="F34" s="25">
        <f>VLOOKUP(C34,RA!B8:I70,8,0)</f>
        <v>14458.592699999999</v>
      </c>
      <c r="G34" s="16">
        <f t="shared" si="0"/>
        <v>207451.6637</v>
      </c>
      <c r="H34" s="27">
        <f>RA!J36</f>
        <v>3.0473427916285201</v>
      </c>
      <c r="I34" s="20">
        <f>VLOOKUP(B34,RMS!B:D,3,FALSE)</f>
        <v>221910.256410256</v>
      </c>
      <c r="J34" s="21">
        <f>VLOOKUP(B34,RMS!B:E,4,FALSE)</f>
        <v>207451.662393162</v>
      </c>
      <c r="K34" s="22">
        <f t="shared" si="1"/>
        <v>-1.025598612613976E-5</v>
      </c>
      <c r="L34" s="22">
        <f t="shared" si="2"/>
        <v>1.3068380067124963E-3</v>
      </c>
      <c r="M34" s="34"/>
    </row>
    <row r="35" spans="1:13" x14ac:dyDescent="0.15">
      <c r="A35" s="42"/>
      <c r="B35" s="12">
        <v>76</v>
      </c>
      <c r="C35" s="39" t="s">
        <v>34</v>
      </c>
      <c r="D35" s="39"/>
      <c r="E35" s="15">
        <f>VLOOKUP(C35,RA!B8:D67,3,0)</f>
        <v>533664.2844</v>
      </c>
      <c r="F35" s="25">
        <f>VLOOKUP(C35,RA!B8:I71,8,0)</f>
        <v>32263.644899999999</v>
      </c>
      <c r="G35" s="16">
        <f t="shared" si="0"/>
        <v>501400.63949999999</v>
      </c>
      <c r="H35" s="27">
        <f>RA!J37</f>
        <v>-3.7430918707709502</v>
      </c>
      <c r="I35" s="20">
        <f>VLOOKUP(B35,RMS!B:D,3,FALSE)</f>
        <v>533664.27853846201</v>
      </c>
      <c r="J35" s="21">
        <f>VLOOKUP(B35,RMS!B:E,4,FALSE)</f>
        <v>501400.63701453002</v>
      </c>
      <c r="K35" s="22">
        <f t="shared" si="1"/>
        <v>5.8615379966795444E-3</v>
      </c>
      <c r="L35" s="22">
        <f t="shared" si="2"/>
        <v>2.485469973180443E-3</v>
      </c>
      <c r="M35" s="34"/>
    </row>
    <row r="36" spans="1:13" x14ac:dyDescent="0.15">
      <c r="A36" s="42"/>
      <c r="B36" s="12">
        <v>77</v>
      </c>
      <c r="C36" s="39" t="s">
        <v>39</v>
      </c>
      <c r="D36" s="39"/>
      <c r="E36" s="15">
        <f>VLOOKUP(C36,RA!B9:D68,3,0)</f>
        <v>231185.21</v>
      </c>
      <c r="F36" s="25">
        <f>VLOOKUP(C36,RA!B9:I72,8,0)</f>
        <v>1279.53</v>
      </c>
      <c r="G36" s="16">
        <f t="shared" si="0"/>
        <v>229905.68</v>
      </c>
      <c r="H36" s="27">
        <f>RA!J38</f>
        <v>-2.0638082478817101</v>
      </c>
      <c r="I36" s="20">
        <f>VLOOKUP(B36,RMS!B:D,3,FALSE)</f>
        <v>231185.21</v>
      </c>
      <c r="J36" s="21">
        <f>VLOOKUP(B36,RMS!B:E,4,FALSE)</f>
        <v>229905.68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2"/>
      <c r="B37" s="12">
        <v>78</v>
      </c>
      <c r="C37" s="39" t="s">
        <v>40</v>
      </c>
      <c r="D37" s="39"/>
      <c r="E37" s="15">
        <f>VLOOKUP(C37,RA!B10:D69,3,0)</f>
        <v>102368.99</v>
      </c>
      <c r="F37" s="25">
        <f>VLOOKUP(C37,RA!B10:I73,8,0)</f>
        <v>14231.73</v>
      </c>
      <c r="G37" s="16">
        <f t="shared" si="0"/>
        <v>88137.260000000009</v>
      </c>
      <c r="H37" s="27">
        <f>RA!J39</f>
        <v>4.2374458695329</v>
      </c>
      <c r="I37" s="20">
        <f>VLOOKUP(B37,RMS!B:D,3,FALSE)</f>
        <v>102368.99</v>
      </c>
      <c r="J37" s="21">
        <f>VLOOKUP(B37,RMS!B:E,4,FALSE)</f>
        <v>88137.26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2"/>
      <c r="B38" s="12">
        <v>99</v>
      </c>
      <c r="C38" s="39" t="s">
        <v>35</v>
      </c>
      <c r="D38" s="39"/>
      <c r="E38" s="15">
        <f>VLOOKUP(C38,RA!B8:D70,3,0)</f>
        <v>39608.308900000004</v>
      </c>
      <c r="F38" s="25">
        <f>VLOOKUP(C38,RA!B8:I74,8,0)</f>
        <v>5106.2910000000002</v>
      </c>
      <c r="G38" s="16">
        <f t="shared" si="0"/>
        <v>34502.017900000006</v>
      </c>
      <c r="H38" s="27">
        <f>RA!J40</f>
        <v>99.019607843137294</v>
      </c>
      <c r="I38" s="20">
        <f>VLOOKUP(B38,RMS!B:D,3,FALSE)</f>
        <v>39608.308751229102</v>
      </c>
      <c r="J38" s="21">
        <f>VLOOKUP(B38,RMS!B:E,4,FALSE)</f>
        <v>34502.018304213001</v>
      </c>
      <c r="K38" s="22">
        <f t="shared" si="1"/>
        <v>1.4877090143272653E-4</v>
      </c>
      <c r="L38" s="22">
        <f t="shared" si="2"/>
        <v>-4.0421299490844831E-4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7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7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8" t="s">
        <v>47</v>
      </c>
      <c r="W3" s="45"/>
    </row>
    <row r="4" spans="1:23" ht="14.25" thickTop="1" thickBot="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6"/>
      <c r="W4" s="45"/>
    </row>
    <row r="5" spans="1:23" ht="14.2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3.5" thickBot="1" x14ac:dyDescent="0.25">
      <c r="A6" s="64" t="s">
        <v>3</v>
      </c>
      <c r="B6" s="46" t="s">
        <v>4</v>
      </c>
      <c r="C6" s="47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3.5" thickBot="1" x14ac:dyDescent="0.25">
      <c r="A7" s="48" t="s">
        <v>5</v>
      </c>
      <c r="B7" s="49"/>
      <c r="C7" s="50"/>
      <c r="D7" s="66">
        <v>29766082.434799999</v>
      </c>
      <c r="E7" s="66">
        <v>24103923.5141</v>
      </c>
      <c r="F7" s="67">
        <v>123.49061105088499</v>
      </c>
      <c r="G7" s="66">
        <v>19722368.542199999</v>
      </c>
      <c r="H7" s="67">
        <v>50.925495439908403</v>
      </c>
      <c r="I7" s="66">
        <v>1157662.8237999999</v>
      </c>
      <c r="J7" s="67">
        <v>3.8892011615427</v>
      </c>
      <c r="K7" s="66">
        <v>1297506.1248000001</v>
      </c>
      <c r="L7" s="67">
        <v>6.5788554859611397</v>
      </c>
      <c r="M7" s="67">
        <v>-0.107778528615081</v>
      </c>
      <c r="N7" s="66">
        <v>328113292.5941</v>
      </c>
      <c r="O7" s="66">
        <v>2603446349.9979</v>
      </c>
      <c r="P7" s="66">
        <v>1295157</v>
      </c>
      <c r="Q7" s="66">
        <v>1047491</v>
      </c>
      <c r="R7" s="67">
        <v>23.6437353638361</v>
      </c>
      <c r="S7" s="66">
        <v>22.9826055333832</v>
      </c>
      <c r="T7" s="66">
        <v>22.921931515592998</v>
      </c>
      <c r="U7" s="68">
        <v>0.26399973537419502</v>
      </c>
      <c r="V7" s="56"/>
      <c r="W7" s="56"/>
    </row>
    <row r="8" spans="1:23" ht="13.5" thickBot="1" x14ac:dyDescent="0.25">
      <c r="A8" s="51">
        <v>42112</v>
      </c>
      <c r="B8" s="54" t="s">
        <v>6</v>
      </c>
      <c r="C8" s="55"/>
      <c r="D8" s="69">
        <v>886442.31790000002</v>
      </c>
      <c r="E8" s="69">
        <v>821866.97580000001</v>
      </c>
      <c r="F8" s="70">
        <v>107.857152556488</v>
      </c>
      <c r="G8" s="69">
        <v>553172.71</v>
      </c>
      <c r="H8" s="70">
        <v>60.246935880115998</v>
      </c>
      <c r="I8" s="69">
        <v>97657.833499999993</v>
      </c>
      <c r="J8" s="70">
        <v>11.016828904485701</v>
      </c>
      <c r="K8" s="69">
        <v>110504.1623</v>
      </c>
      <c r="L8" s="70">
        <v>19.976430561804101</v>
      </c>
      <c r="M8" s="70">
        <v>-0.116251990265529</v>
      </c>
      <c r="N8" s="69">
        <v>11646473.340299999</v>
      </c>
      <c r="O8" s="69">
        <v>106857484.92659999</v>
      </c>
      <c r="P8" s="69">
        <v>40039</v>
      </c>
      <c r="Q8" s="69">
        <v>30689</v>
      </c>
      <c r="R8" s="70">
        <v>30.4669425527062</v>
      </c>
      <c r="S8" s="69">
        <v>22.1394719623367</v>
      </c>
      <c r="T8" s="69">
        <v>19.663316592264302</v>
      </c>
      <c r="U8" s="71">
        <v>11.184347008297101</v>
      </c>
      <c r="V8" s="56"/>
      <c r="W8" s="56"/>
    </row>
    <row r="9" spans="1:23" ht="12" customHeight="1" thickBot="1" x14ac:dyDescent="0.25">
      <c r="A9" s="52"/>
      <c r="B9" s="54" t="s">
        <v>7</v>
      </c>
      <c r="C9" s="55"/>
      <c r="D9" s="69">
        <v>144264.00030000001</v>
      </c>
      <c r="E9" s="69">
        <v>161038.95929999999</v>
      </c>
      <c r="F9" s="70">
        <v>89.583291476225995</v>
      </c>
      <c r="G9" s="69">
        <v>80101.037899999996</v>
      </c>
      <c r="H9" s="70">
        <v>80.102535600228506</v>
      </c>
      <c r="I9" s="69">
        <v>29765.9666</v>
      </c>
      <c r="J9" s="70">
        <v>20.632982960475999</v>
      </c>
      <c r="K9" s="69">
        <v>18348.239000000001</v>
      </c>
      <c r="L9" s="70">
        <v>22.9063686077406</v>
      </c>
      <c r="M9" s="70">
        <v>0.62227920619521004</v>
      </c>
      <c r="N9" s="69">
        <v>1709924.503</v>
      </c>
      <c r="O9" s="69">
        <v>16387534.899800001</v>
      </c>
      <c r="P9" s="69">
        <v>7808</v>
      </c>
      <c r="Q9" s="69">
        <v>4584</v>
      </c>
      <c r="R9" s="70">
        <v>70.331588132635304</v>
      </c>
      <c r="S9" s="69">
        <v>18.4764344646516</v>
      </c>
      <c r="T9" s="69">
        <v>18.053712369109999</v>
      </c>
      <c r="U9" s="71">
        <v>2.28789865463723</v>
      </c>
      <c r="V9" s="56"/>
      <c r="W9" s="56"/>
    </row>
    <row r="10" spans="1:23" ht="13.5" thickBot="1" x14ac:dyDescent="0.25">
      <c r="A10" s="52"/>
      <c r="B10" s="54" t="s">
        <v>8</v>
      </c>
      <c r="C10" s="55"/>
      <c r="D10" s="69">
        <v>249737.29370000001</v>
      </c>
      <c r="E10" s="69">
        <v>238552.49069999999</v>
      </c>
      <c r="F10" s="70">
        <v>104.688612961944</v>
      </c>
      <c r="G10" s="69">
        <v>132938.1409</v>
      </c>
      <c r="H10" s="70">
        <v>87.859775989992002</v>
      </c>
      <c r="I10" s="69">
        <v>7486.3693000000003</v>
      </c>
      <c r="J10" s="70">
        <v>2.9976977763653898</v>
      </c>
      <c r="K10" s="69">
        <v>34257.343699999998</v>
      </c>
      <c r="L10" s="70">
        <v>25.769386774988401</v>
      </c>
      <c r="M10" s="70">
        <v>-0.78146673117565701</v>
      </c>
      <c r="N10" s="69">
        <v>2709963.4929999998</v>
      </c>
      <c r="O10" s="69">
        <v>26164822.801100001</v>
      </c>
      <c r="P10" s="69">
        <v>119890</v>
      </c>
      <c r="Q10" s="69">
        <v>94357</v>
      </c>
      <c r="R10" s="70">
        <v>27.059995548819899</v>
      </c>
      <c r="S10" s="69">
        <v>2.0830535799482899</v>
      </c>
      <c r="T10" s="69">
        <v>1.56698563858537</v>
      </c>
      <c r="U10" s="71">
        <v>24.774587957345101</v>
      </c>
      <c r="V10" s="56"/>
      <c r="W10" s="56"/>
    </row>
    <row r="11" spans="1:23" ht="13.5" thickBot="1" x14ac:dyDescent="0.25">
      <c r="A11" s="52"/>
      <c r="B11" s="54" t="s">
        <v>9</v>
      </c>
      <c r="C11" s="55"/>
      <c r="D11" s="69">
        <v>71519.72</v>
      </c>
      <c r="E11" s="69">
        <v>78792.147899999996</v>
      </c>
      <c r="F11" s="70">
        <v>90.7701108627856</v>
      </c>
      <c r="G11" s="69">
        <v>73093.4614</v>
      </c>
      <c r="H11" s="70">
        <v>-2.1530535972127298</v>
      </c>
      <c r="I11" s="69">
        <v>9482.6885999999995</v>
      </c>
      <c r="J11" s="70">
        <v>13.258844693463599</v>
      </c>
      <c r="K11" s="69">
        <v>11798.4033</v>
      </c>
      <c r="L11" s="70">
        <v>16.141530410543702</v>
      </c>
      <c r="M11" s="70">
        <v>-0.196273566949521</v>
      </c>
      <c r="N11" s="69">
        <v>873567.92330000002</v>
      </c>
      <c r="O11" s="69">
        <v>8090170.5060999999</v>
      </c>
      <c r="P11" s="69">
        <v>3471</v>
      </c>
      <c r="Q11" s="69">
        <v>2563</v>
      </c>
      <c r="R11" s="70">
        <v>35.4272337104955</v>
      </c>
      <c r="S11" s="69">
        <v>20.6049322961683</v>
      </c>
      <c r="T11" s="69">
        <v>18.948494108466601</v>
      </c>
      <c r="U11" s="71">
        <v>8.0390372746317897</v>
      </c>
      <c r="V11" s="56"/>
      <c r="W11" s="56"/>
    </row>
    <row r="12" spans="1:23" ht="13.5" thickBot="1" x14ac:dyDescent="0.25">
      <c r="A12" s="52"/>
      <c r="B12" s="54" t="s">
        <v>10</v>
      </c>
      <c r="C12" s="55"/>
      <c r="D12" s="69">
        <v>332643.23320000002</v>
      </c>
      <c r="E12" s="69">
        <v>228775.80739999999</v>
      </c>
      <c r="F12" s="70">
        <v>145.401402788361</v>
      </c>
      <c r="G12" s="69">
        <v>316899.4878</v>
      </c>
      <c r="H12" s="70">
        <v>4.9680564362212198</v>
      </c>
      <c r="I12" s="69">
        <v>20797.646799999999</v>
      </c>
      <c r="J12" s="70">
        <v>6.2522380509377502</v>
      </c>
      <c r="K12" s="69">
        <v>36864.933900000004</v>
      </c>
      <c r="L12" s="70">
        <v>11.6330052017206</v>
      </c>
      <c r="M12" s="70">
        <v>-0.43584201571022002</v>
      </c>
      <c r="N12" s="69">
        <v>2457618.0975000001</v>
      </c>
      <c r="O12" s="69">
        <v>28850289.6263</v>
      </c>
      <c r="P12" s="69">
        <v>2990</v>
      </c>
      <c r="Q12" s="69">
        <v>1878</v>
      </c>
      <c r="R12" s="70">
        <v>59.211927582534599</v>
      </c>
      <c r="S12" s="69">
        <v>111.251917458194</v>
      </c>
      <c r="T12" s="69">
        <v>84.034377369542099</v>
      </c>
      <c r="U12" s="71">
        <v>24.464782909363901</v>
      </c>
      <c r="V12" s="56"/>
      <c r="W12" s="56"/>
    </row>
    <row r="13" spans="1:23" ht="13.5" thickBot="1" x14ac:dyDescent="0.25">
      <c r="A13" s="52"/>
      <c r="B13" s="54" t="s">
        <v>11</v>
      </c>
      <c r="C13" s="55"/>
      <c r="D13" s="69">
        <v>352171.53769999999</v>
      </c>
      <c r="E13" s="69">
        <v>384755.35320000001</v>
      </c>
      <c r="F13" s="70">
        <v>91.531289888756206</v>
      </c>
      <c r="G13" s="69">
        <v>326045.72480000003</v>
      </c>
      <c r="H13" s="70">
        <v>8.0129291423851399</v>
      </c>
      <c r="I13" s="69">
        <v>71002.552200000006</v>
      </c>
      <c r="J13" s="70">
        <v>20.161354510279601</v>
      </c>
      <c r="K13" s="69">
        <v>50700.285300000003</v>
      </c>
      <c r="L13" s="70">
        <v>15.550053702161</v>
      </c>
      <c r="M13" s="70">
        <v>0.400436936002804</v>
      </c>
      <c r="N13" s="69">
        <v>5098864.7929999996</v>
      </c>
      <c r="O13" s="69">
        <v>47171052.423</v>
      </c>
      <c r="P13" s="69">
        <v>16166</v>
      </c>
      <c r="Q13" s="69">
        <v>13203</v>
      </c>
      <c r="R13" s="70">
        <v>22.441869272135101</v>
      </c>
      <c r="S13" s="69">
        <v>21.7847047940121</v>
      </c>
      <c r="T13" s="69">
        <v>20.878138483678001</v>
      </c>
      <c r="U13" s="71">
        <v>4.1614808137467101</v>
      </c>
      <c r="V13" s="56"/>
      <c r="W13" s="56"/>
    </row>
    <row r="14" spans="1:23" ht="13.5" thickBot="1" x14ac:dyDescent="0.25">
      <c r="A14" s="52"/>
      <c r="B14" s="54" t="s">
        <v>12</v>
      </c>
      <c r="C14" s="55"/>
      <c r="D14" s="69">
        <v>184809.37669999999</v>
      </c>
      <c r="E14" s="69">
        <v>165944.4405</v>
      </c>
      <c r="F14" s="70">
        <v>111.368224294323</v>
      </c>
      <c r="G14" s="69">
        <v>145448.47810000001</v>
      </c>
      <c r="H14" s="70">
        <v>27.061746615828</v>
      </c>
      <c r="I14" s="69">
        <v>26306.5533</v>
      </c>
      <c r="J14" s="70">
        <v>14.2344256388588</v>
      </c>
      <c r="K14" s="69">
        <v>27504.076400000002</v>
      </c>
      <c r="L14" s="70">
        <v>18.909841312392501</v>
      </c>
      <c r="M14" s="70">
        <v>-4.3539840516150001E-2</v>
      </c>
      <c r="N14" s="69">
        <v>2875426.9920999999</v>
      </c>
      <c r="O14" s="69">
        <v>22561954.892099999</v>
      </c>
      <c r="P14" s="69">
        <v>3869</v>
      </c>
      <c r="Q14" s="69">
        <v>3111</v>
      </c>
      <c r="R14" s="70">
        <v>24.365155898424899</v>
      </c>
      <c r="S14" s="69">
        <v>47.766703721892</v>
      </c>
      <c r="T14" s="69">
        <v>53.435255866280897</v>
      </c>
      <c r="U14" s="71">
        <v>-11.8671620662638</v>
      </c>
      <c r="V14" s="56"/>
      <c r="W14" s="56"/>
    </row>
    <row r="15" spans="1:23" ht="13.5" thickBot="1" x14ac:dyDescent="0.25">
      <c r="A15" s="52"/>
      <c r="B15" s="54" t="s">
        <v>13</v>
      </c>
      <c r="C15" s="55"/>
      <c r="D15" s="69">
        <v>186010.67230000001</v>
      </c>
      <c r="E15" s="69">
        <v>176946.7089</v>
      </c>
      <c r="F15" s="70">
        <v>105.12242553498</v>
      </c>
      <c r="G15" s="69">
        <v>167546.9713</v>
      </c>
      <c r="H15" s="70">
        <v>11.0200147795808</v>
      </c>
      <c r="I15" s="69">
        <v>30896.000100000001</v>
      </c>
      <c r="J15" s="70">
        <v>16.609799705562398</v>
      </c>
      <c r="K15" s="69">
        <v>30594.8259</v>
      </c>
      <c r="L15" s="70">
        <v>18.260447003377099</v>
      </c>
      <c r="M15" s="70">
        <v>9.8439586152379993E-3</v>
      </c>
      <c r="N15" s="69">
        <v>2257571.4515999998</v>
      </c>
      <c r="O15" s="69">
        <v>18023966.980700001</v>
      </c>
      <c r="P15" s="69">
        <v>8224</v>
      </c>
      <c r="Q15" s="69">
        <v>6135</v>
      </c>
      <c r="R15" s="70">
        <v>34.050529747351298</v>
      </c>
      <c r="S15" s="69">
        <v>22.618029219358</v>
      </c>
      <c r="T15" s="69">
        <v>21.394115876120601</v>
      </c>
      <c r="U15" s="71">
        <v>5.4112289420417596</v>
      </c>
      <c r="V15" s="56"/>
      <c r="W15" s="56"/>
    </row>
    <row r="16" spans="1:23" ht="13.5" thickBot="1" x14ac:dyDescent="0.25">
      <c r="A16" s="52"/>
      <c r="B16" s="54" t="s">
        <v>14</v>
      </c>
      <c r="C16" s="55"/>
      <c r="D16" s="69">
        <v>1651325.0142999999</v>
      </c>
      <c r="E16" s="69">
        <v>1209727.4452</v>
      </c>
      <c r="F16" s="70">
        <v>136.503889438252</v>
      </c>
      <c r="G16" s="69">
        <v>939419.32019999996</v>
      </c>
      <c r="H16" s="70">
        <v>75.781461887374903</v>
      </c>
      <c r="I16" s="69">
        <v>-44557.501900000003</v>
      </c>
      <c r="J16" s="70">
        <v>-2.69828783032685</v>
      </c>
      <c r="K16" s="69">
        <v>26380.465899999999</v>
      </c>
      <c r="L16" s="70">
        <v>2.8081672723511399</v>
      </c>
      <c r="M16" s="70">
        <v>-2.68903392642508</v>
      </c>
      <c r="N16" s="69">
        <v>17656323.3805</v>
      </c>
      <c r="O16" s="69">
        <v>128860809.6207</v>
      </c>
      <c r="P16" s="69">
        <v>78455</v>
      </c>
      <c r="Q16" s="69">
        <v>54888</v>
      </c>
      <c r="R16" s="70">
        <v>42.936525287858899</v>
      </c>
      <c r="S16" s="69">
        <v>21.048053206296601</v>
      </c>
      <c r="T16" s="69">
        <v>16.994268501311801</v>
      </c>
      <c r="U16" s="71">
        <v>19.259665800218201</v>
      </c>
      <c r="V16" s="56"/>
      <c r="W16" s="56"/>
    </row>
    <row r="17" spans="1:21" ht="12" thickBot="1" x14ac:dyDescent="0.2">
      <c r="A17" s="52"/>
      <c r="B17" s="54" t="s">
        <v>15</v>
      </c>
      <c r="C17" s="55"/>
      <c r="D17" s="69">
        <v>2116412.6697</v>
      </c>
      <c r="E17" s="69">
        <v>957499.52819999994</v>
      </c>
      <c r="F17" s="70">
        <v>221.03537467831799</v>
      </c>
      <c r="G17" s="69">
        <v>2139822.0013000001</v>
      </c>
      <c r="H17" s="70">
        <v>-1.0939849943489599</v>
      </c>
      <c r="I17" s="69">
        <v>6917.1827000000003</v>
      </c>
      <c r="J17" s="70">
        <v>0.32683525283282799</v>
      </c>
      <c r="K17" s="69">
        <v>-8187.1162999999997</v>
      </c>
      <c r="L17" s="70">
        <v>-0.38260735215481001</v>
      </c>
      <c r="M17" s="70">
        <v>-1.8448863368412101</v>
      </c>
      <c r="N17" s="69">
        <v>16552840.7798</v>
      </c>
      <c r="O17" s="69">
        <v>152411206.0257</v>
      </c>
      <c r="P17" s="69">
        <v>17124</v>
      </c>
      <c r="Q17" s="69">
        <v>14779</v>
      </c>
      <c r="R17" s="70">
        <v>15.867108735367699</v>
      </c>
      <c r="S17" s="69">
        <v>123.593358426769</v>
      </c>
      <c r="T17" s="69">
        <v>199.47645615400199</v>
      </c>
      <c r="U17" s="71">
        <v>-61.3973911649909</v>
      </c>
    </row>
    <row r="18" spans="1:21" ht="12" thickBot="1" x14ac:dyDescent="0.2">
      <c r="A18" s="52"/>
      <c r="B18" s="54" t="s">
        <v>16</v>
      </c>
      <c r="C18" s="55"/>
      <c r="D18" s="69">
        <v>2859153.5808999999</v>
      </c>
      <c r="E18" s="69">
        <v>2890030.3245000001</v>
      </c>
      <c r="F18" s="70">
        <v>98.931611777971796</v>
      </c>
      <c r="G18" s="69">
        <v>1837885.1418000001</v>
      </c>
      <c r="H18" s="70">
        <v>55.567587760124297</v>
      </c>
      <c r="I18" s="69">
        <v>347404.20970000001</v>
      </c>
      <c r="J18" s="70">
        <v>12.1505963170626</v>
      </c>
      <c r="K18" s="69">
        <v>66411.527900000001</v>
      </c>
      <c r="L18" s="70">
        <v>3.6134754228959798</v>
      </c>
      <c r="M18" s="70">
        <v>4.2310829261917897</v>
      </c>
      <c r="N18" s="69">
        <v>32920211.484700002</v>
      </c>
      <c r="O18" s="69">
        <v>336836326.9224</v>
      </c>
      <c r="P18" s="69">
        <v>123305</v>
      </c>
      <c r="Q18" s="69">
        <v>88641</v>
      </c>
      <c r="R18" s="70">
        <v>39.106057016504799</v>
      </c>
      <c r="S18" s="69">
        <v>23.187653224930099</v>
      </c>
      <c r="T18" s="69">
        <v>23.244818385397298</v>
      </c>
      <c r="U18" s="71">
        <v>-0.246532755655342</v>
      </c>
    </row>
    <row r="19" spans="1:21" ht="12" thickBot="1" x14ac:dyDescent="0.2">
      <c r="A19" s="52"/>
      <c r="B19" s="54" t="s">
        <v>17</v>
      </c>
      <c r="C19" s="55"/>
      <c r="D19" s="69">
        <v>609512.97880000004</v>
      </c>
      <c r="E19" s="69">
        <v>922791.19380000001</v>
      </c>
      <c r="F19" s="70">
        <v>66.051018138790596</v>
      </c>
      <c r="G19" s="69">
        <v>616662.17799999996</v>
      </c>
      <c r="H19" s="70">
        <v>-1.15933803872759</v>
      </c>
      <c r="I19" s="69">
        <v>39726.182800000002</v>
      </c>
      <c r="J19" s="70">
        <v>6.5176926795246102</v>
      </c>
      <c r="K19" s="69">
        <v>44923.202599999997</v>
      </c>
      <c r="L19" s="70">
        <v>7.2848966910372104</v>
      </c>
      <c r="M19" s="70">
        <v>-0.115686760943442</v>
      </c>
      <c r="N19" s="69">
        <v>10840001.7513</v>
      </c>
      <c r="O19" s="69">
        <v>94996177.134299994</v>
      </c>
      <c r="P19" s="69">
        <v>16180</v>
      </c>
      <c r="Q19" s="69">
        <v>12849</v>
      </c>
      <c r="R19" s="70">
        <v>25.924196435520301</v>
      </c>
      <c r="S19" s="69">
        <v>37.670765067985201</v>
      </c>
      <c r="T19" s="69">
        <v>43.265026157677603</v>
      </c>
      <c r="U19" s="71">
        <v>-14.850404762410299</v>
      </c>
    </row>
    <row r="20" spans="1:21" ht="12" thickBot="1" x14ac:dyDescent="0.2">
      <c r="A20" s="52"/>
      <c r="B20" s="54" t="s">
        <v>18</v>
      </c>
      <c r="C20" s="55"/>
      <c r="D20" s="69">
        <v>1537972.7668999999</v>
      </c>
      <c r="E20" s="69">
        <v>1280185.7335999999</v>
      </c>
      <c r="F20" s="70">
        <v>120.136690054738</v>
      </c>
      <c r="G20" s="69">
        <v>1284430.8817</v>
      </c>
      <c r="H20" s="70">
        <v>19.7396285633078</v>
      </c>
      <c r="I20" s="69">
        <v>64333.86</v>
      </c>
      <c r="J20" s="70">
        <v>4.1830298549222</v>
      </c>
      <c r="K20" s="69">
        <v>-6920.1282000000001</v>
      </c>
      <c r="L20" s="70">
        <v>-0.53876999522472602</v>
      </c>
      <c r="M20" s="70">
        <v>-10.296628348590399</v>
      </c>
      <c r="N20" s="69">
        <v>17380386.659400001</v>
      </c>
      <c r="O20" s="69">
        <v>140650297.40799999</v>
      </c>
      <c r="P20" s="69">
        <v>52767</v>
      </c>
      <c r="Q20" s="69">
        <v>45406</v>
      </c>
      <c r="R20" s="70">
        <v>16.211513896841801</v>
      </c>
      <c r="S20" s="69">
        <v>29.146488655788701</v>
      </c>
      <c r="T20" s="69">
        <v>31.5982875236753</v>
      </c>
      <c r="U20" s="71">
        <v>-8.4119871070633696</v>
      </c>
    </row>
    <row r="21" spans="1:21" ht="12" thickBot="1" x14ac:dyDescent="0.2">
      <c r="A21" s="52"/>
      <c r="B21" s="54" t="s">
        <v>19</v>
      </c>
      <c r="C21" s="55"/>
      <c r="D21" s="69">
        <v>607607.30110000004</v>
      </c>
      <c r="E21" s="69">
        <v>541386.18359999999</v>
      </c>
      <c r="F21" s="70">
        <v>112.231770870039</v>
      </c>
      <c r="G21" s="69">
        <v>659623.69700000004</v>
      </c>
      <c r="H21" s="70">
        <v>-7.8857682246063803</v>
      </c>
      <c r="I21" s="69">
        <v>-15364.6263</v>
      </c>
      <c r="J21" s="70">
        <v>-2.5287099533175801</v>
      </c>
      <c r="K21" s="69">
        <v>74857.767600000006</v>
      </c>
      <c r="L21" s="70">
        <v>11.348556448238099</v>
      </c>
      <c r="M21" s="70">
        <v>-1.2052509284287001</v>
      </c>
      <c r="N21" s="69">
        <v>7090663.7452999996</v>
      </c>
      <c r="O21" s="69">
        <v>58945224.894000001</v>
      </c>
      <c r="P21" s="69">
        <v>45526</v>
      </c>
      <c r="Q21" s="69">
        <v>37918</v>
      </c>
      <c r="R21" s="70">
        <v>20.064349385516099</v>
      </c>
      <c r="S21" s="69">
        <v>13.3463801146598</v>
      </c>
      <c r="T21" s="69">
        <v>11.1978860092832</v>
      </c>
      <c r="U21" s="71">
        <v>16.097953804092899</v>
      </c>
    </row>
    <row r="22" spans="1:21" ht="12" thickBot="1" x14ac:dyDescent="0.2">
      <c r="A22" s="52"/>
      <c r="B22" s="54" t="s">
        <v>20</v>
      </c>
      <c r="C22" s="55"/>
      <c r="D22" s="69">
        <v>1629733.5655</v>
      </c>
      <c r="E22" s="69">
        <v>1649456.9724000001</v>
      </c>
      <c r="F22" s="70">
        <v>98.804248475102597</v>
      </c>
      <c r="G22" s="69">
        <v>1253913.0896999999</v>
      </c>
      <c r="H22" s="70">
        <v>29.9718121524607</v>
      </c>
      <c r="I22" s="69">
        <v>183130.56580000001</v>
      </c>
      <c r="J22" s="70">
        <v>11.236840774265801</v>
      </c>
      <c r="K22" s="69">
        <v>117812.8233</v>
      </c>
      <c r="L22" s="70">
        <v>9.3956131623274501</v>
      </c>
      <c r="M22" s="70">
        <v>0.554419635065311</v>
      </c>
      <c r="N22" s="69">
        <v>21626080.337699998</v>
      </c>
      <c r="O22" s="69">
        <v>163662912.3741</v>
      </c>
      <c r="P22" s="69">
        <v>106237</v>
      </c>
      <c r="Q22" s="69">
        <v>81848</v>
      </c>
      <c r="R22" s="70">
        <v>29.7979180920731</v>
      </c>
      <c r="S22" s="69">
        <v>15.3405458126641</v>
      </c>
      <c r="T22" s="69">
        <v>15.1143828108201</v>
      </c>
      <c r="U22" s="71">
        <v>1.47428262726726</v>
      </c>
    </row>
    <row r="23" spans="1:21" ht="12" thickBot="1" x14ac:dyDescent="0.2">
      <c r="A23" s="52"/>
      <c r="B23" s="54" t="s">
        <v>21</v>
      </c>
      <c r="C23" s="55"/>
      <c r="D23" s="69">
        <v>5586082.6705</v>
      </c>
      <c r="E23" s="69">
        <v>3659629.1309000002</v>
      </c>
      <c r="F23" s="70">
        <v>152.64067671049</v>
      </c>
      <c r="G23" s="69">
        <v>3086954.5828</v>
      </c>
      <c r="H23" s="70">
        <v>80.957721296734604</v>
      </c>
      <c r="I23" s="69">
        <v>-274527.57319999998</v>
      </c>
      <c r="J23" s="70">
        <v>-4.9144917716627301</v>
      </c>
      <c r="K23" s="69">
        <v>66621.802200000006</v>
      </c>
      <c r="L23" s="70">
        <v>2.1581724127463899</v>
      </c>
      <c r="M23" s="70">
        <v>-5.1206866841557801</v>
      </c>
      <c r="N23" s="69">
        <v>51002711.791699998</v>
      </c>
      <c r="O23" s="69">
        <v>364227844.815</v>
      </c>
      <c r="P23" s="69">
        <v>130753</v>
      </c>
      <c r="Q23" s="69">
        <v>92778</v>
      </c>
      <c r="R23" s="70">
        <v>40.9310396861325</v>
      </c>
      <c r="S23" s="69">
        <v>42.722405378844101</v>
      </c>
      <c r="T23" s="69">
        <v>34.511412376856597</v>
      </c>
      <c r="U23" s="71">
        <v>19.219407074990102</v>
      </c>
    </row>
    <row r="24" spans="1:21" ht="12" thickBot="1" x14ac:dyDescent="0.2">
      <c r="A24" s="52"/>
      <c r="B24" s="54" t="s">
        <v>22</v>
      </c>
      <c r="C24" s="55"/>
      <c r="D24" s="69">
        <v>295375.78220000002</v>
      </c>
      <c r="E24" s="69">
        <v>387023.07559999998</v>
      </c>
      <c r="F24" s="70">
        <v>76.3199408051007</v>
      </c>
      <c r="G24" s="69">
        <v>230466.69560000001</v>
      </c>
      <c r="H24" s="70">
        <v>28.164193716152699</v>
      </c>
      <c r="I24" s="69">
        <v>38545.433700000001</v>
      </c>
      <c r="J24" s="70">
        <v>13.049625603327501</v>
      </c>
      <c r="K24" s="69">
        <v>28549.053800000002</v>
      </c>
      <c r="L24" s="70">
        <v>12.3874964778208</v>
      </c>
      <c r="M24" s="70">
        <v>0.35014750296207697</v>
      </c>
      <c r="N24" s="69">
        <v>4131346.0776</v>
      </c>
      <c r="O24" s="69">
        <v>36364374.832599998</v>
      </c>
      <c r="P24" s="69">
        <v>30410</v>
      </c>
      <c r="Q24" s="69">
        <v>24644</v>
      </c>
      <c r="R24" s="70">
        <v>23.3971757831521</v>
      </c>
      <c r="S24" s="69">
        <v>9.7131135218678093</v>
      </c>
      <c r="T24" s="69">
        <v>9.4120143888979104</v>
      </c>
      <c r="U24" s="71">
        <v>3.0999239563299201</v>
      </c>
    </row>
    <row r="25" spans="1:21" ht="12" thickBot="1" x14ac:dyDescent="0.2">
      <c r="A25" s="52"/>
      <c r="B25" s="54" t="s">
        <v>23</v>
      </c>
      <c r="C25" s="55"/>
      <c r="D25" s="69">
        <v>276044.17989999999</v>
      </c>
      <c r="E25" s="69">
        <v>323300.788</v>
      </c>
      <c r="F25" s="70">
        <v>85.383082920292793</v>
      </c>
      <c r="G25" s="69">
        <v>240353.63389999999</v>
      </c>
      <c r="H25" s="70">
        <v>14.849180942631101</v>
      </c>
      <c r="I25" s="69">
        <v>19685.131000000001</v>
      </c>
      <c r="J25" s="70">
        <v>7.1311523420385701</v>
      </c>
      <c r="K25" s="69">
        <v>11988.34</v>
      </c>
      <c r="L25" s="70">
        <v>4.9877922815129097</v>
      </c>
      <c r="M25" s="70">
        <v>0.64202308242842598</v>
      </c>
      <c r="N25" s="69">
        <v>3927989.3859999999</v>
      </c>
      <c r="O25" s="69">
        <v>44079984.316200003</v>
      </c>
      <c r="P25" s="69">
        <v>24275</v>
      </c>
      <c r="Q25" s="69">
        <v>20303</v>
      </c>
      <c r="R25" s="70">
        <v>19.563611288972101</v>
      </c>
      <c r="S25" s="69">
        <v>11.3715419114315</v>
      </c>
      <c r="T25" s="69">
        <v>10.870486322218399</v>
      </c>
      <c r="U25" s="71">
        <v>4.4062238271260803</v>
      </c>
    </row>
    <row r="26" spans="1:21" ht="12" thickBot="1" x14ac:dyDescent="0.2">
      <c r="A26" s="52"/>
      <c r="B26" s="54" t="s">
        <v>24</v>
      </c>
      <c r="C26" s="55"/>
      <c r="D26" s="69">
        <v>724014.4952</v>
      </c>
      <c r="E26" s="69">
        <v>772606.88390000002</v>
      </c>
      <c r="F26" s="70">
        <v>93.710593354447795</v>
      </c>
      <c r="G26" s="69">
        <v>583860.90370000002</v>
      </c>
      <c r="H26" s="70">
        <v>24.004620040805801</v>
      </c>
      <c r="I26" s="69">
        <v>131248.57550000001</v>
      </c>
      <c r="J26" s="70">
        <v>18.127893346077901</v>
      </c>
      <c r="K26" s="69">
        <v>105995.76</v>
      </c>
      <c r="L26" s="70">
        <v>18.154282865711899</v>
      </c>
      <c r="M26" s="70">
        <v>0.23824363823609601</v>
      </c>
      <c r="N26" s="69">
        <v>9956040.3351000007</v>
      </c>
      <c r="O26" s="69">
        <v>85205618.305999994</v>
      </c>
      <c r="P26" s="69">
        <v>47760</v>
      </c>
      <c r="Q26" s="69">
        <v>41559</v>
      </c>
      <c r="R26" s="70">
        <v>14.9209557496571</v>
      </c>
      <c r="S26" s="69">
        <v>15.159432479062</v>
      </c>
      <c r="T26" s="69">
        <v>13.8465900454775</v>
      </c>
      <c r="U26" s="71">
        <v>8.6602347112779103</v>
      </c>
    </row>
    <row r="27" spans="1:21" ht="12" thickBot="1" x14ac:dyDescent="0.2">
      <c r="A27" s="52"/>
      <c r="B27" s="54" t="s">
        <v>25</v>
      </c>
      <c r="C27" s="55"/>
      <c r="D27" s="69">
        <v>278547.02870000002</v>
      </c>
      <c r="E27" s="69">
        <v>399179.54950000002</v>
      </c>
      <c r="F27" s="70">
        <v>69.779884527877101</v>
      </c>
      <c r="G27" s="69">
        <v>224672.1275</v>
      </c>
      <c r="H27" s="70">
        <v>23.979343499117402</v>
      </c>
      <c r="I27" s="69">
        <v>78061.854999999996</v>
      </c>
      <c r="J27" s="70">
        <v>28.024659018737498</v>
      </c>
      <c r="K27" s="69">
        <v>69439.030100000004</v>
      </c>
      <c r="L27" s="70">
        <v>30.906828930081701</v>
      </c>
      <c r="M27" s="70">
        <v>0.124178360319581</v>
      </c>
      <c r="N27" s="69">
        <v>4483800.5274999999</v>
      </c>
      <c r="O27" s="69">
        <v>31275078.9461</v>
      </c>
      <c r="P27" s="69">
        <v>37816</v>
      </c>
      <c r="Q27" s="69">
        <v>31008</v>
      </c>
      <c r="R27" s="70">
        <v>21.955624355005199</v>
      </c>
      <c r="S27" s="69">
        <v>7.3658511926168799</v>
      </c>
      <c r="T27" s="69">
        <v>7.1443109907120697</v>
      </c>
      <c r="U27" s="71">
        <v>3.0076659996453401</v>
      </c>
    </row>
    <row r="28" spans="1:21" ht="12" thickBot="1" x14ac:dyDescent="0.2">
      <c r="A28" s="52"/>
      <c r="B28" s="54" t="s">
        <v>26</v>
      </c>
      <c r="C28" s="55"/>
      <c r="D28" s="69">
        <v>1022831.7537999999</v>
      </c>
      <c r="E28" s="69">
        <v>1191784.7938000001</v>
      </c>
      <c r="F28" s="70">
        <v>85.823527798060397</v>
      </c>
      <c r="G28" s="69">
        <v>863499.12410000002</v>
      </c>
      <c r="H28" s="70">
        <v>18.451973517178502</v>
      </c>
      <c r="I28" s="69">
        <v>11815.1032</v>
      </c>
      <c r="J28" s="70">
        <v>1.1551365272054599</v>
      </c>
      <c r="K28" s="69">
        <v>30314.708299999998</v>
      </c>
      <c r="L28" s="70">
        <v>3.51068199769121</v>
      </c>
      <c r="M28" s="70">
        <v>-0.61025179318647804</v>
      </c>
      <c r="N28" s="69">
        <v>13656667.888900001</v>
      </c>
      <c r="O28" s="69">
        <v>109595823.04530001</v>
      </c>
      <c r="P28" s="69">
        <v>51647</v>
      </c>
      <c r="Q28" s="69">
        <v>45374</v>
      </c>
      <c r="R28" s="70">
        <v>13.825098073786799</v>
      </c>
      <c r="S28" s="69">
        <v>19.8042820260615</v>
      </c>
      <c r="T28" s="69">
        <v>18.326953634239899</v>
      </c>
      <c r="U28" s="71">
        <v>7.45964125272282</v>
      </c>
    </row>
    <row r="29" spans="1:21" ht="12" thickBot="1" x14ac:dyDescent="0.2">
      <c r="A29" s="52"/>
      <c r="B29" s="54" t="s">
        <v>27</v>
      </c>
      <c r="C29" s="55"/>
      <c r="D29" s="69">
        <v>909396.59259999997</v>
      </c>
      <c r="E29" s="69">
        <v>922539.29429999995</v>
      </c>
      <c r="F29" s="70">
        <v>98.575377571318299</v>
      </c>
      <c r="G29" s="69">
        <v>732312.35640000005</v>
      </c>
      <c r="H29" s="70">
        <v>24.181516896769899</v>
      </c>
      <c r="I29" s="69">
        <v>112434.67939999999</v>
      </c>
      <c r="J29" s="70">
        <v>12.363657431192401</v>
      </c>
      <c r="K29" s="69">
        <v>84575.342600000004</v>
      </c>
      <c r="L29" s="70">
        <v>11.5490803699895</v>
      </c>
      <c r="M29" s="70">
        <v>0.32940258878714801</v>
      </c>
      <c r="N29" s="69">
        <v>13671429.4704</v>
      </c>
      <c r="O29" s="69">
        <v>79410509.693900004</v>
      </c>
      <c r="P29" s="69">
        <v>126835</v>
      </c>
      <c r="Q29" s="69">
        <v>118861</v>
      </c>
      <c r="R29" s="70">
        <v>6.7086765213148203</v>
      </c>
      <c r="S29" s="69">
        <v>7.1699183395750401</v>
      </c>
      <c r="T29" s="69">
        <v>7.0500676159547702</v>
      </c>
      <c r="U29" s="71">
        <v>1.6715772473828601</v>
      </c>
    </row>
    <row r="30" spans="1:21" ht="12" thickBot="1" x14ac:dyDescent="0.2">
      <c r="A30" s="52"/>
      <c r="B30" s="54" t="s">
        <v>28</v>
      </c>
      <c r="C30" s="55"/>
      <c r="D30" s="69">
        <v>1816424.4683000001</v>
      </c>
      <c r="E30" s="69">
        <v>1788528.5090999999</v>
      </c>
      <c r="F30" s="70">
        <v>101.559715657764</v>
      </c>
      <c r="G30" s="69">
        <v>1318945.7830000001</v>
      </c>
      <c r="H30" s="70">
        <v>37.717902563702303</v>
      </c>
      <c r="I30" s="69">
        <v>176437.7703</v>
      </c>
      <c r="J30" s="70">
        <v>9.7134658434285992</v>
      </c>
      <c r="K30" s="69">
        <v>146985.88930000001</v>
      </c>
      <c r="L30" s="70">
        <v>11.144194946791099</v>
      </c>
      <c r="M30" s="70">
        <v>0.20037216592871901</v>
      </c>
      <c r="N30" s="69">
        <v>24572060.848499998</v>
      </c>
      <c r="O30" s="69">
        <v>139688145.24129999</v>
      </c>
      <c r="P30" s="69">
        <v>107512</v>
      </c>
      <c r="Q30" s="69">
        <v>92987</v>
      </c>
      <c r="R30" s="70">
        <v>15.6204630754837</v>
      </c>
      <c r="S30" s="69">
        <v>16.895085835069601</v>
      </c>
      <c r="T30" s="69">
        <v>16.361866630819399</v>
      </c>
      <c r="U30" s="71">
        <v>3.1560609366268801</v>
      </c>
    </row>
    <row r="31" spans="1:21" ht="12" thickBot="1" x14ac:dyDescent="0.2">
      <c r="A31" s="52"/>
      <c r="B31" s="54" t="s">
        <v>29</v>
      </c>
      <c r="C31" s="55"/>
      <c r="D31" s="69">
        <v>2281130.4134</v>
      </c>
      <c r="E31" s="69">
        <v>1180971.7557000001</v>
      </c>
      <c r="F31" s="70">
        <v>193.15706767668601</v>
      </c>
      <c r="G31" s="69">
        <v>1012139.0346</v>
      </c>
      <c r="H31" s="70">
        <v>125.377179954482</v>
      </c>
      <c r="I31" s="69">
        <v>-105391.1925</v>
      </c>
      <c r="J31" s="70">
        <v>-4.62013008466778</v>
      </c>
      <c r="K31" s="69">
        <v>26810.498</v>
      </c>
      <c r="L31" s="70">
        <v>2.6488947746784199</v>
      </c>
      <c r="M31" s="70">
        <v>-4.9309673583832696</v>
      </c>
      <c r="N31" s="69">
        <v>17189276.901299998</v>
      </c>
      <c r="O31" s="69">
        <v>147293875.57339999</v>
      </c>
      <c r="P31" s="69">
        <v>52874</v>
      </c>
      <c r="Q31" s="69">
        <v>50394</v>
      </c>
      <c r="R31" s="70">
        <v>4.9212207802516099</v>
      </c>
      <c r="S31" s="69">
        <v>43.142762291485397</v>
      </c>
      <c r="T31" s="69">
        <v>44.998530023415498</v>
      </c>
      <c r="U31" s="71">
        <v>-4.3014578422029199</v>
      </c>
    </row>
    <row r="32" spans="1:21" ht="12" thickBot="1" x14ac:dyDescent="0.2">
      <c r="A32" s="52"/>
      <c r="B32" s="54" t="s">
        <v>30</v>
      </c>
      <c r="C32" s="55"/>
      <c r="D32" s="69">
        <v>132039.01500000001</v>
      </c>
      <c r="E32" s="69">
        <v>204332.7015</v>
      </c>
      <c r="F32" s="70">
        <v>64.619619880080705</v>
      </c>
      <c r="G32" s="69">
        <v>124858.4262</v>
      </c>
      <c r="H32" s="70">
        <v>5.75098454989178</v>
      </c>
      <c r="I32" s="69">
        <v>37710.943599999999</v>
      </c>
      <c r="J32" s="70">
        <v>28.560455104879399</v>
      </c>
      <c r="K32" s="69">
        <v>37434.473700000002</v>
      </c>
      <c r="L32" s="70">
        <v>29.981535759578598</v>
      </c>
      <c r="M32" s="70">
        <v>7.3854357407460002E-3</v>
      </c>
      <c r="N32" s="69">
        <v>2072961.5993999999</v>
      </c>
      <c r="O32" s="69">
        <v>15305871.0134</v>
      </c>
      <c r="P32" s="69">
        <v>26877</v>
      </c>
      <c r="Q32" s="69">
        <v>22954</v>
      </c>
      <c r="R32" s="70">
        <v>17.090703145421301</v>
      </c>
      <c r="S32" s="69">
        <v>4.9127140305837704</v>
      </c>
      <c r="T32" s="69">
        <v>4.6669603293543602</v>
      </c>
      <c r="U32" s="71">
        <v>5.0024019248726299</v>
      </c>
    </row>
    <row r="33" spans="1:21" ht="12" thickBot="1" x14ac:dyDescent="0.2">
      <c r="A33" s="52"/>
      <c r="B33" s="54" t="s">
        <v>31</v>
      </c>
      <c r="C33" s="55"/>
      <c r="D33" s="72"/>
      <c r="E33" s="72"/>
      <c r="F33" s="72"/>
      <c r="G33" s="69">
        <v>15.3848</v>
      </c>
      <c r="H33" s="72"/>
      <c r="I33" s="72"/>
      <c r="J33" s="72"/>
      <c r="K33" s="69">
        <v>2.9956</v>
      </c>
      <c r="L33" s="70">
        <v>19.471166346003798</v>
      </c>
      <c r="M33" s="72"/>
      <c r="N33" s="72"/>
      <c r="O33" s="69">
        <v>138.37620000000001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52"/>
      <c r="B34" s="54" t="s">
        <v>72</v>
      </c>
      <c r="C34" s="55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69">
        <v>1</v>
      </c>
      <c r="O34" s="69">
        <v>1</v>
      </c>
      <c r="P34" s="72"/>
      <c r="Q34" s="72"/>
      <c r="R34" s="72"/>
      <c r="S34" s="72"/>
      <c r="T34" s="72"/>
      <c r="U34" s="73"/>
    </row>
    <row r="35" spans="1:21" ht="12" customHeight="1" thickBot="1" x14ac:dyDescent="0.2">
      <c r="A35" s="52"/>
      <c r="B35" s="54" t="s">
        <v>32</v>
      </c>
      <c r="C35" s="55"/>
      <c r="D35" s="69">
        <v>178479.27650000001</v>
      </c>
      <c r="E35" s="69">
        <v>152855.4926</v>
      </c>
      <c r="F35" s="70">
        <v>116.763404091113</v>
      </c>
      <c r="G35" s="69">
        <v>112771.0466</v>
      </c>
      <c r="H35" s="70">
        <v>58.266932764282799</v>
      </c>
      <c r="I35" s="69">
        <v>13282.966</v>
      </c>
      <c r="J35" s="70">
        <v>7.4423015716337204</v>
      </c>
      <c r="K35" s="69">
        <v>11944.5983</v>
      </c>
      <c r="L35" s="70">
        <v>10.591901609610501</v>
      </c>
      <c r="M35" s="70">
        <v>0.11204794555544</v>
      </c>
      <c r="N35" s="69">
        <v>2209290.0945000001</v>
      </c>
      <c r="O35" s="69">
        <v>24715091.794100001</v>
      </c>
      <c r="P35" s="69">
        <v>12744</v>
      </c>
      <c r="Q35" s="69">
        <v>10686</v>
      </c>
      <c r="R35" s="70">
        <v>19.258843346434599</v>
      </c>
      <c r="S35" s="69">
        <v>14.004965199309501</v>
      </c>
      <c r="T35" s="69">
        <v>13.801012380685</v>
      </c>
      <c r="U35" s="71">
        <v>1.4562893639644801</v>
      </c>
    </row>
    <row r="36" spans="1:21" ht="12" customHeight="1" thickBot="1" x14ac:dyDescent="0.2">
      <c r="A36" s="52"/>
      <c r="B36" s="54" t="s">
        <v>70</v>
      </c>
      <c r="C36" s="55"/>
      <c r="D36" s="69">
        <v>2468.38</v>
      </c>
      <c r="E36" s="72"/>
      <c r="F36" s="72"/>
      <c r="G36" s="72"/>
      <c r="H36" s="72"/>
      <c r="I36" s="69">
        <v>75.22</v>
      </c>
      <c r="J36" s="70">
        <v>3.0473427916285201</v>
      </c>
      <c r="K36" s="72"/>
      <c r="L36" s="72"/>
      <c r="M36" s="72"/>
      <c r="N36" s="69">
        <v>590587.07999999996</v>
      </c>
      <c r="O36" s="69">
        <v>1214098.27</v>
      </c>
      <c r="P36" s="69">
        <v>1</v>
      </c>
      <c r="Q36" s="69">
        <v>11</v>
      </c>
      <c r="R36" s="70">
        <v>-90.909090909090907</v>
      </c>
      <c r="S36" s="69">
        <v>2468.38</v>
      </c>
      <c r="T36" s="69">
        <v>21950.270909090901</v>
      </c>
      <c r="U36" s="71">
        <v>-789.25817374516498</v>
      </c>
    </row>
    <row r="37" spans="1:21" ht="12" customHeight="1" thickBot="1" x14ac:dyDescent="0.2">
      <c r="A37" s="52"/>
      <c r="B37" s="54" t="s">
        <v>36</v>
      </c>
      <c r="C37" s="55"/>
      <c r="D37" s="69">
        <v>740527.91</v>
      </c>
      <c r="E37" s="69">
        <v>311317.91389999999</v>
      </c>
      <c r="F37" s="70">
        <v>237.86871135140299</v>
      </c>
      <c r="G37" s="72"/>
      <c r="H37" s="72"/>
      <c r="I37" s="69">
        <v>-27718.639999999999</v>
      </c>
      <c r="J37" s="70">
        <v>-3.7430918707709502</v>
      </c>
      <c r="K37" s="72"/>
      <c r="L37" s="72"/>
      <c r="M37" s="72"/>
      <c r="N37" s="69">
        <v>5324709.6399999997</v>
      </c>
      <c r="O37" s="69">
        <v>19998426.489999998</v>
      </c>
      <c r="P37" s="69">
        <v>227</v>
      </c>
      <c r="Q37" s="69">
        <v>165</v>
      </c>
      <c r="R37" s="70">
        <v>37.575757575757599</v>
      </c>
      <c r="S37" s="69">
        <v>3262.2374889867801</v>
      </c>
      <c r="T37" s="69">
        <v>2378.73448484849</v>
      </c>
      <c r="U37" s="71">
        <v>27.082731012716899</v>
      </c>
    </row>
    <row r="38" spans="1:21" ht="12" customHeight="1" thickBot="1" x14ac:dyDescent="0.2">
      <c r="A38" s="52"/>
      <c r="B38" s="54" t="s">
        <v>37</v>
      </c>
      <c r="C38" s="55"/>
      <c r="D38" s="69">
        <v>597175.15</v>
      </c>
      <c r="E38" s="69">
        <v>228539.1684</v>
      </c>
      <c r="F38" s="70">
        <v>261.301007691949</v>
      </c>
      <c r="G38" s="72"/>
      <c r="H38" s="72"/>
      <c r="I38" s="69">
        <v>-12324.55</v>
      </c>
      <c r="J38" s="70">
        <v>-2.0638082478817101</v>
      </c>
      <c r="K38" s="72"/>
      <c r="L38" s="72"/>
      <c r="M38" s="72"/>
      <c r="N38" s="69">
        <v>4051394.45</v>
      </c>
      <c r="O38" s="69">
        <v>27291244.719999999</v>
      </c>
      <c r="P38" s="69">
        <v>214</v>
      </c>
      <c r="Q38" s="69">
        <v>284</v>
      </c>
      <c r="R38" s="70">
        <v>-24.647887323943699</v>
      </c>
      <c r="S38" s="69">
        <v>2790.53808411215</v>
      </c>
      <c r="T38" s="69">
        <v>2664.15795774648</v>
      </c>
      <c r="U38" s="71">
        <v>4.5288801856965204</v>
      </c>
    </row>
    <row r="39" spans="1:21" ht="12" thickBot="1" x14ac:dyDescent="0.2">
      <c r="A39" s="52"/>
      <c r="B39" s="54" t="s">
        <v>38</v>
      </c>
      <c r="C39" s="55"/>
      <c r="D39" s="69">
        <v>377486.12</v>
      </c>
      <c r="E39" s="69">
        <v>190917.54870000001</v>
      </c>
      <c r="F39" s="70">
        <v>197.72206513774501</v>
      </c>
      <c r="G39" s="72"/>
      <c r="H39" s="72"/>
      <c r="I39" s="69">
        <v>15995.77</v>
      </c>
      <c r="J39" s="70">
        <v>4.2374458695329</v>
      </c>
      <c r="K39" s="72"/>
      <c r="L39" s="72"/>
      <c r="M39" s="72"/>
      <c r="N39" s="69">
        <v>4226871.3099999996</v>
      </c>
      <c r="O39" s="69">
        <v>14472919.890000001</v>
      </c>
      <c r="P39" s="69">
        <v>162</v>
      </c>
      <c r="Q39" s="69">
        <v>158</v>
      </c>
      <c r="R39" s="70">
        <v>2.53164556962024</v>
      </c>
      <c r="S39" s="69">
        <v>2330.1612345679</v>
      </c>
      <c r="T39" s="69">
        <v>2102.6617721519001</v>
      </c>
      <c r="U39" s="71">
        <v>9.7632498146931699</v>
      </c>
    </row>
    <row r="40" spans="1:21" ht="12" customHeight="1" thickBot="1" x14ac:dyDescent="0.2">
      <c r="A40" s="52"/>
      <c r="B40" s="54" t="s">
        <v>71</v>
      </c>
      <c r="C40" s="55"/>
      <c r="D40" s="69">
        <v>6.12</v>
      </c>
      <c r="E40" s="72"/>
      <c r="F40" s="72"/>
      <c r="G40" s="72"/>
      <c r="H40" s="72"/>
      <c r="I40" s="69">
        <v>6.06</v>
      </c>
      <c r="J40" s="70">
        <v>99.019607843137294</v>
      </c>
      <c r="K40" s="72"/>
      <c r="L40" s="72"/>
      <c r="M40" s="72"/>
      <c r="N40" s="69">
        <v>341.55</v>
      </c>
      <c r="O40" s="69">
        <v>1496.59</v>
      </c>
      <c r="P40" s="69">
        <v>21</v>
      </c>
      <c r="Q40" s="69">
        <v>177</v>
      </c>
      <c r="R40" s="70">
        <v>-88.135593220339004</v>
      </c>
      <c r="S40" s="69">
        <v>0.29142857142857098</v>
      </c>
      <c r="T40" s="69">
        <v>0.39028248587570602</v>
      </c>
      <c r="U40" s="71">
        <v>-33.920460839703097</v>
      </c>
    </row>
    <row r="41" spans="1:21" ht="12" customHeight="1" thickBot="1" x14ac:dyDescent="0.2">
      <c r="A41" s="52"/>
      <c r="B41" s="54" t="s">
        <v>33</v>
      </c>
      <c r="C41" s="55"/>
      <c r="D41" s="69">
        <v>221910.25640000001</v>
      </c>
      <c r="E41" s="69">
        <v>131218.13339999999</v>
      </c>
      <c r="F41" s="70">
        <v>169.115541160411</v>
      </c>
      <c r="G41" s="69">
        <v>193023.93030000001</v>
      </c>
      <c r="H41" s="70">
        <v>14.965152794839801</v>
      </c>
      <c r="I41" s="69">
        <v>14458.592699999999</v>
      </c>
      <c r="J41" s="70">
        <v>6.5155134938593999</v>
      </c>
      <c r="K41" s="69">
        <v>9838.1751000000004</v>
      </c>
      <c r="L41" s="70">
        <v>5.0968680850656201</v>
      </c>
      <c r="M41" s="70">
        <v>0.46964173264206299</v>
      </c>
      <c r="N41" s="69">
        <v>2731697.858</v>
      </c>
      <c r="O41" s="69">
        <v>29048663.291000001</v>
      </c>
      <c r="P41" s="69">
        <v>327</v>
      </c>
      <c r="Q41" s="69">
        <v>225</v>
      </c>
      <c r="R41" s="70">
        <v>45.3333333333333</v>
      </c>
      <c r="S41" s="69">
        <v>678.62463730886896</v>
      </c>
      <c r="T41" s="69">
        <v>505.59923955555598</v>
      </c>
      <c r="U41" s="71">
        <v>25.496480416546099</v>
      </c>
    </row>
    <row r="42" spans="1:21" ht="12" thickBot="1" x14ac:dyDescent="0.2">
      <c r="A42" s="52"/>
      <c r="B42" s="54" t="s">
        <v>34</v>
      </c>
      <c r="C42" s="55"/>
      <c r="D42" s="69">
        <v>533664.2844</v>
      </c>
      <c r="E42" s="69">
        <v>394455.82880000002</v>
      </c>
      <c r="F42" s="70">
        <v>135.29126595073899</v>
      </c>
      <c r="G42" s="69">
        <v>443620.11310000002</v>
      </c>
      <c r="H42" s="70">
        <v>20.2975853981856</v>
      </c>
      <c r="I42" s="69">
        <v>32263.644899999999</v>
      </c>
      <c r="J42" s="70">
        <v>6.0456818721294203</v>
      </c>
      <c r="K42" s="69">
        <v>28194.550500000001</v>
      </c>
      <c r="L42" s="70">
        <v>6.3555618123302802</v>
      </c>
      <c r="M42" s="70">
        <v>0.144322017121713</v>
      </c>
      <c r="N42" s="69">
        <v>6628920.2112999996</v>
      </c>
      <c r="O42" s="69">
        <v>66275320.068400003</v>
      </c>
      <c r="P42" s="69">
        <v>2422</v>
      </c>
      <c r="Q42" s="69">
        <v>1846</v>
      </c>
      <c r="R42" s="70">
        <v>31.202600216684701</v>
      </c>
      <c r="S42" s="69">
        <v>220.340332122213</v>
      </c>
      <c r="T42" s="69">
        <v>267.639354333695</v>
      </c>
      <c r="U42" s="71">
        <v>-21.466347879173899</v>
      </c>
    </row>
    <row r="43" spans="1:21" ht="12" thickBot="1" x14ac:dyDescent="0.2">
      <c r="A43" s="52"/>
      <c r="B43" s="54" t="s">
        <v>39</v>
      </c>
      <c r="C43" s="55"/>
      <c r="D43" s="69">
        <v>231185.21</v>
      </c>
      <c r="E43" s="69">
        <v>130435.95909999999</v>
      </c>
      <c r="F43" s="70">
        <v>177.24039566632101</v>
      </c>
      <c r="G43" s="72"/>
      <c r="H43" s="72"/>
      <c r="I43" s="69">
        <v>1279.53</v>
      </c>
      <c r="J43" s="70">
        <v>0.55346533629897898</v>
      </c>
      <c r="K43" s="72"/>
      <c r="L43" s="72"/>
      <c r="M43" s="72"/>
      <c r="N43" s="69">
        <v>2771350.52</v>
      </c>
      <c r="O43" s="69">
        <v>10969342.300000001</v>
      </c>
      <c r="P43" s="69">
        <v>123</v>
      </c>
      <c r="Q43" s="69">
        <v>142</v>
      </c>
      <c r="R43" s="70">
        <v>-13.380281690140899</v>
      </c>
      <c r="S43" s="69">
        <v>1879.55455284553</v>
      </c>
      <c r="T43" s="69">
        <v>1652.8505633802799</v>
      </c>
      <c r="U43" s="71">
        <v>12.061580714538501</v>
      </c>
    </row>
    <row r="44" spans="1:21" ht="12" thickBot="1" x14ac:dyDescent="0.2">
      <c r="A44" s="52"/>
      <c r="B44" s="54" t="s">
        <v>40</v>
      </c>
      <c r="C44" s="55"/>
      <c r="D44" s="69">
        <v>102368.99</v>
      </c>
      <c r="E44" s="69">
        <v>26536.7219</v>
      </c>
      <c r="F44" s="70">
        <v>385.76351060151097</v>
      </c>
      <c r="G44" s="72"/>
      <c r="H44" s="72"/>
      <c r="I44" s="69">
        <v>14231.73</v>
      </c>
      <c r="J44" s="70">
        <v>13.9023839152853</v>
      </c>
      <c r="K44" s="72"/>
      <c r="L44" s="72"/>
      <c r="M44" s="72"/>
      <c r="N44" s="69">
        <v>937189.66</v>
      </c>
      <c r="O44" s="69">
        <v>3381950.42</v>
      </c>
      <c r="P44" s="69">
        <v>85</v>
      </c>
      <c r="Q44" s="69">
        <v>67</v>
      </c>
      <c r="R44" s="70">
        <v>26.865671641791099</v>
      </c>
      <c r="S44" s="69">
        <v>1204.3410588235299</v>
      </c>
      <c r="T44" s="69">
        <v>860.512686567164</v>
      </c>
      <c r="U44" s="71">
        <v>28.549086634332401</v>
      </c>
    </row>
    <row r="45" spans="1:21" ht="12" thickBot="1" x14ac:dyDescent="0.2">
      <c r="A45" s="53"/>
      <c r="B45" s="54" t="s">
        <v>35</v>
      </c>
      <c r="C45" s="55"/>
      <c r="D45" s="74">
        <v>39608.308900000004</v>
      </c>
      <c r="E45" s="75"/>
      <c r="F45" s="75"/>
      <c r="G45" s="74">
        <v>27873.077700000002</v>
      </c>
      <c r="H45" s="76">
        <v>42.102387566623101</v>
      </c>
      <c r="I45" s="74">
        <v>5106.2910000000002</v>
      </c>
      <c r="J45" s="76">
        <v>12.8919692403227</v>
      </c>
      <c r="K45" s="74">
        <v>2960.0947000000001</v>
      </c>
      <c r="L45" s="76">
        <v>10.619906175628399</v>
      </c>
      <c r="M45" s="76">
        <v>0.72504312108663305</v>
      </c>
      <c r="N45" s="74">
        <v>280735.66139999998</v>
      </c>
      <c r="O45" s="74">
        <v>3160299.5701000001</v>
      </c>
      <c r="P45" s="74">
        <v>21</v>
      </c>
      <c r="Q45" s="74">
        <v>19</v>
      </c>
      <c r="R45" s="76">
        <v>10.526315789473699</v>
      </c>
      <c r="S45" s="74">
        <v>1886.10994761905</v>
      </c>
      <c r="T45" s="74">
        <v>814.67582105263205</v>
      </c>
      <c r="U45" s="77">
        <v>56.806557216823599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124004</v>
      </c>
      <c r="D2" s="32">
        <v>886442.84894188005</v>
      </c>
      <c r="E2" s="32">
        <v>788784.50353760703</v>
      </c>
      <c r="F2" s="32">
        <v>97658.345404273496</v>
      </c>
      <c r="G2" s="32">
        <v>788784.50353760703</v>
      </c>
      <c r="H2" s="32">
        <v>0.110168800527688</v>
      </c>
    </row>
    <row r="3" spans="1:8" ht="14.25" x14ac:dyDescent="0.2">
      <c r="A3" s="32">
        <v>2</v>
      </c>
      <c r="B3" s="33">
        <v>13</v>
      </c>
      <c r="C3" s="32">
        <v>15590.418</v>
      </c>
      <c r="D3" s="32">
        <v>144264.054271787</v>
      </c>
      <c r="E3" s="32">
        <v>114498.031503979</v>
      </c>
      <c r="F3" s="32">
        <v>29766.022767808801</v>
      </c>
      <c r="G3" s="32">
        <v>114498.031503979</v>
      </c>
      <c r="H3" s="32">
        <v>0.206330141753336</v>
      </c>
    </row>
    <row r="4" spans="1:8" ht="14.25" x14ac:dyDescent="0.2">
      <c r="A4" s="32">
        <v>3</v>
      </c>
      <c r="B4" s="33">
        <v>14</v>
      </c>
      <c r="C4" s="32">
        <v>154793</v>
      </c>
      <c r="D4" s="32">
        <v>249739.866829915</v>
      </c>
      <c r="E4" s="32">
        <v>242250.92473589699</v>
      </c>
      <c r="F4" s="32">
        <v>7488.9420940170903</v>
      </c>
      <c r="G4" s="32">
        <v>242250.92473589699</v>
      </c>
      <c r="H4" s="32">
        <v>2.9986970799169399E-2</v>
      </c>
    </row>
    <row r="5" spans="1:8" ht="14.25" x14ac:dyDescent="0.2">
      <c r="A5" s="32">
        <v>4</v>
      </c>
      <c r="B5" s="33">
        <v>15</v>
      </c>
      <c r="C5" s="32">
        <v>4777</v>
      </c>
      <c r="D5" s="32">
        <v>71519.741915384599</v>
      </c>
      <c r="E5" s="32">
        <v>62037.031831623899</v>
      </c>
      <c r="F5" s="32">
        <v>9482.7100837606795</v>
      </c>
      <c r="G5" s="32">
        <v>62037.031831623899</v>
      </c>
      <c r="H5" s="32">
        <v>0.132588706695554</v>
      </c>
    </row>
    <row r="6" spans="1:8" ht="14.25" x14ac:dyDescent="0.2">
      <c r="A6" s="32">
        <v>5</v>
      </c>
      <c r="B6" s="33">
        <v>16</v>
      </c>
      <c r="C6" s="32">
        <v>3903</v>
      </c>
      <c r="D6" s="32">
        <v>332643.255775214</v>
      </c>
      <c r="E6" s="32">
        <v>311845.58154957299</v>
      </c>
      <c r="F6" s="32">
        <v>20797.674225641</v>
      </c>
      <c r="G6" s="32">
        <v>311845.58154957299</v>
      </c>
      <c r="H6" s="32">
        <v>6.2522458713833703E-2</v>
      </c>
    </row>
    <row r="7" spans="1:8" ht="14.25" x14ac:dyDescent="0.2">
      <c r="A7" s="32">
        <v>6</v>
      </c>
      <c r="B7" s="33">
        <v>17</v>
      </c>
      <c r="C7" s="32">
        <v>33655</v>
      </c>
      <c r="D7" s="32">
        <v>352171.71674700902</v>
      </c>
      <c r="E7" s="32">
        <v>281168.98314615397</v>
      </c>
      <c r="F7" s="32">
        <v>71002.733600854699</v>
      </c>
      <c r="G7" s="32">
        <v>281168.98314615397</v>
      </c>
      <c r="H7" s="32">
        <v>0.201613957692864</v>
      </c>
    </row>
    <row r="8" spans="1:8" ht="14.25" x14ac:dyDescent="0.2">
      <c r="A8" s="32">
        <v>7</v>
      </c>
      <c r="B8" s="33">
        <v>18</v>
      </c>
      <c r="C8" s="32">
        <v>91463</v>
      </c>
      <c r="D8" s="32">
        <v>184809.39007093999</v>
      </c>
      <c r="E8" s="32">
        <v>158502.82187435901</v>
      </c>
      <c r="F8" s="32">
        <v>26306.5681965812</v>
      </c>
      <c r="G8" s="32">
        <v>158502.82187435901</v>
      </c>
      <c r="H8" s="32">
        <v>0.14234432669510599</v>
      </c>
    </row>
    <row r="9" spans="1:8" ht="14.25" x14ac:dyDescent="0.2">
      <c r="A9" s="32">
        <v>8</v>
      </c>
      <c r="B9" s="33">
        <v>19</v>
      </c>
      <c r="C9" s="32">
        <v>27713</v>
      </c>
      <c r="D9" s="32">
        <v>186010.86992222199</v>
      </c>
      <c r="E9" s="32">
        <v>155114.67435470101</v>
      </c>
      <c r="F9" s="32">
        <v>30896.195567521401</v>
      </c>
      <c r="G9" s="32">
        <v>155114.67435470101</v>
      </c>
      <c r="H9" s="32">
        <v>0.16609887142853599</v>
      </c>
    </row>
    <row r="10" spans="1:8" ht="14.25" x14ac:dyDescent="0.2">
      <c r="A10" s="32">
        <v>9</v>
      </c>
      <c r="B10" s="33">
        <v>21</v>
      </c>
      <c r="C10" s="32">
        <v>450800</v>
      </c>
      <c r="D10" s="32">
        <v>1651324.47221197</v>
      </c>
      <c r="E10" s="32">
        <v>1695882.5160683801</v>
      </c>
      <c r="F10" s="32">
        <v>-44558.043856410302</v>
      </c>
      <c r="G10" s="32">
        <v>1695882.5160683801</v>
      </c>
      <c r="H10" s="35">
        <v>-2.69832153560495E-2</v>
      </c>
    </row>
    <row r="11" spans="1:8" ht="14.25" x14ac:dyDescent="0.2">
      <c r="A11" s="32">
        <v>10</v>
      </c>
      <c r="B11" s="33">
        <v>22</v>
      </c>
      <c r="C11" s="32">
        <v>165339</v>
      </c>
      <c r="D11" s="32">
        <v>2116412.7789675202</v>
      </c>
      <c r="E11" s="32">
        <v>2109495.48679573</v>
      </c>
      <c r="F11" s="32">
        <v>6917.2921717948702</v>
      </c>
      <c r="G11" s="32">
        <v>2109495.48679573</v>
      </c>
      <c r="H11" s="32">
        <v>3.26840408475015E-3</v>
      </c>
    </row>
    <row r="12" spans="1:8" ht="14.25" x14ac:dyDescent="0.2">
      <c r="A12" s="32">
        <v>11</v>
      </c>
      <c r="B12" s="33">
        <v>23</v>
      </c>
      <c r="C12" s="32">
        <v>345378.95899999997</v>
      </c>
      <c r="D12" s="32">
        <v>2859153.4939348702</v>
      </c>
      <c r="E12" s="32">
        <v>2511749.6756890402</v>
      </c>
      <c r="F12" s="32">
        <v>347403.81824582902</v>
      </c>
      <c r="G12" s="32">
        <v>2511749.6756890402</v>
      </c>
      <c r="H12" s="32">
        <v>0.121505829953788</v>
      </c>
    </row>
    <row r="13" spans="1:8" ht="14.25" x14ac:dyDescent="0.2">
      <c r="A13" s="32">
        <v>12</v>
      </c>
      <c r="B13" s="33">
        <v>24</v>
      </c>
      <c r="C13" s="32">
        <v>29574.702000000001</v>
      </c>
      <c r="D13" s="32">
        <v>609512.91195128195</v>
      </c>
      <c r="E13" s="32">
        <v>569786.79845640995</v>
      </c>
      <c r="F13" s="32">
        <v>39726.113494871803</v>
      </c>
      <c r="G13" s="32">
        <v>569786.79845640995</v>
      </c>
      <c r="H13" s="32">
        <v>6.5176820237808297E-2</v>
      </c>
    </row>
    <row r="14" spans="1:8" ht="14.25" x14ac:dyDescent="0.2">
      <c r="A14" s="32">
        <v>13</v>
      </c>
      <c r="B14" s="33">
        <v>25</v>
      </c>
      <c r="C14" s="32">
        <v>119079</v>
      </c>
      <c r="D14" s="32">
        <v>1537972.9828000001</v>
      </c>
      <c r="E14" s="32">
        <v>1473638.9069000001</v>
      </c>
      <c r="F14" s="32">
        <v>64334.075900000003</v>
      </c>
      <c r="G14" s="32">
        <v>1473638.9069000001</v>
      </c>
      <c r="H14" s="32">
        <v>4.1830433056681403E-2</v>
      </c>
    </row>
    <row r="15" spans="1:8" ht="14.25" x14ac:dyDescent="0.2">
      <c r="A15" s="32">
        <v>14</v>
      </c>
      <c r="B15" s="33">
        <v>26</v>
      </c>
      <c r="C15" s="32">
        <v>173707</v>
      </c>
      <c r="D15" s="32">
        <v>607607.15012372006</v>
      </c>
      <c r="E15" s="32">
        <v>622971.92736821703</v>
      </c>
      <c r="F15" s="32">
        <v>-15364.7772444974</v>
      </c>
      <c r="G15" s="32">
        <v>622971.92736821703</v>
      </c>
      <c r="H15" s="32">
        <v>-2.5287354240925E-2</v>
      </c>
    </row>
    <row r="16" spans="1:8" ht="14.25" x14ac:dyDescent="0.2">
      <c r="A16" s="32">
        <v>15</v>
      </c>
      <c r="B16" s="33">
        <v>27</v>
      </c>
      <c r="C16" s="32">
        <v>244541.56</v>
      </c>
      <c r="D16" s="32">
        <v>1629735.0334000001</v>
      </c>
      <c r="E16" s="32">
        <v>1446602.9944</v>
      </c>
      <c r="F16" s="32">
        <v>183132.03899999999</v>
      </c>
      <c r="G16" s="32">
        <v>1446602.9944</v>
      </c>
      <c r="H16" s="32">
        <v>0.112369210483219</v>
      </c>
    </row>
    <row r="17" spans="1:8" ht="14.25" x14ac:dyDescent="0.2">
      <c r="A17" s="32">
        <v>16</v>
      </c>
      <c r="B17" s="33">
        <v>29</v>
      </c>
      <c r="C17" s="32">
        <v>519400</v>
      </c>
      <c r="D17" s="32">
        <v>5586084.2023376096</v>
      </c>
      <c r="E17" s="32">
        <v>5860610.2735717902</v>
      </c>
      <c r="F17" s="32">
        <v>-274526.07123418798</v>
      </c>
      <c r="G17" s="32">
        <v>5860610.2735717902</v>
      </c>
      <c r="H17" s="32">
        <v>-4.9144635363589297E-2</v>
      </c>
    </row>
    <row r="18" spans="1:8" ht="14.25" x14ac:dyDescent="0.2">
      <c r="A18" s="32">
        <v>17</v>
      </c>
      <c r="B18" s="33">
        <v>31</v>
      </c>
      <c r="C18" s="32">
        <v>39469.123</v>
      </c>
      <c r="D18" s="32">
        <v>295375.82141953002</v>
      </c>
      <c r="E18" s="32">
        <v>256830.37320256099</v>
      </c>
      <c r="F18" s="32">
        <v>38545.448216968703</v>
      </c>
      <c r="G18" s="32">
        <v>256830.37320256099</v>
      </c>
      <c r="H18" s="32">
        <v>0.13049628785364101</v>
      </c>
    </row>
    <row r="19" spans="1:8" ht="14.25" x14ac:dyDescent="0.2">
      <c r="A19" s="32">
        <v>18</v>
      </c>
      <c r="B19" s="33">
        <v>32</v>
      </c>
      <c r="C19" s="32">
        <v>18742.114000000001</v>
      </c>
      <c r="D19" s="32">
        <v>276044.19343734998</v>
      </c>
      <c r="E19" s="32">
        <v>256359.06551161801</v>
      </c>
      <c r="F19" s="32">
        <v>19685.127925731598</v>
      </c>
      <c r="G19" s="32">
        <v>256359.06551161801</v>
      </c>
      <c r="H19" s="32">
        <v>7.1311508786361499E-2</v>
      </c>
    </row>
    <row r="20" spans="1:8" ht="14.25" x14ac:dyDescent="0.2">
      <c r="A20" s="32">
        <v>19</v>
      </c>
      <c r="B20" s="33">
        <v>33</v>
      </c>
      <c r="C20" s="32">
        <v>61206.877999999997</v>
      </c>
      <c r="D20" s="32">
        <v>724014.46217724099</v>
      </c>
      <c r="E20" s="32">
        <v>592765.911532445</v>
      </c>
      <c r="F20" s="32">
        <v>131248.55064479599</v>
      </c>
      <c r="G20" s="32">
        <v>592765.911532445</v>
      </c>
      <c r="H20" s="32">
        <v>0.18127890739931901</v>
      </c>
    </row>
    <row r="21" spans="1:8" ht="14.25" x14ac:dyDescent="0.2">
      <c r="A21" s="32">
        <v>20</v>
      </c>
      <c r="B21" s="33">
        <v>34</v>
      </c>
      <c r="C21" s="32">
        <v>52228.207999999999</v>
      </c>
      <c r="D21" s="32">
        <v>278546.95845305198</v>
      </c>
      <c r="E21" s="32">
        <v>200485.18888896599</v>
      </c>
      <c r="F21" s="32">
        <v>78061.769564085698</v>
      </c>
      <c r="G21" s="32">
        <v>200485.18888896599</v>
      </c>
      <c r="H21" s="32">
        <v>0.28024635414298599</v>
      </c>
    </row>
    <row r="22" spans="1:8" ht="14.25" x14ac:dyDescent="0.2">
      <c r="A22" s="32">
        <v>21</v>
      </c>
      <c r="B22" s="33">
        <v>35</v>
      </c>
      <c r="C22" s="32">
        <v>46511.139000000003</v>
      </c>
      <c r="D22" s="32">
        <v>1022831.74689558</v>
      </c>
      <c r="E22" s="32">
        <v>1011016.64596637</v>
      </c>
      <c r="F22" s="32">
        <v>11815.1009292035</v>
      </c>
      <c r="G22" s="32">
        <v>1011016.64596637</v>
      </c>
      <c r="H22" s="32">
        <v>1.1551363129922301E-2</v>
      </c>
    </row>
    <row r="23" spans="1:8" ht="14.25" x14ac:dyDescent="0.2">
      <c r="A23" s="32">
        <v>22</v>
      </c>
      <c r="B23" s="33">
        <v>36</v>
      </c>
      <c r="C23" s="32">
        <v>179014.74600000001</v>
      </c>
      <c r="D23" s="32">
        <v>909396.58996725699</v>
      </c>
      <c r="E23" s="32">
        <v>796961.87069643894</v>
      </c>
      <c r="F23" s="32">
        <v>112434.71927081799</v>
      </c>
      <c r="G23" s="32">
        <v>796961.87069643894</v>
      </c>
      <c r="H23" s="32">
        <v>0.123636618513015</v>
      </c>
    </row>
    <row r="24" spans="1:8" ht="14.25" x14ac:dyDescent="0.2">
      <c r="A24" s="32">
        <v>23</v>
      </c>
      <c r="B24" s="33">
        <v>37</v>
      </c>
      <c r="C24" s="32">
        <v>190781.66500000001</v>
      </c>
      <c r="D24" s="32">
        <v>1816424.46685237</v>
      </c>
      <c r="E24" s="32">
        <v>1639986.71265928</v>
      </c>
      <c r="F24" s="32">
        <v>176437.754193095</v>
      </c>
      <c r="G24" s="32">
        <v>1639986.71265928</v>
      </c>
      <c r="H24" s="32">
        <v>9.7134649644330703E-2</v>
      </c>
    </row>
    <row r="25" spans="1:8" ht="14.25" x14ac:dyDescent="0.2">
      <c r="A25" s="32">
        <v>24</v>
      </c>
      <c r="B25" s="33">
        <v>38</v>
      </c>
      <c r="C25" s="32">
        <v>600725.96600000001</v>
      </c>
      <c r="D25" s="32">
        <v>2281130.2730318601</v>
      </c>
      <c r="E25" s="32">
        <v>2386521.5177070801</v>
      </c>
      <c r="F25" s="32">
        <v>-105391.24467522099</v>
      </c>
      <c r="G25" s="32">
        <v>2386521.5177070801</v>
      </c>
      <c r="H25" s="32">
        <v>-4.6201326562180699E-2</v>
      </c>
    </row>
    <row r="26" spans="1:8" ht="14.25" x14ac:dyDescent="0.2">
      <c r="A26" s="32">
        <v>25</v>
      </c>
      <c r="B26" s="33">
        <v>39</v>
      </c>
      <c r="C26" s="32">
        <v>93153.652000000002</v>
      </c>
      <c r="D26" s="32">
        <v>132038.82746935199</v>
      </c>
      <c r="E26" s="32">
        <v>94328.076204495796</v>
      </c>
      <c r="F26" s="32">
        <v>37710.751264856</v>
      </c>
      <c r="G26" s="32">
        <v>94328.076204495796</v>
      </c>
      <c r="H26" s="32">
        <v>0.28560350002812102</v>
      </c>
    </row>
    <row r="27" spans="1:8" ht="14.25" x14ac:dyDescent="0.2">
      <c r="A27" s="32">
        <v>26</v>
      </c>
      <c r="B27" s="33">
        <v>42</v>
      </c>
      <c r="C27" s="32">
        <v>16425.397000000001</v>
      </c>
      <c r="D27" s="32">
        <v>178479.27669999999</v>
      </c>
      <c r="E27" s="32">
        <v>165196.31090000001</v>
      </c>
      <c r="F27" s="32">
        <v>13282.9658</v>
      </c>
      <c r="G27" s="32">
        <v>165196.31090000001</v>
      </c>
      <c r="H27" s="32">
        <v>7.4423014512362204E-2</v>
      </c>
    </row>
    <row r="28" spans="1:8" ht="14.25" x14ac:dyDescent="0.2">
      <c r="A28" s="32">
        <v>27</v>
      </c>
      <c r="B28" s="33">
        <v>75</v>
      </c>
      <c r="C28" s="32">
        <v>343</v>
      </c>
      <c r="D28" s="32">
        <v>221910.256410256</v>
      </c>
      <c r="E28" s="32">
        <v>207451.662393162</v>
      </c>
      <c r="F28" s="32">
        <v>14458.594017093999</v>
      </c>
      <c r="G28" s="32">
        <v>207451.662393162</v>
      </c>
      <c r="H28" s="32">
        <v>6.5155140870837902E-2</v>
      </c>
    </row>
    <row r="29" spans="1:8" ht="14.25" x14ac:dyDescent="0.2">
      <c r="A29" s="32">
        <v>28</v>
      </c>
      <c r="B29" s="33">
        <v>76</v>
      </c>
      <c r="C29" s="32">
        <v>2975</v>
      </c>
      <c r="D29" s="32">
        <v>533664.27853846201</v>
      </c>
      <c r="E29" s="32">
        <v>501400.63701453002</v>
      </c>
      <c r="F29" s="32">
        <v>32263.641523931601</v>
      </c>
      <c r="G29" s="32">
        <v>501400.63701453002</v>
      </c>
      <c r="H29" s="32">
        <v>6.0456813059123198E-2</v>
      </c>
    </row>
    <row r="30" spans="1:8" ht="14.25" x14ac:dyDescent="0.2">
      <c r="A30" s="32">
        <v>29</v>
      </c>
      <c r="B30" s="33">
        <v>99</v>
      </c>
      <c r="C30" s="32">
        <v>21</v>
      </c>
      <c r="D30" s="32">
        <v>39608.308751229102</v>
      </c>
      <c r="E30" s="32">
        <v>34502.018304213001</v>
      </c>
      <c r="F30" s="32">
        <v>5106.2904470161102</v>
      </c>
      <c r="G30" s="32">
        <v>34502.018304213001</v>
      </c>
      <c r="H30" s="32">
        <v>0.128919678926146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1</v>
      </c>
      <c r="D32" s="38">
        <v>2468.38</v>
      </c>
      <c r="E32" s="38">
        <v>2393.16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207</v>
      </c>
      <c r="D33" s="38">
        <v>740527.91</v>
      </c>
      <c r="E33" s="38">
        <v>768246.55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192</v>
      </c>
      <c r="D34" s="38">
        <v>597175.15</v>
      </c>
      <c r="E34" s="38">
        <v>609499.69999999995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158</v>
      </c>
      <c r="D35" s="38">
        <v>377486.12</v>
      </c>
      <c r="E35" s="38">
        <v>361490.35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64</v>
      </c>
      <c r="D36" s="38">
        <v>6.12</v>
      </c>
      <c r="E36" s="38">
        <v>0.06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109</v>
      </c>
      <c r="D37" s="38">
        <v>231185.21</v>
      </c>
      <c r="E37" s="38">
        <v>229905.68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73</v>
      </c>
      <c r="D38" s="38">
        <v>102368.99</v>
      </c>
      <c r="E38" s="38">
        <v>88137.26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2015-04-19T02:26:33Z</dcterms:modified>
</cp:coreProperties>
</file>