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6" i="2" l="1"/>
  <c r="J37" i="2"/>
  <c r="J31" i="2"/>
  <c r="J32" i="2"/>
  <c r="J33" i="2"/>
  <c r="I36" i="2"/>
  <c r="I37" i="2"/>
  <c r="I31" i="2"/>
  <c r="I32" i="2"/>
  <c r="I33" i="2"/>
  <c r="H30" i="2" l="1"/>
  <c r="H31" i="2"/>
  <c r="H38" i="2" l="1"/>
  <c r="J8" i="2" l="1"/>
  <c r="F36" i="2" l="1"/>
  <c r="F37" i="2"/>
  <c r="F32" i="2"/>
  <c r="F33" i="2"/>
  <c r="E36" i="2"/>
  <c r="K36" i="2" s="1"/>
  <c r="E37" i="2"/>
  <c r="K37" i="2" s="1"/>
  <c r="E33" i="2"/>
  <c r="K33" i="2" s="1"/>
  <c r="E32" i="2"/>
  <c r="K32" i="2" s="1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G29" i="2"/>
  <c r="L29" i="2" s="1"/>
  <c r="G31" i="2"/>
  <c r="L31" i="2" s="1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<sst xmlns="http://schemas.openxmlformats.org/spreadsheetml/2006/main" count="115" uniqueCount="73">
  <si>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</si>
  <si>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</si>
  <si>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</si>
  <si>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</si>
  <si>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</si>
  <si>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</si>
  <si>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</si>
  <si>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</si>
  <si>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</si>
  <si>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</si>
  <si>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</si>
  <si>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</si>
  <si>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</si>
  <si>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</si>
  <si>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</si>
  <si>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</si>
  <si>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</si>
  <si>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</si>
  <si>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</si>
  <si>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</si>
  <si>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</si>
  <si>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</si>
  <si>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</si>
  <si>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</si>
  <si>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</si>
  <si>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</si>
  <si>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</si>
  <si>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</si>
  <si>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</si>
  <si>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</si>
  <si>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</si>
  <si>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</si>
  <si>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</si>
  <si>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</si>
  <si>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</si>
  <si>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</si>
  <si>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</si>
  <si>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</si>
  <si>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</si>
  <si>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</si>
  <si>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</si>
  <si>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</si>
  <si>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</si>
  <si>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</si>
  <si>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</si>
  <si>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</si>
  <si>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</si>
  <si>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</si>
  <si>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</si>
  <si>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</si>
  <si>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</si>
  <si>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</si>
  <si>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</si>
  <si>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</si>
  <si>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</si>
  <si>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</si>
  <si>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</si>
  <si>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</si>
  <si>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</si>
  <si>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</si>
  <si>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</si>
  <si>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</si>
  <si>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</si>
  <si>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</si>
  <si>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</si>
  <si>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</si>
  <si>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</si>
  <si>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</si>
  <si>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</si>
  <si>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</si>
  <si>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</si>
  <si>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74-赠品</t>
  </si>
  <si>
    <t>41-周转筐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</si>
</sst>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wrapText="1"/>
    </xf>
    <xf numFmtId="49" fontId="21" fillId="33" borderId="15" xfId="0" applyNumberFormat="1" applyFont="1" applyFill="1" applyBorder="1" applyAlignment="1">
      <alignment horizontal="left" vertical="top" wrapText="1"/>
    </xf>
    <xf numFmtId="49" fontId="22" fillId="33" borderId="13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SUM(E4:E38)</f>
        <v>27527711.026099999</v>
      </c>
      <c r="F3" s="25">
        <f>RA!I7</f>
        <v>1371150.9724999999</v>
      </c>
      <c r="G3" s="16">
        <f>SUM(G4:G38)</f>
        <v>26156730.893600006</v>
      </c>
      <c r="H3" s="27">
        <f>RA!J7</f>
        <v>4.9577866279973204</v>
      </c>
      <c r="I3" s="20">
        <f>SUM(I4:I38)</f>
        <v>27527716.841690883</v>
      </c>
      <c r="J3" s="21">
        <f>SUM(J4:J38)</f>
        <v>26156731.098588075</v>
      </c>
      <c r="K3" s="22">
        <f>E3-I3</f>
        <v>-5.8155908845365047</v>
      </c>
      <c r="L3" s="22">
        <f>G3-J3</f>
        <v>-0.20498806983232498</v>
      </c>
    </row>
    <row r="4" spans="1:13" x14ac:dyDescent="0.15">
      <c r="A4" s="42">
        <f>RA!A8</f>
        <v>42113</v>
      </c>
      <c r="B4" s="12">
        <v>12</v>
      </c>
      <c r="C4" s="39" t="s">
        <v>6</v>
      </c>
      <c r="D4" s="39"/>
      <c r="E4" s="15">
        <f>VLOOKUP(C4,RA!B8:D36,3,0)</f>
        <v>829647.2243</v>
      </c>
      <c r="F4" s="25">
        <f>VLOOKUP(C4,RA!B8:I39,8,0)</f>
        <v>100775.75810000001</v>
      </c>
      <c r="G4" s="16">
        <f t="shared" ref="G4:G38" si="0">E4-F4</f>
        <v>728871.46620000002</v>
      </c>
      <c r="H4" s="27">
        <f>RA!J8</f>
        <v>12.1468203771823</v>
      </c>
      <c r="I4" s="20">
        <f>VLOOKUP(B4,RMS!B:D,3,FALSE)</f>
        <v>829647.75299658102</v>
      </c>
      <c r="J4" s="21">
        <f>VLOOKUP(B4,RMS!B:E,4,FALSE)</f>
        <v>728871.48328376096</v>
      </c>
      <c r="K4" s="22">
        <f t="shared" ref="K4:K38" si="1">E4-I4</f>
        <v>-0.52869658102281392</v>
      </c>
      <c r="L4" s="22">
        <f t="shared" ref="L4:L38" si="2">G4-J4</f>
        <v>-1.7083760933019221E-2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231830.00940000001</v>
      </c>
      <c r="F5" s="25">
        <f>VLOOKUP(C5,RA!B9:I40,8,0)</f>
        <v>28961.716400000001</v>
      </c>
      <c r="G5" s="16">
        <f t="shared" si="0"/>
        <v>202868.29300000001</v>
      </c>
      <c r="H5" s="27">
        <f>RA!J9</f>
        <v>12.492652040586099</v>
      </c>
      <c r="I5" s="20">
        <f>VLOOKUP(B5,RMS!B:D,3,FALSE)</f>
        <v>231830.05604426301</v>
      </c>
      <c r="J5" s="21">
        <f>VLOOKUP(B5,RMS!B:E,4,FALSE)</f>
        <v>202868.27206567599</v>
      </c>
      <c r="K5" s="22">
        <f t="shared" si="1"/>
        <v>-4.6644262998597696E-2</v>
      </c>
      <c r="L5" s="22">
        <f t="shared" si="2"/>
        <v>2.0934324013069272E-2</v>
      </c>
      <c r="M5" s="34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240649.94260000001</v>
      </c>
      <c r="F6" s="25">
        <f>VLOOKUP(C6,RA!B10:I41,8,0)</f>
        <v>5502.2975999999999</v>
      </c>
      <c r="G6" s="16">
        <f t="shared" si="0"/>
        <v>235147.64500000002</v>
      </c>
      <c r="H6" s="27">
        <f>RA!J10</f>
        <v>2.2864321264957601</v>
      </c>
      <c r="I6" s="20">
        <f>VLOOKUP(B6,RMS!B:D,3,FALSE)</f>
        <v>240652.56199572599</v>
      </c>
      <c r="J6" s="21">
        <f>VLOOKUP(B6,RMS!B:E,4,FALSE)</f>
        <v>235147.645867521</v>
      </c>
      <c r="K6" s="22">
        <f>E6-I6</f>
        <v>-2.6193957259820309</v>
      </c>
      <c r="L6" s="22">
        <f t="shared" si="2"/>
        <v>-8.6752098286524415E-4</v>
      </c>
      <c r="M6" s="34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75745.637199999997</v>
      </c>
      <c r="F7" s="25">
        <f>VLOOKUP(C7,RA!B11:I42,8,0)</f>
        <v>11017.3516</v>
      </c>
      <c r="G7" s="16">
        <f t="shared" si="0"/>
        <v>64728.285599999996</v>
      </c>
      <c r="H7" s="27">
        <f>RA!J11</f>
        <v>14.5451962743539</v>
      </c>
      <c r="I7" s="20">
        <f>VLOOKUP(B7,RMS!B:D,3,FALSE)</f>
        <v>75745.663407692293</v>
      </c>
      <c r="J7" s="21">
        <f>VLOOKUP(B7,RMS!B:E,4,FALSE)</f>
        <v>64728.286248717901</v>
      </c>
      <c r="K7" s="22">
        <f t="shared" si="1"/>
        <v>-2.6207692295429297E-2</v>
      </c>
      <c r="L7" s="22">
        <f t="shared" si="2"/>
        <v>-6.4871790527831763E-4</v>
      </c>
      <c r="M7" s="34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270825.54810000001</v>
      </c>
      <c r="F8" s="25">
        <f>VLOOKUP(C8,RA!B12:I43,8,0)</f>
        <v>20708.7713</v>
      </c>
      <c r="G8" s="16">
        <f t="shared" si="0"/>
        <v>250116.77680000002</v>
      </c>
      <c r="H8" s="27">
        <f>RA!J12</f>
        <v>7.6465353602288202</v>
      </c>
      <c r="I8" s="20">
        <f>VLOOKUP(B8,RMS!B:D,3,FALSE)</f>
        <v>270825.57338547002</v>
      </c>
      <c r="J8" s="21">
        <f>VLOOKUP(B8,RMS!B:E,4,FALSE)</f>
        <v>250116.774795726</v>
      </c>
      <c r="K8" s="22">
        <f t="shared" si="1"/>
        <v>-2.5285470008384436E-2</v>
      </c>
      <c r="L8" s="22">
        <f t="shared" si="2"/>
        <v>2.0042740216013044E-3</v>
      </c>
      <c r="M8" s="34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322743.27529999998</v>
      </c>
      <c r="F9" s="25">
        <f>VLOOKUP(C9,RA!B13:I44,8,0)</f>
        <v>69123.720499999996</v>
      </c>
      <c r="G9" s="16">
        <f t="shared" si="0"/>
        <v>253619.55479999998</v>
      </c>
      <c r="H9" s="27">
        <f>RA!J13</f>
        <v>21.4175556208715</v>
      </c>
      <c r="I9" s="20">
        <f>VLOOKUP(B9,RMS!B:D,3,FALSE)</f>
        <v>322743.44860170898</v>
      </c>
      <c r="J9" s="21">
        <f>VLOOKUP(B9,RMS!B:E,4,FALSE)</f>
        <v>253619.550524786</v>
      </c>
      <c r="K9" s="22">
        <f t="shared" si="1"/>
        <v>-0.17330170900095254</v>
      </c>
      <c r="L9" s="22">
        <f t="shared" si="2"/>
        <v>4.2752139852382243E-3</v>
      </c>
      <c r="M9" s="34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186138.35430000001</v>
      </c>
      <c r="F10" s="25">
        <f>VLOOKUP(C10,RA!B14:I45,8,0)</f>
        <v>33821.912100000001</v>
      </c>
      <c r="G10" s="16">
        <f t="shared" si="0"/>
        <v>152316.44219999999</v>
      </c>
      <c r="H10" s="27">
        <f>RA!J14</f>
        <v>18.170307901986199</v>
      </c>
      <c r="I10" s="20">
        <f>VLOOKUP(B10,RMS!B:D,3,FALSE)</f>
        <v>186138.36873589701</v>
      </c>
      <c r="J10" s="21">
        <f>VLOOKUP(B10,RMS!B:E,4,FALSE)</f>
        <v>152316.439050427</v>
      </c>
      <c r="K10" s="22">
        <f t="shared" si="1"/>
        <v>-1.4435896999202669E-2</v>
      </c>
      <c r="L10" s="22">
        <f t="shared" si="2"/>
        <v>3.1495729926973581E-3</v>
      </c>
      <c r="M10" s="34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170635.86720000001</v>
      </c>
      <c r="F11" s="25">
        <f>VLOOKUP(C11,RA!B15:I46,8,0)</f>
        <v>29333.251499999998</v>
      </c>
      <c r="G11" s="16">
        <f t="shared" si="0"/>
        <v>141302.61570000002</v>
      </c>
      <c r="H11" s="27">
        <f>RA!J15</f>
        <v>17.190554354917001</v>
      </c>
      <c r="I11" s="20">
        <f>VLOOKUP(B11,RMS!B:D,3,FALSE)</f>
        <v>170636.021512821</v>
      </c>
      <c r="J11" s="21">
        <f>VLOOKUP(B11,RMS!B:E,4,FALSE)</f>
        <v>141302.616978632</v>
      </c>
      <c r="K11" s="22">
        <f t="shared" si="1"/>
        <v>-0.15431282098870724</v>
      </c>
      <c r="L11" s="22">
        <f t="shared" si="2"/>
        <v>-1.2786319712176919E-3</v>
      </c>
      <c r="M11" s="34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1707422.0989999999</v>
      </c>
      <c r="F12" s="25">
        <f>VLOOKUP(C12,RA!B16:I47,8,0)</f>
        <v>-56937.392200000002</v>
      </c>
      <c r="G12" s="16">
        <f t="shared" si="0"/>
        <v>1764359.4912</v>
      </c>
      <c r="H12" s="27">
        <f>RA!J16</f>
        <v>-3.3346992658316301</v>
      </c>
      <c r="I12" s="20">
        <f>VLOOKUP(B12,RMS!B:D,3,FALSE)</f>
        <v>1707421.6128034201</v>
      </c>
      <c r="J12" s="21">
        <f>VLOOKUP(B12,RMS!B:E,4,FALSE)</f>
        <v>1764359.4906282099</v>
      </c>
      <c r="K12" s="22">
        <f t="shared" si="1"/>
        <v>0.48619657987728715</v>
      </c>
      <c r="L12" s="22">
        <f t="shared" si="2"/>
        <v>5.7179015129804611E-4</v>
      </c>
      <c r="M12" s="34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1126335.8254</v>
      </c>
      <c r="F13" s="25">
        <f>VLOOKUP(C13,RA!B17:I48,8,0)</f>
        <v>35133.852700000003</v>
      </c>
      <c r="G13" s="16">
        <f t="shared" si="0"/>
        <v>1091201.9727</v>
      </c>
      <c r="H13" s="27">
        <f>RA!J17</f>
        <v>3.11930526470849</v>
      </c>
      <c r="I13" s="20">
        <f>VLOOKUP(B13,RMS!B:D,3,FALSE)</f>
        <v>1126335.9461752099</v>
      </c>
      <c r="J13" s="21">
        <f>VLOOKUP(B13,RMS!B:E,4,FALSE)</f>
        <v>1091201.9734572601</v>
      </c>
      <c r="K13" s="22">
        <f t="shared" si="1"/>
        <v>-0.12077520997263491</v>
      </c>
      <c r="L13" s="22">
        <f t="shared" si="2"/>
        <v>-7.5726001523435116E-4</v>
      </c>
      <c r="M13" s="34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3089740.6264999998</v>
      </c>
      <c r="F14" s="25">
        <f>VLOOKUP(C14,RA!B18:I49,8,0)</f>
        <v>307316.87969999999</v>
      </c>
      <c r="G14" s="16">
        <f t="shared" si="0"/>
        <v>2782423.7467999998</v>
      </c>
      <c r="H14" s="27">
        <f>RA!J18</f>
        <v>9.9463649817144297</v>
      </c>
      <c r="I14" s="20">
        <f>VLOOKUP(B14,RMS!B:D,3,FALSE)</f>
        <v>3089740.6301319199</v>
      </c>
      <c r="J14" s="21">
        <f>VLOOKUP(B14,RMS!B:E,4,FALSE)</f>
        <v>2782424.1312570502</v>
      </c>
      <c r="K14" s="22">
        <f t="shared" si="1"/>
        <v>-3.631920088082552E-3</v>
      </c>
      <c r="L14" s="22">
        <f t="shared" si="2"/>
        <v>-0.38445705035701394</v>
      </c>
      <c r="M14" s="34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686999.55660000001</v>
      </c>
      <c r="F15" s="25">
        <f>VLOOKUP(C15,RA!B19:I50,8,0)</f>
        <v>35610.654000000002</v>
      </c>
      <c r="G15" s="16">
        <f t="shared" si="0"/>
        <v>651388.90260000003</v>
      </c>
      <c r="H15" s="27">
        <f>RA!J19</f>
        <v>5.1835046555545299</v>
      </c>
      <c r="I15" s="20">
        <f>VLOOKUP(B15,RMS!B:D,3,FALSE)</f>
        <v>686999.48988547001</v>
      </c>
      <c r="J15" s="21">
        <f>VLOOKUP(B15,RMS!B:E,4,FALSE)</f>
        <v>651388.90160427405</v>
      </c>
      <c r="K15" s="22">
        <f t="shared" si="1"/>
        <v>6.6714529995806515E-2</v>
      </c>
      <c r="L15" s="22">
        <f t="shared" si="2"/>
        <v>9.9572597537189722E-4</v>
      </c>
      <c r="M15" s="34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1628265.7275</v>
      </c>
      <c r="F16" s="25">
        <f>VLOOKUP(C16,RA!B20:I51,8,0)</f>
        <v>66592.012900000002</v>
      </c>
      <c r="G16" s="16">
        <f t="shared" si="0"/>
        <v>1561673.7146000001</v>
      </c>
      <c r="H16" s="27">
        <f>RA!J20</f>
        <v>4.0897509402377299</v>
      </c>
      <c r="I16" s="20">
        <f>VLOOKUP(B16,RMS!B:D,3,FALSE)</f>
        <v>1628265.95700684</v>
      </c>
      <c r="J16" s="21">
        <f>VLOOKUP(B16,RMS!B:E,4,FALSE)</f>
        <v>1561673.7145811999</v>
      </c>
      <c r="K16" s="22">
        <f t="shared" si="1"/>
        <v>-0.22950683999806643</v>
      </c>
      <c r="L16" s="22">
        <f t="shared" si="2"/>
        <v>1.8800143152475357E-5</v>
      </c>
      <c r="M16" s="34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523139.30599999998</v>
      </c>
      <c r="F17" s="25">
        <f>VLOOKUP(C17,RA!B21:I52,8,0)</f>
        <v>-14006.449199999999</v>
      </c>
      <c r="G17" s="16">
        <f t="shared" si="0"/>
        <v>537145.75520000001</v>
      </c>
      <c r="H17" s="27">
        <f>RA!J21</f>
        <v>-2.6773842147506302</v>
      </c>
      <c r="I17" s="20">
        <f>VLOOKUP(B17,RMS!B:D,3,FALSE)</f>
        <v>523139.22107899602</v>
      </c>
      <c r="J17" s="21">
        <f>VLOOKUP(B17,RMS!B:E,4,FALSE)</f>
        <v>537145.75511651195</v>
      </c>
      <c r="K17" s="22">
        <f t="shared" si="1"/>
        <v>8.4921003959607333E-2</v>
      </c>
      <c r="L17" s="22">
        <f t="shared" si="2"/>
        <v>8.3488062955439091E-5</v>
      </c>
      <c r="M17" s="34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1528669.1070999999</v>
      </c>
      <c r="F18" s="25">
        <f>VLOOKUP(C18,RA!B22:I53,8,0)</f>
        <v>174040.13800000001</v>
      </c>
      <c r="G18" s="16">
        <f t="shared" si="0"/>
        <v>1354628.9690999999</v>
      </c>
      <c r="H18" s="27">
        <f>RA!J22</f>
        <v>11.385075893249899</v>
      </c>
      <c r="I18" s="20">
        <f>VLOOKUP(B18,RMS!B:D,3,FALSE)</f>
        <v>1528670.46646239</v>
      </c>
      <c r="J18" s="21">
        <f>VLOOKUP(B18,RMS!B:E,4,FALSE)</f>
        <v>1354628.9667461501</v>
      </c>
      <c r="K18" s="22">
        <f t="shared" si="1"/>
        <v>-1.3593623901251704</v>
      </c>
      <c r="L18" s="22">
        <f t="shared" si="2"/>
        <v>2.353849820792675E-3</v>
      </c>
      <c r="M18" s="34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5122872.3288000003</v>
      </c>
      <c r="F19" s="25">
        <f>VLOOKUP(C19,RA!B23:I54,8,0)</f>
        <v>-46868.619500000001</v>
      </c>
      <c r="G19" s="16">
        <f t="shared" si="0"/>
        <v>5169740.9483000003</v>
      </c>
      <c r="H19" s="27">
        <f>RA!J23</f>
        <v>-0.91488947004421395</v>
      </c>
      <c r="I19" s="20">
        <f>VLOOKUP(B19,RMS!B:D,3,FALSE)</f>
        <v>5122873.8956623897</v>
      </c>
      <c r="J19" s="21">
        <f>VLOOKUP(B19,RMS!B:E,4,FALSE)</f>
        <v>5169740.9808222204</v>
      </c>
      <c r="K19" s="22">
        <f t="shared" si="1"/>
        <v>-1.5668623894453049</v>
      </c>
      <c r="L19" s="22">
        <f t="shared" si="2"/>
        <v>-3.252222016453743E-2</v>
      </c>
      <c r="M19" s="34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299193.90259999997</v>
      </c>
      <c r="F20" s="25">
        <f>VLOOKUP(C20,RA!B24:I55,8,0)</f>
        <v>42234.348599999998</v>
      </c>
      <c r="G20" s="16">
        <f t="shared" si="0"/>
        <v>256959.55399999997</v>
      </c>
      <c r="H20" s="27">
        <f>RA!J24</f>
        <v>14.1160458929754</v>
      </c>
      <c r="I20" s="20">
        <f>VLOOKUP(B20,RMS!B:D,3,FALSE)</f>
        <v>299193.92901839502</v>
      </c>
      <c r="J20" s="21">
        <f>VLOOKUP(B20,RMS!B:E,4,FALSE)</f>
        <v>256959.566857486</v>
      </c>
      <c r="K20" s="22">
        <f t="shared" si="1"/>
        <v>-2.6418395049404353E-2</v>
      </c>
      <c r="L20" s="22">
        <f t="shared" si="2"/>
        <v>-1.285748602822423E-2</v>
      </c>
      <c r="M20" s="34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273612.64079999999</v>
      </c>
      <c r="F21" s="25">
        <f>VLOOKUP(C21,RA!B25:I56,8,0)</f>
        <v>19045.7611</v>
      </c>
      <c r="G21" s="16">
        <f t="shared" si="0"/>
        <v>254566.87969999999</v>
      </c>
      <c r="H21" s="27">
        <f>RA!J25</f>
        <v>6.96084838928246</v>
      </c>
      <c r="I21" s="20">
        <f>VLOOKUP(B21,RMS!B:D,3,FALSE)</f>
        <v>273612.64581940102</v>
      </c>
      <c r="J21" s="21">
        <f>VLOOKUP(B21,RMS!B:E,4,FALSE)</f>
        <v>254566.88000820801</v>
      </c>
      <c r="K21" s="22">
        <f t="shared" si="1"/>
        <v>-5.019401025492698E-3</v>
      </c>
      <c r="L21" s="22">
        <f t="shared" si="2"/>
        <v>-3.0820802203379571E-4</v>
      </c>
      <c r="M21" s="34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806138.56059999997</v>
      </c>
      <c r="F22" s="25">
        <f>VLOOKUP(C22,RA!B26:I57,8,0)</f>
        <v>143530.5914</v>
      </c>
      <c r="G22" s="16">
        <f t="shared" si="0"/>
        <v>662607.96919999993</v>
      </c>
      <c r="H22" s="27">
        <f>RA!J26</f>
        <v>17.8047048503885</v>
      </c>
      <c r="I22" s="20">
        <f>VLOOKUP(B22,RMS!B:D,3,FALSE)</f>
        <v>806138.52032971801</v>
      </c>
      <c r="J22" s="21">
        <f>VLOOKUP(B22,RMS!B:E,4,FALSE)</f>
        <v>662607.85214061395</v>
      </c>
      <c r="K22" s="22">
        <f t="shared" si="1"/>
        <v>4.0270281955599785E-2</v>
      </c>
      <c r="L22" s="22">
        <f t="shared" si="2"/>
        <v>0.11705938598606735</v>
      </c>
      <c r="M22" s="34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306108.12969999999</v>
      </c>
      <c r="F23" s="25">
        <f>VLOOKUP(C23,RA!B27:I58,8,0)</f>
        <v>84799.102799999993</v>
      </c>
      <c r="G23" s="16">
        <f t="shared" si="0"/>
        <v>221309.0269</v>
      </c>
      <c r="H23" s="27">
        <f>RA!J27</f>
        <v>27.702336061151701</v>
      </c>
      <c r="I23" s="20">
        <f>VLOOKUP(B23,RMS!B:D,3,FALSE)</f>
        <v>306108.031848763</v>
      </c>
      <c r="J23" s="21">
        <f>VLOOKUP(B23,RMS!B:E,4,FALSE)</f>
        <v>221309.045916439</v>
      </c>
      <c r="K23" s="22">
        <f t="shared" si="1"/>
        <v>9.785123699111864E-2</v>
      </c>
      <c r="L23" s="22">
        <f t="shared" si="2"/>
        <v>-1.9016439007828012E-2</v>
      </c>
      <c r="M23" s="34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1019397.845</v>
      </c>
      <c r="F24" s="25">
        <f>VLOOKUP(C24,RA!B28:I59,8,0)</f>
        <v>11325.890600000001</v>
      </c>
      <c r="G24" s="16">
        <f t="shared" si="0"/>
        <v>1008071.9543999999</v>
      </c>
      <c r="H24" s="27">
        <f>RA!J28</f>
        <v>1.1110373300818599</v>
      </c>
      <c r="I24" s="20">
        <f>VLOOKUP(B24,RMS!B:D,3,FALSE)</f>
        <v>1019397.83798938</v>
      </c>
      <c r="J24" s="21">
        <f>VLOOKUP(B24,RMS!B:E,4,FALSE)</f>
        <v>1008071.95142478</v>
      </c>
      <c r="K24" s="22">
        <f t="shared" si="1"/>
        <v>7.0106199709698558E-3</v>
      </c>
      <c r="L24" s="22">
        <f t="shared" si="2"/>
        <v>2.9752199770882726E-3</v>
      </c>
      <c r="M24" s="34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919495.76489999995</v>
      </c>
      <c r="F25" s="25">
        <f>VLOOKUP(C25,RA!B29:I60,8,0)</f>
        <v>110988.16250000001</v>
      </c>
      <c r="G25" s="16">
        <f t="shared" si="0"/>
        <v>808507.60239999997</v>
      </c>
      <c r="H25" s="27">
        <f>RA!J29</f>
        <v>12.0705463512462</v>
      </c>
      <c r="I25" s="20">
        <f>VLOOKUP(B25,RMS!B:D,3,FALSE)</f>
        <v>919495.76244336297</v>
      </c>
      <c r="J25" s="21">
        <f>VLOOKUP(B25,RMS!B:E,4,FALSE)</f>
        <v>808507.59898815805</v>
      </c>
      <c r="K25" s="22">
        <f t="shared" si="1"/>
        <v>2.4566369829699397E-3</v>
      </c>
      <c r="L25" s="22">
        <f t="shared" si="2"/>
        <v>3.4118419280275702E-3</v>
      </c>
      <c r="M25" s="34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VLOOKUP(C26,RA!B30:D57,3,0)</f>
        <v>1655531.9726</v>
      </c>
      <c r="F26" s="25">
        <f>VLOOKUP(C26,RA!B30:I61,8,0)</f>
        <v>159391.62909999999</v>
      </c>
      <c r="G26" s="16">
        <f t="shared" si="0"/>
        <v>1496140.3435</v>
      </c>
      <c r="H26" s="27">
        <f>RA!J30</f>
        <v>9.6278194403987705</v>
      </c>
      <c r="I26" s="20">
        <f>VLOOKUP(B26,RMS!B:D,3,FALSE)</f>
        <v>1655531.9728389001</v>
      </c>
      <c r="J26" s="21">
        <f>VLOOKUP(B26,RMS!B:E,4,FALSE)</f>
        <v>1496140.3037329901</v>
      </c>
      <c r="K26" s="22">
        <f t="shared" si="1"/>
        <v>-2.389000728726387E-4</v>
      </c>
      <c r="L26" s="22">
        <f t="shared" si="2"/>
        <v>3.976700990460813E-2</v>
      </c>
      <c r="M26" s="34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1835899.5854</v>
      </c>
      <c r="F27" s="25">
        <f>VLOOKUP(C27,RA!B31:I62,8,0)</f>
        <v>-97603.756500000003</v>
      </c>
      <c r="G27" s="16">
        <f t="shared" si="0"/>
        <v>1933503.3418999999</v>
      </c>
      <c r="H27" s="27">
        <f>RA!J31</f>
        <v>-5.3163995066067002</v>
      </c>
      <c r="I27" s="20">
        <f>VLOOKUP(B27,RMS!B:D,3,FALSE)</f>
        <v>1835899.4763221201</v>
      </c>
      <c r="J27" s="21">
        <f>VLOOKUP(B27,RMS!B:E,4,FALSE)</f>
        <v>1933503.28148053</v>
      </c>
      <c r="K27" s="22">
        <f t="shared" si="1"/>
        <v>0.10907787992618978</v>
      </c>
      <c r="L27" s="22">
        <f t="shared" si="2"/>
        <v>6.0419469838961959E-2</v>
      </c>
      <c r="M27" s="34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142020.87059999999</v>
      </c>
      <c r="F28" s="25">
        <f>VLOOKUP(C28,RA!B32:I63,8,0)</f>
        <v>40482.435299999997</v>
      </c>
      <c r="G28" s="16">
        <f t="shared" si="0"/>
        <v>101538.4353</v>
      </c>
      <c r="H28" s="27">
        <f>RA!J32</f>
        <v>28.5045677645635</v>
      </c>
      <c r="I28" s="20">
        <f>VLOOKUP(B28,RMS!B:D,3,FALSE)</f>
        <v>142020.68822354599</v>
      </c>
      <c r="J28" s="21">
        <f>VLOOKUP(B28,RMS!B:E,4,FALSE)</f>
        <v>101538.431525651</v>
      </c>
      <c r="K28" s="22">
        <f t="shared" si="1"/>
        <v>0.18237645400222391</v>
      </c>
      <c r="L28" s="22">
        <f t="shared" si="2"/>
        <v>3.7743489956483245E-3</v>
      </c>
      <c r="M28" s="34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2"/>
      <c r="B30" s="12">
        <v>42</v>
      </c>
      <c r="C30" s="39" t="s">
        <v>32</v>
      </c>
      <c r="D30" s="39"/>
      <c r="E30" s="15">
        <f>VLOOKUP(C30,RA!B34:D62,3,0)</f>
        <v>158976.17230000001</v>
      </c>
      <c r="F30" s="25">
        <f>VLOOKUP(C30,RA!B34:I66,8,0)</f>
        <v>11172.941500000001</v>
      </c>
      <c r="G30" s="16">
        <f t="shared" si="0"/>
        <v>147803.23080000002</v>
      </c>
      <c r="H30" s="27">
        <f>RA!J34</f>
        <v>0</v>
      </c>
      <c r="I30" s="20">
        <f>VLOOKUP(B30,RMS!B:D,3,FALSE)</f>
        <v>158976.17249999999</v>
      </c>
      <c r="J30" s="21">
        <f>VLOOKUP(B30,RMS!B:E,4,FALSE)</f>
        <v>147803.2262</v>
      </c>
      <c r="K30" s="22">
        <f t="shared" si="1"/>
        <v>-1.999999803956598E-4</v>
      </c>
      <c r="L30" s="22">
        <f t="shared" si="2"/>
        <v>4.6000000147614628E-3</v>
      </c>
      <c r="M30" s="34"/>
    </row>
    <row r="31" spans="1:13" x14ac:dyDescent="0.15">
      <c r="A31" s="42"/>
      <c r="B31" s="12">
        <v>71</v>
      </c>
      <c r="C31" s="39" t="s">
        <v>36</v>
      </c>
      <c r="D31" s="39"/>
      <c r="E31" s="15">
        <f>VLOOKUP(C31,RA!B34:D63,3,0)</f>
        <v>396070.45</v>
      </c>
      <c r="F31" s="25">
        <f>VLOOKUP(C31,RA!B34:I67,8,0)</f>
        <v>-17975.419999999998</v>
      </c>
      <c r="G31" s="16">
        <f t="shared" si="0"/>
        <v>414045.87</v>
      </c>
      <c r="H31" s="27">
        <f>RA!J35</f>
        <v>7.0280604560762896</v>
      </c>
      <c r="I31" s="20">
        <f>VLOOKUP(B31,RMS!B:D,3,FALSE)</f>
        <v>396070.45</v>
      </c>
      <c r="J31" s="21">
        <f>VLOOKUP(B31,RMS!B:E,4,FALSE)</f>
        <v>414045.87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2"/>
      <c r="B32" s="12">
        <v>72</v>
      </c>
      <c r="C32" s="39" t="s">
        <v>37</v>
      </c>
      <c r="D32" s="39"/>
      <c r="E32" s="15">
        <f>VLOOKUP(C32,RA!B34:D64,3,0)</f>
        <v>538329.84</v>
      </c>
      <c r="F32" s="25">
        <f>VLOOKUP(C32,RA!B34:I68,8,0)</f>
        <v>-9288.7800000000007</v>
      </c>
      <c r="G32" s="16">
        <f t="shared" si="0"/>
        <v>547618.62</v>
      </c>
      <c r="H32" s="27">
        <f>RA!J34</f>
        <v>0</v>
      </c>
      <c r="I32" s="20">
        <f>VLOOKUP(B32,RMS!B:D,3,FALSE)</f>
        <v>538329.84</v>
      </c>
      <c r="J32" s="21">
        <f>VLOOKUP(B32,RMS!B:E,4,FALSE)</f>
        <v>547618.62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2"/>
      <c r="B33" s="12">
        <v>73</v>
      </c>
      <c r="C33" s="39" t="s">
        <v>38</v>
      </c>
      <c r="D33" s="39"/>
      <c r="E33" s="15">
        <f>VLOOKUP(C33,RA!B35:D65,3,0)</f>
        <v>312407.65000000002</v>
      </c>
      <c r="F33" s="25">
        <f>VLOOKUP(C33,RA!B35:I69,8,0)</f>
        <v>9820.4699999999993</v>
      </c>
      <c r="G33" s="16">
        <f t="shared" si="0"/>
        <v>302587.18000000005</v>
      </c>
      <c r="H33" s="27">
        <f>RA!J35</f>
        <v>7.0280604560762896</v>
      </c>
      <c r="I33" s="20">
        <f>VLOOKUP(B33,RMS!B:D,3,FALSE)</f>
        <v>312407.65000000002</v>
      </c>
      <c r="J33" s="21">
        <f>VLOOKUP(B33,RMS!B:E,4,FALSE)</f>
        <v>302587.18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2"/>
      <c r="B34" s="12">
        <v>75</v>
      </c>
      <c r="C34" s="39" t="s">
        <v>33</v>
      </c>
      <c r="D34" s="39"/>
      <c r="E34" s="15">
        <f>VLOOKUP(C34,RA!B8:D66,3,0)</f>
        <v>239489.31659999999</v>
      </c>
      <c r="F34" s="25">
        <f>VLOOKUP(C34,RA!B8:I70,8,0)</f>
        <v>16527.801800000001</v>
      </c>
      <c r="G34" s="16">
        <f t="shared" si="0"/>
        <v>222961.5148</v>
      </c>
      <c r="H34" s="27">
        <f>RA!J36</f>
        <v>0.112837789252152</v>
      </c>
      <c r="I34" s="20">
        <f>VLOOKUP(B34,RMS!B:D,3,FALSE)</f>
        <v>239489.31623931599</v>
      </c>
      <c r="J34" s="21">
        <f>VLOOKUP(B34,RMS!B:E,4,FALSE)</f>
        <v>222961.514957265</v>
      </c>
      <c r="K34" s="22">
        <f t="shared" si="1"/>
        <v>3.6068400368094444E-4</v>
      </c>
      <c r="L34" s="22">
        <f t="shared" si="2"/>
        <v>-1.5726499259471893E-4</v>
      </c>
      <c r="M34" s="34"/>
    </row>
    <row r="35" spans="1:13" x14ac:dyDescent="0.15">
      <c r="A35" s="42"/>
      <c r="B35" s="12">
        <v>76</v>
      </c>
      <c r="C35" s="39" t="s">
        <v>34</v>
      </c>
      <c r="D35" s="39"/>
      <c r="E35" s="15">
        <f>VLOOKUP(C35,RA!B8:D67,3,0)</f>
        <v>570250.7807</v>
      </c>
      <c r="F35" s="25">
        <f>VLOOKUP(C35,RA!B8:I71,8,0)</f>
        <v>32280.416399999998</v>
      </c>
      <c r="G35" s="16">
        <f t="shared" si="0"/>
        <v>537970.36430000002</v>
      </c>
      <c r="H35" s="27">
        <f>RA!J37</f>
        <v>-4.5384400679222603</v>
      </c>
      <c r="I35" s="20">
        <f>VLOOKUP(B35,RMS!B:D,3,FALSE)</f>
        <v>570250.773181197</v>
      </c>
      <c r="J35" s="21">
        <f>VLOOKUP(B35,RMS!B:E,4,FALSE)</f>
        <v>537970.36585555598</v>
      </c>
      <c r="K35" s="22">
        <f t="shared" si="1"/>
        <v>7.5188030023127794E-3</v>
      </c>
      <c r="L35" s="22">
        <f t="shared" si="2"/>
        <v>-1.5555559657514095E-3</v>
      </c>
      <c r="M35" s="34"/>
    </row>
    <row r="36" spans="1:13" x14ac:dyDescent="0.15">
      <c r="A36" s="42"/>
      <c r="B36" s="12">
        <v>77</v>
      </c>
      <c r="C36" s="39" t="s">
        <v>39</v>
      </c>
      <c r="D36" s="39"/>
      <c r="E36" s="15">
        <f>VLOOKUP(C36,RA!B9:D68,3,0)</f>
        <v>205664.32</v>
      </c>
      <c r="F36" s="25">
        <f>VLOOKUP(C36,RA!B9:I72,8,0)</f>
        <v>-727.08</v>
      </c>
      <c r="G36" s="16">
        <f t="shared" si="0"/>
        <v>206391.4</v>
      </c>
      <c r="H36" s="27">
        <f>RA!J38</f>
        <v>-1.7254811659706599</v>
      </c>
      <c r="I36" s="20">
        <f>VLOOKUP(B36,RMS!B:D,3,FALSE)</f>
        <v>205664.32</v>
      </c>
      <c r="J36" s="21">
        <f>VLOOKUP(B36,RMS!B:E,4,FALSE)</f>
        <v>206391.4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2"/>
      <c r="B37" s="12">
        <v>78</v>
      </c>
      <c r="C37" s="39" t="s">
        <v>40</v>
      </c>
      <c r="D37" s="39"/>
      <c r="E37" s="15">
        <f>VLOOKUP(C37,RA!B10:D69,3,0)</f>
        <v>83249.429999999993</v>
      </c>
      <c r="F37" s="25">
        <f>VLOOKUP(C37,RA!B10:I73,8,0)</f>
        <v>10755.64</v>
      </c>
      <c r="G37" s="16">
        <f t="shared" si="0"/>
        <v>72493.789999999994</v>
      </c>
      <c r="H37" s="27">
        <f>RA!J39</f>
        <v>3.1434793610207699</v>
      </c>
      <c r="I37" s="20">
        <f>VLOOKUP(B37,RMS!B:D,3,FALSE)</f>
        <v>83249.429999999993</v>
      </c>
      <c r="J37" s="21">
        <f>VLOOKUP(B37,RMS!B:E,4,FALSE)</f>
        <v>72493.789999999994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2"/>
      <c r="B38" s="12">
        <v>99</v>
      </c>
      <c r="C38" s="39" t="s">
        <v>35</v>
      </c>
      <c r="D38" s="39"/>
      <c r="E38" s="15">
        <f>VLOOKUP(C38,RA!B8:D70,3,0)</f>
        <v>24213.359</v>
      </c>
      <c r="F38" s="25">
        <f>VLOOKUP(C38,RA!B8:I74,8,0)</f>
        <v>4094.1224000000002</v>
      </c>
      <c r="G38" s="16">
        <f t="shared" si="0"/>
        <v>20119.2366</v>
      </c>
      <c r="H38" s="27">
        <f>RA!J40</f>
        <v>99.765533411488903</v>
      </c>
      <c r="I38" s="20">
        <f>VLOOKUP(B38,RMS!B:D,3,FALSE)</f>
        <v>24213.359049996201</v>
      </c>
      <c r="J38" s="21">
        <f>VLOOKUP(B38,RMS!B:E,4,FALSE)</f>
        <v>20119.236472279001</v>
      </c>
      <c r="K38" s="22">
        <f t="shared" si="1"/>
        <v>-4.9996200687019154E-5</v>
      </c>
      <c r="L38" s="22">
        <f t="shared" si="2"/>
        <v>1.277209994441364E-4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7" t="s">
        <v>46</v>
      </c>
      <c r="W1" s="51"/>
    </row>
    <row r="2" spans="1:23" ht="12.75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7"/>
      <c r="W2" s="51"/>
    </row>
    <row r="3" spans="1:23" ht="23.25" thickBo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8" t="s">
        <v>47</v>
      </c>
      <c r="W3" s="51"/>
    </row>
    <row r="4" spans="1:23" ht="15" thickTop="1" thickBo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6"/>
      <c r="W4" s="51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50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5" t="s">
        <v>5</v>
      </c>
      <c r="B7" s="44"/>
      <c r="C7" s="45"/>
      <c r="D7" s="66">
        <v>27656514.3961</v>
      </c>
      <c r="E7" s="66">
        <v>24552363.756999999</v>
      </c>
      <c r="F7" s="67">
        <v>112.64298081366999</v>
      </c>
      <c r="G7" s="66">
        <v>21622052.350299999</v>
      </c>
      <c r="H7" s="67">
        <v>27.908830984382799</v>
      </c>
      <c r="I7" s="66">
        <v>1371150.9724999999</v>
      </c>
      <c r="J7" s="67">
        <v>4.9577866279973204</v>
      </c>
      <c r="K7" s="66">
        <v>1379842.7520999999</v>
      </c>
      <c r="L7" s="67">
        <v>6.3816455984154299</v>
      </c>
      <c r="M7" s="67">
        <v>-6.2991087837890002E-3</v>
      </c>
      <c r="N7" s="66">
        <v>355769806.99019998</v>
      </c>
      <c r="O7" s="66">
        <v>2631102864.3940001</v>
      </c>
      <c r="P7" s="66">
        <v>1288860</v>
      </c>
      <c r="Q7" s="66">
        <v>1295157</v>
      </c>
      <c r="R7" s="67">
        <v>-0.48619588204365</v>
      </c>
      <c r="S7" s="66">
        <v>21.458121437627</v>
      </c>
      <c r="T7" s="66">
        <v>22.9826055333832</v>
      </c>
      <c r="U7" s="68">
        <v>-7.10446205734935</v>
      </c>
      <c r="V7" s="56"/>
      <c r="W7" s="56"/>
    </row>
    <row r="8" spans="1:23" ht="14.25" thickBot="1" x14ac:dyDescent="0.2">
      <c r="A8" s="43">
        <v>42113</v>
      </c>
      <c r="B8" s="48" t="s">
        <v>6</v>
      </c>
      <c r="C8" s="54"/>
      <c r="D8" s="69">
        <v>829647.2243</v>
      </c>
      <c r="E8" s="69">
        <v>835331.50269999995</v>
      </c>
      <c r="F8" s="70">
        <v>99.319518253336895</v>
      </c>
      <c r="G8" s="69">
        <v>1078254.6557</v>
      </c>
      <c r="H8" s="70">
        <v>-23.056467234876401</v>
      </c>
      <c r="I8" s="69">
        <v>100775.75810000001</v>
      </c>
      <c r="J8" s="70">
        <v>12.1468203771823</v>
      </c>
      <c r="K8" s="69">
        <v>-33697.171699999999</v>
      </c>
      <c r="L8" s="70">
        <v>-3.1251589336402099</v>
      </c>
      <c r="M8" s="70">
        <v>-3.9906295696620702</v>
      </c>
      <c r="N8" s="69">
        <v>12476120.5646</v>
      </c>
      <c r="O8" s="69">
        <v>107687132.15090001</v>
      </c>
      <c r="P8" s="69">
        <v>39332</v>
      </c>
      <c r="Q8" s="69">
        <v>40039</v>
      </c>
      <c r="R8" s="70">
        <v>-1.7657783660930599</v>
      </c>
      <c r="S8" s="69">
        <v>21.093441073426199</v>
      </c>
      <c r="T8" s="69">
        <v>22.1394719623367</v>
      </c>
      <c r="U8" s="71">
        <v>-4.95903387820543</v>
      </c>
      <c r="V8" s="56"/>
      <c r="W8" s="56"/>
    </row>
    <row r="9" spans="1:23" ht="12" customHeight="1" thickBot="1" x14ac:dyDescent="0.2">
      <c r="A9" s="46"/>
      <c r="B9" s="48" t="s">
        <v>7</v>
      </c>
      <c r="C9" s="54"/>
      <c r="D9" s="69">
        <v>231830.00940000001</v>
      </c>
      <c r="E9" s="69">
        <v>167927.93640000001</v>
      </c>
      <c r="F9" s="70">
        <v>138.05327116495201</v>
      </c>
      <c r="G9" s="69">
        <v>135556.886</v>
      </c>
      <c r="H9" s="70">
        <v>71.020459558210902</v>
      </c>
      <c r="I9" s="69">
        <v>28961.716400000001</v>
      </c>
      <c r="J9" s="70">
        <v>12.492652040586099</v>
      </c>
      <c r="K9" s="69">
        <v>30931.3884</v>
      </c>
      <c r="L9" s="70">
        <v>22.818013391071801</v>
      </c>
      <c r="M9" s="70">
        <v>-6.3678745180413998E-2</v>
      </c>
      <c r="N9" s="69">
        <v>1941754.5123999999</v>
      </c>
      <c r="O9" s="69">
        <v>16619364.9092</v>
      </c>
      <c r="P9" s="69">
        <v>7461</v>
      </c>
      <c r="Q9" s="69">
        <v>7808</v>
      </c>
      <c r="R9" s="70">
        <v>-4.4441598360655803</v>
      </c>
      <c r="S9" s="69">
        <v>31.0722435866506</v>
      </c>
      <c r="T9" s="69">
        <v>18.4764344646516</v>
      </c>
      <c r="U9" s="71">
        <v>40.537172949462899</v>
      </c>
      <c r="V9" s="56"/>
      <c r="W9" s="56"/>
    </row>
    <row r="10" spans="1:23" ht="14.25" thickBot="1" x14ac:dyDescent="0.2">
      <c r="A10" s="46"/>
      <c r="B10" s="48" t="s">
        <v>8</v>
      </c>
      <c r="C10" s="54"/>
      <c r="D10" s="69">
        <v>240649.94260000001</v>
      </c>
      <c r="E10" s="69">
        <v>248426.0055</v>
      </c>
      <c r="F10" s="70">
        <v>96.869867595242596</v>
      </c>
      <c r="G10" s="69">
        <v>193848.90059999999</v>
      </c>
      <c r="H10" s="70">
        <v>24.143052581233</v>
      </c>
      <c r="I10" s="69">
        <v>5502.2975999999999</v>
      </c>
      <c r="J10" s="70">
        <v>2.2864321264957601</v>
      </c>
      <c r="K10" s="69">
        <v>49136.982100000001</v>
      </c>
      <c r="L10" s="70">
        <v>25.3480839705108</v>
      </c>
      <c r="M10" s="70">
        <v>-0.88802125476892102</v>
      </c>
      <c r="N10" s="69">
        <v>2950613.4356</v>
      </c>
      <c r="O10" s="69">
        <v>26405472.743700001</v>
      </c>
      <c r="P10" s="69">
        <v>120147</v>
      </c>
      <c r="Q10" s="69">
        <v>119890</v>
      </c>
      <c r="R10" s="70">
        <v>0.214363166235709</v>
      </c>
      <c r="S10" s="69">
        <v>2.0029625591983198</v>
      </c>
      <c r="T10" s="69">
        <v>2.0830535799482899</v>
      </c>
      <c r="U10" s="71">
        <v>-3.9986279514893601</v>
      </c>
      <c r="V10" s="56"/>
      <c r="W10" s="56"/>
    </row>
    <row r="11" spans="1:23" ht="14.25" thickBot="1" x14ac:dyDescent="0.2">
      <c r="A11" s="46"/>
      <c r="B11" s="48" t="s">
        <v>9</v>
      </c>
      <c r="C11" s="54"/>
      <c r="D11" s="69">
        <v>75745.637199999997</v>
      </c>
      <c r="E11" s="69">
        <v>82893.596799999999</v>
      </c>
      <c r="F11" s="70">
        <v>91.376946017620497</v>
      </c>
      <c r="G11" s="69">
        <v>78690.441500000001</v>
      </c>
      <c r="H11" s="70">
        <v>-3.7422643002962501</v>
      </c>
      <c r="I11" s="69">
        <v>11017.3516</v>
      </c>
      <c r="J11" s="70">
        <v>14.5451962743539</v>
      </c>
      <c r="K11" s="69">
        <v>14194.0589</v>
      </c>
      <c r="L11" s="70">
        <v>18.037843770389799</v>
      </c>
      <c r="M11" s="70">
        <v>-0.223805419040497</v>
      </c>
      <c r="N11" s="69">
        <v>949313.56050000002</v>
      </c>
      <c r="O11" s="69">
        <v>8165916.1432999996</v>
      </c>
      <c r="P11" s="69">
        <v>3543</v>
      </c>
      <c r="Q11" s="69">
        <v>3471</v>
      </c>
      <c r="R11" s="70">
        <v>2.0743301642178098</v>
      </c>
      <c r="S11" s="69">
        <v>21.378954896980002</v>
      </c>
      <c r="T11" s="69">
        <v>20.6049322961683</v>
      </c>
      <c r="U11" s="71">
        <v>3.62048848758762</v>
      </c>
      <c r="V11" s="56"/>
      <c r="W11" s="56"/>
    </row>
    <row r="12" spans="1:23" ht="14.25" thickBot="1" x14ac:dyDescent="0.2">
      <c r="A12" s="46"/>
      <c r="B12" s="48" t="s">
        <v>10</v>
      </c>
      <c r="C12" s="54"/>
      <c r="D12" s="69">
        <v>270825.54810000001</v>
      </c>
      <c r="E12" s="69">
        <v>238818.1924</v>
      </c>
      <c r="F12" s="70">
        <v>113.40239425579</v>
      </c>
      <c r="G12" s="69">
        <v>250942.80059999999</v>
      </c>
      <c r="H12" s="70">
        <v>7.9232189377263396</v>
      </c>
      <c r="I12" s="69">
        <v>20708.7713</v>
      </c>
      <c r="J12" s="70">
        <v>7.6465353602288202</v>
      </c>
      <c r="K12" s="69">
        <v>32115.5265</v>
      </c>
      <c r="L12" s="70">
        <v>12.797946951740499</v>
      </c>
      <c r="M12" s="70">
        <v>-0.35517883226980601</v>
      </c>
      <c r="N12" s="69">
        <v>2728443.6455999999</v>
      </c>
      <c r="O12" s="69">
        <v>29121115.174400002</v>
      </c>
      <c r="P12" s="69">
        <v>2691</v>
      </c>
      <c r="Q12" s="69">
        <v>2990</v>
      </c>
      <c r="R12" s="70">
        <v>-10</v>
      </c>
      <c r="S12" s="69">
        <v>100.641229319955</v>
      </c>
      <c r="T12" s="69">
        <v>111.251917458194</v>
      </c>
      <c r="U12" s="71">
        <v>-10.543082800097199</v>
      </c>
      <c r="V12" s="56"/>
      <c r="W12" s="56"/>
    </row>
    <row r="13" spans="1:23" ht="14.25" thickBot="1" x14ac:dyDescent="0.2">
      <c r="A13" s="46"/>
      <c r="B13" s="48" t="s">
        <v>11</v>
      </c>
      <c r="C13" s="54"/>
      <c r="D13" s="69">
        <v>322743.27529999998</v>
      </c>
      <c r="E13" s="69">
        <v>396664.34029999998</v>
      </c>
      <c r="F13" s="70">
        <v>81.364328100657403</v>
      </c>
      <c r="G13" s="69">
        <v>334709.76390000002</v>
      </c>
      <c r="H13" s="70">
        <v>-3.5751836040179601</v>
      </c>
      <c r="I13" s="69">
        <v>69123.720499999996</v>
      </c>
      <c r="J13" s="70">
        <v>21.4175556208715</v>
      </c>
      <c r="K13" s="69">
        <v>49616.585400000004</v>
      </c>
      <c r="L13" s="70">
        <v>14.823763974457499</v>
      </c>
      <c r="M13" s="70">
        <v>0.39315754888686899</v>
      </c>
      <c r="N13" s="69">
        <v>5421608.0683000004</v>
      </c>
      <c r="O13" s="69">
        <v>47493795.698299997</v>
      </c>
      <c r="P13" s="69">
        <v>15358</v>
      </c>
      <c r="Q13" s="69">
        <v>16166</v>
      </c>
      <c r="R13" s="70">
        <v>-4.9981442533712697</v>
      </c>
      <c r="S13" s="69">
        <v>21.014668270608201</v>
      </c>
      <c r="T13" s="69">
        <v>21.7847047940121</v>
      </c>
      <c r="U13" s="71">
        <v>-3.6642811272970399</v>
      </c>
      <c r="V13" s="56"/>
      <c r="W13" s="56"/>
    </row>
    <row r="14" spans="1:23" ht="14.25" thickBot="1" x14ac:dyDescent="0.2">
      <c r="A14" s="46"/>
      <c r="B14" s="48" t="s">
        <v>12</v>
      </c>
      <c r="C14" s="54"/>
      <c r="D14" s="69">
        <v>186138.35430000001</v>
      </c>
      <c r="E14" s="69">
        <v>167813.1998</v>
      </c>
      <c r="F14" s="70">
        <v>110.91997204143701</v>
      </c>
      <c r="G14" s="69">
        <v>184940.31359999999</v>
      </c>
      <c r="H14" s="70">
        <v>0.64779856629375598</v>
      </c>
      <c r="I14" s="69">
        <v>33821.912100000001</v>
      </c>
      <c r="J14" s="70">
        <v>18.170307901986199</v>
      </c>
      <c r="K14" s="69">
        <v>32339.528300000002</v>
      </c>
      <c r="L14" s="70">
        <v>17.486467753021</v>
      </c>
      <c r="M14" s="70">
        <v>4.5838139203780999E-2</v>
      </c>
      <c r="N14" s="69">
        <v>3061565.3464000002</v>
      </c>
      <c r="O14" s="69">
        <v>22748093.246399999</v>
      </c>
      <c r="P14" s="69">
        <v>4179</v>
      </c>
      <c r="Q14" s="69">
        <v>3869</v>
      </c>
      <c r="R14" s="70">
        <v>8.0124063065391695</v>
      </c>
      <c r="S14" s="69">
        <v>44.541362598707799</v>
      </c>
      <c r="T14" s="69">
        <v>47.766703721892</v>
      </c>
      <c r="U14" s="71">
        <v>-7.2412268844188903</v>
      </c>
      <c r="V14" s="56"/>
      <c r="W14" s="56"/>
    </row>
    <row r="15" spans="1:23" ht="14.25" thickBot="1" x14ac:dyDescent="0.2">
      <c r="A15" s="46"/>
      <c r="B15" s="48" t="s">
        <v>13</v>
      </c>
      <c r="C15" s="54"/>
      <c r="D15" s="69">
        <v>170635.86720000001</v>
      </c>
      <c r="E15" s="69">
        <v>171002.27960000001</v>
      </c>
      <c r="F15" s="70">
        <v>99.785726599167504</v>
      </c>
      <c r="G15" s="69">
        <v>164303.79120000001</v>
      </c>
      <c r="H15" s="70">
        <v>3.8538830746103598</v>
      </c>
      <c r="I15" s="69">
        <v>29333.251499999998</v>
      </c>
      <c r="J15" s="70">
        <v>17.190554354917001</v>
      </c>
      <c r="K15" s="69">
        <v>30375.576000000001</v>
      </c>
      <c r="L15" s="70">
        <v>18.487446807009501</v>
      </c>
      <c r="M15" s="70">
        <v>-3.4314559170828998E-2</v>
      </c>
      <c r="N15" s="69">
        <v>2428207.3188</v>
      </c>
      <c r="O15" s="69">
        <v>18194602.847899999</v>
      </c>
      <c r="P15" s="69">
        <v>7200</v>
      </c>
      <c r="Q15" s="69">
        <v>8224</v>
      </c>
      <c r="R15" s="70">
        <v>-12.4513618677043</v>
      </c>
      <c r="S15" s="69">
        <v>23.699425999999999</v>
      </c>
      <c r="T15" s="69">
        <v>22.618029219358</v>
      </c>
      <c r="U15" s="71">
        <v>4.5629661268674502</v>
      </c>
      <c r="V15" s="56"/>
      <c r="W15" s="56"/>
    </row>
    <row r="16" spans="1:23" ht="14.25" thickBot="1" x14ac:dyDescent="0.2">
      <c r="A16" s="46"/>
      <c r="B16" s="48" t="s">
        <v>14</v>
      </c>
      <c r="C16" s="54"/>
      <c r="D16" s="69">
        <v>1707422.0989999999</v>
      </c>
      <c r="E16" s="69">
        <v>1243318.7379000001</v>
      </c>
      <c r="F16" s="70">
        <v>137.32778626692999</v>
      </c>
      <c r="G16" s="69">
        <v>1027641.897</v>
      </c>
      <c r="H16" s="70">
        <v>66.149521928259801</v>
      </c>
      <c r="I16" s="69">
        <v>-56937.392200000002</v>
      </c>
      <c r="J16" s="70">
        <v>-3.3346992658316301</v>
      </c>
      <c r="K16" s="69">
        <v>44289.447699999997</v>
      </c>
      <c r="L16" s="70">
        <v>4.3098133532015801</v>
      </c>
      <c r="M16" s="70">
        <v>-2.2855746720002599</v>
      </c>
      <c r="N16" s="69">
        <v>19363745.479499999</v>
      </c>
      <c r="O16" s="69">
        <v>130568231.71969999</v>
      </c>
      <c r="P16" s="69">
        <v>74601</v>
      </c>
      <c r="Q16" s="69">
        <v>78455</v>
      </c>
      <c r="R16" s="70">
        <v>-4.9123701484927604</v>
      </c>
      <c r="S16" s="69">
        <v>22.887388895591201</v>
      </c>
      <c r="T16" s="69">
        <v>21.048053206296601</v>
      </c>
      <c r="U16" s="71">
        <v>8.0364592819451008</v>
      </c>
      <c r="V16" s="56"/>
      <c r="W16" s="56"/>
    </row>
    <row r="17" spans="1:21" ht="12" thickBot="1" x14ac:dyDescent="0.2">
      <c r="A17" s="46"/>
      <c r="B17" s="48" t="s">
        <v>15</v>
      </c>
      <c r="C17" s="54"/>
      <c r="D17" s="69">
        <v>1126335.8254</v>
      </c>
      <c r="E17" s="69">
        <v>921355.81099999999</v>
      </c>
      <c r="F17" s="70">
        <v>122.247649817015</v>
      </c>
      <c r="G17" s="69">
        <v>1097036.4149</v>
      </c>
      <c r="H17" s="70">
        <v>2.6707782988836</v>
      </c>
      <c r="I17" s="69">
        <v>35133.852700000003</v>
      </c>
      <c r="J17" s="70">
        <v>3.11930526470849</v>
      </c>
      <c r="K17" s="69">
        <v>35139.378499999999</v>
      </c>
      <c r="L17" s="70">
        <v>3.2031186953081301</v>
      </c>
      <c r="M17" s="70">
        <v>-1.57253777269E-4</v>
      </c>
      <c r="N17" s="69">
        <v>17679176.6052</v>
      </c>
      <c r="O17" s="69">
        <v>153537541.8511</v>
      </c>
      <c r="P17" s="69">
        <v>16764</v>
      </c>
      <c r="Q17" s="69">
        <v>17124</v>
      </c>
      <c r="R17" s="70">
        <v>-2.1023125437981798</v>
      </c>
      <c r="S17" s="69">
        <v>67.1877729300883</v>
      </c>
      <c r="T17" s="69">
        <v>123.593358426769</v>
      </c>
      <c r="U17" s="71">
        <v>-83.952158312158303</v>
      </c>
    </row>
    <row r="18" spans="1:21" ht="12" thickBot="1" x14ac:dyDescent="0.2">
      <c r="A18" s="46"/>
      <c r="B18" s="48" t="s">
        <v>16</v>
      </c>
      <c r="C18" s="54"/>
      <c r="D18" s="69">
        <v>3089740.6264999998</v>
      </c>
      <c r="E18" s="69">
        <v>3160902.0839999998</v>
      </c>
      <c r="F18" s="70">
        <v>97.748697820783207</v>
      </c>
      <c r="G18" s="69">
        <v>2541181.3157000002</v>
      </c>
      <c r="H18" s="70">
        <v>21.586783572304501</v>
      </c>
      <c r="I18" s="69">
        <v>307316.87969999999</v>
      </c>
      <c r="J18" s="70">
        <v>9.9463649817144297</v>
      </c>
      <c r="K18" s="69">
        <v>116293.584</v>
      </c>
      <c r="L18" s="70">
        <v>4.57635916341395</v>
      </c>
      <c r="M18" s="70">
        <v>1.6425953103311399</v>
      </c>
      <c r="N18" s="69">
        <v>36009952.111199997</v>
      </c>
      <c r="O18" s="69">
        <v>339926067.54890001</v>
      </c>
      <c r="P18" s="69">
        <v>132254</v>
      </c>
      <c r="Q18" s="69">
        <v>123305</v>
      </c>
      <c r="R18" s="70">
        <v>7.2576132354730003</v>
      </c>
      <c r="S18" s="69">
        <v>23.362171476855099</v>
      </c>
      <c r="T18" s="69">
        <v>23.187653224930099</v>
      </c>
      <c r="U18" s="71">
        <v>0.74701211785036603</v>
      </c>
    </row>
    <row r="19" spans="1:21" ht="12" thickBot="1" x14ac:dyDescent="0.2">
      <c r="A19" s="46"/>
      <c r="B19" s="48" t="s">
        <v>17</v>
      </c>
      <c r="C19" s="54"/>
      <c r="D19" s="69">
        <v>686999.55660000001</v>
      </c>
      <c r="E19" s="69">
        <v>886246.33349999995</v>
      </c>
      <c r="F19" s="70">
        <v>77.517901133297002</v>
      </c>
      <c r="G19" s="69">
        <v>653446.41090000002</v>
      </c>
      <c r="H19" s="70">
        <v>5.1347968464295004</v>
      </c>
      <c r="I19" s="69">
        <v>35610.654000000002</v>
      </c>
      <c r="J19" s="70">
        <v>5.1835046555545299</v>
      </c>
      <c r="K19" s="69">
        <v>54564.635900000001</v>
      </c>
      <c r="L19" s="70">
        <v>8.3502847348794003</v>
      </c>
      <c r="M19" s="70">
        <v>-0.347367513543694</v>
      </c>
      <c r="N19" s="69">
        <v>11527001.3079</v>
      </c>
      <c r="O19" s="69">
        <v>95683176.690899998</v>
      </c>
      <c r="P19" s="69">
        <v>16850</v>
      </c>
      <c r="Q19" s="69">
        <v>16180</v>
      </c>
      <c r="R19" s="70">
        <v>4.1409147095179204</v>
      </c>
      <c r="S19" s="69">
        <v>40.7714870385757</v>
      </c>
      <c r="T19" s="69">
        <v>37.670765067985201</v>
      </c>
      <c r="U19" s="71">
        <v>7.6051235699516502</v>
      </c>
    </row>
    <row r="20" spans="1:21" ht="12" thickBot="1" x14ac:dyDescent="0.2">
      <c r="A20" s="46"/>
      <c r="B20" s="48" t="s">
        <v>18</v>
      </c>
      <c r="C20" s="54"/>
      <c r="D20" s="69">
        <v>1628265.7275</v>
      </c>
      <c r="E20" s="69">
        <v>1337740.7008</v>
      </c>
      <c r="F20" s="70">
        <v>121.71758895623501</v>
      </c>
      <c r="G20" s="69">
        <v>1411983.3821</v>
      </c>
      <c r="H20" s="70">
        <v>15.317626832004899</v>
      </c>
      <c r="I20" s="69">
        <v>66592.012900000002</v>
      </c>
      <c r="J20" s="70">
        <v>4.0897509402377299</v>
      </c>
      <c r="K20" s="69">
        <v>4612.7578000000003</v>
      </c>
      <c r="L20" s="70">
        <v>0.32668640852837699</v>
      </c>
      <c r="M20" s="70">
        <v>13.4364858913685</v>
      </c>
      <c r="N20" s="69">
        <v>19008652.3869</v>
      </c>
      <c r="O20" s="69">
        <v>142278563.13550001</v>
      </c>
      <c r="P20" s="69">
        <v>54745</v>
      </c>
      <c r="Q20" s="69">
        <v>52767</v>
      </c>
      <c r="R20" s="70">
        <v>3.7485549680671602</v>
      </c>
      <c r="S20" s="69">
        <v>29.7427295186775</v>
      </c>
      <c r="T20" s="69">
        <v>29.146488655788701</v>
      </c>
      <c r="U20" s="71">
        <v>2.0046608786003701</v>
      </c>
    </row>
    <row r="21" spans="1:21" ht="12" thickBot="1" x14ac:dyDescent="0.2">
      <c r="A21" s="46"/>
      <c r="B21" s="48" t="s">
        <v>19</v>
      </c>
      <c r="C21" s="54"/>
      <c r="D21" s="69">
        <v>523139.30599999998</v>
      </c>
      <c r="E21" s="69">
        <v>539072.44380000001</v>
      </c>
      <c r="F21" s="70">
        <v>97.044342002034995</v>
      </c>
      <c r="G21" s="69">
        <v>514994.60359999997</v>
      </c>
      <c r="H21" s="70">
        <v>1.5815121834414501</v>
      </c>
      <c r="I21" s="69">
        <v>-14006.449199999999</v>
      </c>
      <c r="J21" s="70">
        <v>-2.6773842147506302</v>
      </c>
      <c r="K21" s="69">
        <v>60071.944799999997</v>
      </c>
      <c r="L21" s="70">
        <v>11.664577527623599</v>
      </c>
      <c r="M21" s="70">
        <v>-1.2331612410191199</v>
      </c>
      <c r="N21" s="69">
        <v>7613803.0513000004</v>
      </c>
      <c r="O21" s="69">
        <v>59468364.200000003</v>
      </c>
      <c r="P21" s="69">
        <v>45378</v>
      </c>
      <c r="Q21" s="69">
        <v>45526</v>
      </c>
      <c r="R21" s="70">
        <v>-0.32508896015464001</v>
      </c>
      <c r="S21" s="69">
        <v>11.5284786901142</v>
      </c>
      <c r="T21" s="69">
        <v>13.3463801146598</v>
      </c>
      <c r="U21" s="71">
        <v>-15.768788522847199</v>
      </c>
    </row>
    <row r="22" spans="1:21" ht="12" thickBot="1" x14ac:dyDescent="0.2">
      <c r="A22" s="46"/>
      <c r="B22" s="48" t="s">
        <v>20</v>
      </c>
      <c r="C22" s="54"/>
      <c r="D22" s="69">
        <v>1528669.1070999999</v>
      </c>
      <c r="E22" s="69">
        <v>1754497.5478999999</v>
      </c>
      <c r="F22" s="70">
        <v>87.128597525240195</v>
      </c>
      <c r="G22" s="69">
        <v>1425796.5008</v>
      </c>
      <c r="H22" s="70">
        <v>7.2150974029098398</v>
      </c>
      <c r="I22" s="69">
        <v>174040.13800000001</v>
      </c>
      <c r="J22" s="70">
        <v>11.385075893249899</v>
      </c>
      <c r="K22" s="69">
        <v>147066.10939999999</v>
      </c>
      <c r="L22" s="70">
        <v>10.314663370087001</v>
      </c>
      <c r="M22" s="70">
        <v>0.183414307416227</v>
      </c>
      <c r="N22" s="69">
        <v>23154749.444800001</v>
      </c>
      <c r="O22" s="69">
        <v>165191581.48120001</v>
      </c>
      <c r="P22" s="69">
        <v>100226</v>
      </c>
      <c r="Q22" s="69">
        <v>106237</v>
      </c>
      <c r="R22" s="70">
        <v>-5.6581040503779301</v>
      </c>
      <c r="S22" s="69">
        <v>15.252221051423801</v>
      </c>
      <c r="T22" s="69">
        <v>15.3405458126641</v>
      </c>
      <c r="U22" s="71">
        <v>-0.57909442134730504</v>
      </c>
    </row>
    <row r="23" spans="1:21" ht="12" thickBot="1" x14ac:dyDescent="0.2">
      <c r="A23" s="46"/>
      <c r="B23" s="48" t="s">
        <v>21</v>
      </c>
      <c r="C23" s="54"/>
      <c r="D23" s="69">
        <v>5122872.3288000003</v>
      </c>
      <c r="E23" s="69">
        <v>3628460.3174999999</v>
      </c>
      <c r="F23" s="70">
        <v>141.185844146964</v>
      </c>
      <c r="G23" s="69">
        <v>3299043.5057999999</v>
      </c>
      <c r="H23" s="70">
        <v>55.283563850963297</v>
      </c>
      <c r="I23" s="69">
        <v>-46868.619500000001</v>
      </c>
      <c r="J23" s="70">
        <v>-0.91488947004421395</v>
      </c>
      <c r="K23" s="69">
        <v>-20696.729200000002</v>
      </c>
      <c r="L23" s="70">
        <v>-0.62735544904495499</v>
      </c>
      <c r="M23" s="70">
        <v>1.2645423364770101</v>
      </c>
      <c r="N23" s="69">
        <v>56125584.120499998</v>
      </c>
      <c r="O23" s="69">
        <v>369350717.14380002</v>
      </c>
      <c r="P23" s="69">
        <v>132754</v>
      </c>
      <c r="Q23" s="69">
        <v>130753</v>
      </c>
      <c r="R23" s="70">
        <v>1.5303664160669399</v>
      </c>
      <c r="S23" s="69">
        <v>38.589212594724103</v>
      </c>
      <c r="T23" s="69">
        <v>42.722405378844101</v>
      </c>
      <c r="U23" s="71">
        <v>-10.7107466211557</v>
      </c>
    </row>
    <row r="24" spans="1:21" ht="12" thickBot="1" x14ac:dyDescent="0.2">
      <c r="A24" s="46"/>
      <c r="B24" s="48" t="s">
        <v>22</v>
      </c>
      <c r="C24" s="54"/>
      <c r="D24" s="69">
        <v>299193.90259999997</v>
      </c>
      <c r="E24" s="69">
        <v>388236.44270000001</v>
      </c>
      <c r="F24" s="70">
        <v>77.064868130165394</v>
      </c>
      <c r="G24" s="69">
        <v>310333.31650000002</v>
      </c>
      <c r="H24" s="70">
        <v>-3.5894998402467801</v>
      </c>
      <c r="I24" s="69">
        <v>42234.348599999998</v>
      </c>
      <c r="J24" s="70">
        <v>14.1160458929754</v>
      </c>
      <c r="K24" s="69">
        <v>45947.495699999999</v>
      </c>
      <c r="L24" s="70">
        <v>14.805853338018901</v>
      </c>
      <c r="M24" s="70">
        <v>-8.0812828717453003E-2</v>
      </c>
      <c r="N24" s="69">
        <v>4430539.9802000001</v>
      </c>
      <c r="O24" s="69">
        <v>36663568.735200003</v>
      </c>
      <c r="P24" s="69">
        <v>31005</v>
      </c>
      <c r="Q24" s="69">
        <v>30410</v>
      </c>
      <c r="R24" s="70">
        <v>1.95659322591253</v>
      </c>
      <c r="S24" s="69">
        <v>9.6498597839058196</v>
      </c>
      <c r="T24" s="69">
        <v>9.7131135218678093</v>
      </c>
      <c r="U24" s="71">
        <v>-0.65548867422386503</v>
      </c>
    </row>
    <row r="25" spans="1:21" ht="12" thickBot="1" x14ac:dyDescent="0.2">
      <c r="A25" s="46"/>
      <c r="B25" s="48" t="s">
        <v>23</v>
      </c>
      <c r="C25" s="54"/>
      <c r="D25" s="69">
        <v>273612.64079999999</v>
      </c>
      <c r="E25" s="69">
        <v>316634.10070000001</v>
      </c>
      <c r="F25" s="70">
        <v>86.412878522910205</v>
      </c>
      <c r="G25" s="69">
        <v>301155.74729999999</v>
      </c>
      <c r="H25" s="70">
        <v>-9.1458013824861908</v>
      </c>
      <c r="I25" s="69">
        <v>19045.7611</v>
      </c>
      <c r="J25" s="70">
        <v>6.96084838928246</v>
      </c>
      <c r="K25" s="69">
        <v>15469.147300000001</v>
      </c>
      <c r="L25" s="70">
        <v>5.1365937521325904</v>
      </c>
      <c r="M25" s="70">
        <v>0.23120949918163899</v>
      </c>
      <c r="N25" s="69">
        <v>4201602.0268000001</v>
      </c>
      <c r="O25" s="69">
        <v>44353596.957000002</v>
      </c>
      <c r="P25" s="69">
        <v>23633</v>
      </c>
      <c r="Q25" s="69">
        <v>24275</v>
      </c>
      <c r="R25" s="70">
        <v>-2.6446961894953702</v>
      </c>
      <c r="S25" s="69">
        <v>11.577566995303201</v>
      </c>
      <c r="T25" s="69">
        <v>11.3715419114315</v>
      </c>
      <c r="U25" s="71">
        <v>1.7795196862626199</v>
      </c>
    </row>
    <row r="26" spans="1:21" ht="12" thickBot="1" x14ac:dyDescent="0.2">
      <c r="A26" s="46"/>
      <c r="B26" s="48" t="s">
        <v>24</v>
      </c>
      <c r="C26" s="54"/>
      <c r="D26" s="69">
        <v>806138.56059999997</v>
      </c>
      <c r="E26" s="69">
        <v>764339.35600000003</v>
      </c>
      <c r="F26" s="70">
        <v>105.46867098650399</v>
      </c>
      <c r="G26" s="69">
        <v>732641.79029999999</v>
      </c>
      <c r="H26" s="70">
        <v>10.0317469291377</v>
      </c>
      <c r="I26" s="69">
        <v>143530.5914</v>
      </c>
      <c r="J26" s="70">
        <v>17.8047048503885</v>
      </c>
      <c r="K26" s="69">
        <v>120055.9638</v>
      </c>
      <c r="L26" s="70">
        <v>16.386720685266901</v>
      </c>
      <c r="M26" s="70">
        <v>0.19553070798803601</v>
      </c>
      <c r="N26" s="69">
        <v>10762178.8957</v>
      </c>
      <c r="O26" s="69">
        <v>86011756.866600007</v>
      </c>
      <c r="P26" s="69">
        <v>48007</v>
      </c>
      <c r="Q26" s="69">
        <v>47760</v>
      </c>
      <c r="R26" s="70">
        <v>0.51716917922948202</v>
      </c>
      <c r="S26" s="69">
        <v>16.792104497260802</v>
      </c>
      <c r="T26" s="69">
        <v>15.159432479062</v>
      </c>
      <c r="U26" s="71">
        <v>9.7228552768068202</v>
      </c>
    </row>
    <row r="27" spans="1:21" ht="12" thickBot="1" x14ac:dyDescent="0.2">
      <c r="A27" s="46"/>
      <c r="B27" s="48" t="s">
        <v>25</v>
      </c>
      <c r="C27" s="54"/>
      <c r="D27" s="69">
        <v>306108.12969999999</v>
      </c>
      <c r="E27" s="69">
        <v>423614.79820000002</v>
      </c>
      <c r="F27" s="70">
        <v>72.260962317817402</v>
      </c>
      <c r="G27" s="69">
        <v>328899.30290000001</v>
      </c>
      <c r="H27" s="70">
        <v>-6.9295291899507498</v>
      </c>
      <c r="I27" s="69">
        <v>84799.102799999993</v>
      </c>
      <c r="J27" s="70">
        <v>27.702336061151701</v>
      </c>
      <c r="K27" s="69">
        <v>102168.9431</v>
      </c>
      <c r="L27" s="70">
        <v>31.0638977337887</v>
      </c>
      <c r="M27" s="70">
        <v>-0.17001096197108501</v>
      </c>
      <c r="N27" s="69">
        <v>4789908.6572000002</v>
      </c>
      <c r="O27" s="69">
        <v>31581187.075800002</v>
      </c>
      <c r="P27" s="69">
        <v>40663</v>
      </c>
      <c r="Q27" s="69">
        <v>37816</v>
      </c>
      <c r="R27" s="70">
        <v>7.5285593399619302</v>
      </c>
      <c r="S27" s="69">
        <v>7.5279278385756099</v>
      </c>
      <c r="T27" s="69">
        <v>7.3658511926168799</v>
      </c>
      <c r="U27" s="71">
        <v>2.1530047768018101</v>
      </c>
    </row>
    <row r="28" spans="1:21" ht="12" thickBot="1" x14ac:dyDescent="0.2">
      <c r="A28" s="46"/>
      <c r="B28" s="48" t="s">
        <v>26</v>
      </c>
      <c r="C28" s="54"/>
      <c r="D28" s="69">
        <v>1019397.845</v>
      </c>
      <c r="E28" s="69">
        <v>1216430.2401000001</v>
      </c>
      <c r="F28" s="70">
        <v>83.802408999318999</v>
      </c>
      <c r="G28" s="69">
        <v>1056530.9213</v>
      </c>
      <c r="H28" s="70">
        <v>-3.5146227669616801</v>
      </c>
      <c r="I28" s="69">
        <v>11325.890600000001</v>
      </c>
      <c r="J28" s="70">
        <v>1.1110373300818599</v>
      </c>
      <c r="K28" s="69">
        <v>49415.782800000001</v>
      </c>
      <c r="L28" s="70">
        <v>4.67717336083233</v>
      </c>
      <c r="M28" s="70">
        <v>-0.77080418525718497</v>
      </c>
      <c r="N28" s="69">
        <v>14676065.733899999</v>
      </c>
      <c r="O28" s="69">
        <v>110615220.89030001</v>
      </c>
      <c r="P28" s="69">
        <v>52226</v>
      </c>
      <c r="Q28" s="69">
        <v>51647</v>
      </c>
      <c r="R28" s="70">
        <v>1.12107189188142</v>
      </c>
      <c r="S28" s="69">
        <v>19.518972255198602</v>
      </c>
      <c r="T28" s="69">
        <v>19.8042820260615</v>
      </c>
      <c r="U28" s="71">
        <v>-1.4617048845232401</v>
      </c>
    </row>
    <row r="29" spans="1:21" ht="12" thickBot="1" x14ac:dyDescent="0.2">
      <c r="A29" s="46"/>
      <c r="B29" s="48" t="s">
        <v>27</v>
      </c>
      <c r="C29" s="54"/>
      <c r="D29" s="69">
        <v>919495.76489999995</v>
      </c>
      <c r="E29" s="69">
        <v>896139.51780000003</v>
      </c>
      <c r="F29" s="70">
        <v>102.606318172123</v>
      </c>
      <c r="G29" s="69">
        <v>848674.91599999997</v>
      </c>
      <c r="H29" s="70">
        <v>8.3448735864369397</v>
      </c>
      <c r="I29" s="69">
        <v>110988.16250000001</v>
      </c>
      <c r="J29" s="70">
        <v>12.0705463512462</v>
      </c>
      <c r="K29" s="69">
        <v>108924.2914</v>
      </c>
      <c r="L29" s="70">
        <v>12.834630710353199</v>
      </c>
      <c r="M29" s="70">
        <v>1.8947757873593998E-2</v>
      </c>
      <c r="N29" s="69">
        <v>14590925.235300001</v>
      </c>
      <c r="O29" s="69">
        <v>80330005.458800003</v>
      </c>
      <c r="P29" s="69">
        <v>128341</v>
      </c>
      <c r="Q29" s="69">
        <v>126835</v>
      </c>
      <c r="R29" s="70">
        <v>1.1873694169590501</v>
      </c>
      <c r="S29" s="69">
        <v>7.1644740566148002</v>
      </c>
      <c r="T29" s="69">
        <v>7.1699183395750401</v>
      </c>
      <c r="U29" s="71">
        <v>-7.5989987781620999E-2</v>
      </c>
    </row>
    <row r="30" spans="1:21" ht="12" thickBot="1" x14ac:dyDescent="0.2">
      <c r="A30" s="46"/>
      <c r="B30" s="48" t="s">
        <v>28</v>
      </c>
      <c r="C30" s="54"/>
      <c r="D30" s="69">
        <v>1655531.9726</v>
      </c>
      <c r="E30" s="69">
        <v>1837473.1344000001</v>
      </c>
      <c r="F30" s="70">
        <v>90.098295403953699</v>
      </c>
      <c r="G30" s="69">
        <v>1487900.6240000001</v>
      </c>
      <c r="H30" s="70">
        <v>11.266300040210201</v>
      </c>
      <c r="I30" s="69">
        <v>159391.62909999999</v>
      </c>
      <c r="J30" s="70">
        <v>9.6278194403987705</v>
      </c>
      <c r="K30" s="69">
        <v>154948.5564</v>
      </c>
      <c r="L30" s="70">
        <v>10.4139049275646</v>
      </c>
      <c r="M30" s="70">
        <v>2.8674502062027998E-2</v>
      </c>
      <c r="N30" s="69">
        <v>26227592.8211</v>
      </c>
      <c r="O30" s="69">
        <v>141343677.2139</v>
      </c>
      <c r="P30" s="69">
        <v>100378</v>
      </c>
      <c r="Q30" s="69">
        <v>107512</v>
      </c>
      <c r="R30" s="70">
        <v>-6.6355383585088203</v>
      </c>
      <c r="S30" s="69">
        <v>16.492976275677901</v>
      </c>
      <c r="T30" s="69">
        <v>16.895085835069601</v>
      </c>
      <c r="U30" s="71">
        <v>-2.4380654690240702</v>
      </c>
    </row>
    <row r="31" spans="1:21" ht="12" thickBot="1" x14ac:dyDescent="0.2">
      <c r="A31" s="46"/>
      <c r="B31" s="48" t="s">
        <v>29</v>
      </c>
      <c r="C31" s="54"/>
      <c r="D31" s="69">
        <v>1835899.5854</v>
      </c>
      <c r="E31" s="69">
        <v>1119192.4434</v>
      </c>
      <c r="F31" s="70">
        <v>164.03788251310101</v>
      </c>
      <c r="G31" s="69">
        <v>1051124.7279999999</v>
      </c>
      <c r="H31" s="70">
        <v>74.660488569535403</v>
      </c>
      <c r="I31" s="69">
        <v>-97603.756500000003</v>
      </c>
      <c r="J31" s="70">
        <v>-5.3163995066067002</v>
      </c>
      <c r="K31" s="69">
        <v>25627.914000000001</v>
      </c>
      <c r="L31" s="70">
        <v>2.43814205082615</v>
      </c>
      <c r="M31" s="70">
        <v>-4.8084939921368601</v>
      </c>
      <c r="N31" s="69">
        <v>19025176.486699998</v>
      </c>
      <c r="O31" s="69">
        <v>149129775.15880001</v>
      </c>
      <c r="P31" s="69">
        <v>48027</v>
      </c>
      <c r="Q31" s="69">
        <v>52874</v>
      </c>
      <c r="R31" s="70">
        <v>-9.1670764458902294</v>
      </c>
      <c r="S31" s="69">
        <v>38.226405675973901</v>
      </c>
      <c r="T31" s="69">
        <v>43.142762291485397</v>
      </c>
      <c r="U31" s="71">
        <v>-12.8611532488432</v>
      </c>
    </row>
    <row r="32" spans="1:21" ht="12" thickBot="1" x14ac:dyDescent="0.2">
      <c r="A32" s="46"/>
      <c r="B32" s="48" t="s">
        <v>30</v>
      </c>
      <c r="C32" s="54"/>
      <c r="D32" s="69">
        <v>142020.87059999999</v>
      </c>
      <c r="E32" s="69">
        <v>212936.49419999999</v>
      </c>
      <c r="F32" s="70">
        <v>66.696350540366893</v>
      </c>
      <c r="G32" s="69">
        <v>161221.41200000001</v>
      </c>
      <c r="H32" s="70">
        <v>-11.9094239169671</v>
      </c>
      <c r="I32" s="69">
        <v>40482.435299999997</v>
      </c>
      <c r="J32" s="70">
        <v>28.5045677645635</v>
      </c>
      <c r="K32" s="69">
        <v>47428.3295</v>
      </c>
      <c r="L32" s="70">
        <v>29.418133057909198</v>
      </c>
      <c r="M32" s="70">
        <v>-0.146450323535009</v>
      </c>
      <c r="N32" s="69">
        <v>2214982.4700000002</v>
      </c>
      <c r="O32" s="69">
        <v>15447891.884</v>
      </c>
      <c r="P32" s="69">
        <v>28022</v>
      </c>
      <c r="Q32" s="69">
        <v>26877</v>
      </c>
      <c r="R32" s="70">
        <v>4.2601480820031901</v>
      </c>
      <c r="S32" s="69">
        <v>5.0681917993005499</v>
      </c>
      <c r="T32" s="69">
        <v>4.9127140305837704</v>
      </c>
      <c r="U32" s="71">
        <v>3.0677167493589099</v>
      </c>
    </row>
    <row r="33" spans="1:21" ht="12" thickBot="1" x14ac:dyDescent="0.2">
      <c r="A33" s="46"/>
      <c r="B33" s="48" t="s">
        <v>31</v>
      </c>
      <c r="C33" s="54"/>
      <c r="D33" s="72"/>
      <c r="E33" s="72"/>
      <c r="F33" s="72"/>
      <c r="G33" s="69">
        <v>38.4617</v>
      </c>
      <c r="H33" s="72"/>
      <c r="I33" s="72"/>
      <c r="J33" s="72"/>
      <c r="K33" s="69">
        <v>7.4896000000000003</v>
      </c>
      <c r="L33" s="70">
        <v>19.4728782139115</v>
      </c>
      <c r="M33" s="72"/>
      <c r="N33" s="72"/>
      <c r="O33" s="69">
        <v>138.37620000000001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46"/>
      <c r="B34" s="48" t="s">
        <v>72</v>
      </c>
      <c r="C34" s="5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69">
        <v>1</v>
      </c>
      <c r="O34" s="69">
        <v>1</v>
      </c>
      <c r="P34" s="72"/>
      <c r="Q34" s="72"/>
      <c r="R34" s="72"/>
      <c r="S34" s="72"/>
      <c r="T34" s="72"/>
      <c r="U34" s="73"/>
    </row>
    <row r="35" spans="1:21" ht="12" customHeight="1" thickBot="1" x14ac:dyDescent="0.2">
      <c r="A35" s="46"/>
      <c r="B35" s="48" t="s">
        <v>32</v>
      </c>
      <c r="C35" s="54"/>
      <c r="D35" s="69">
        <v>158976.17230000001</v>
      </c>
      <c r="E35" s="69">
        <v>156171.44130000001</v>
      </c>
      <c r="F35" s="70">
        <v>101.79593079032399</v>
      </c>
      <c r="G35" s="69">
        <v>139114.8702</v>
      </c>
      <c r="H35" s="70">
        <v>14.276908048324501</v>
      </c>
      <c r="I35" s="69">
        <v>11172.941500000001</v>
      </c>
      <c r="J35" s="70">
        <v>7.0280604560762896</v>
      </c>
      <c r="K35" s="69">
        <v>15080.5311</v>
      </c>
      <c r="L35" s="70">
        <v>10.840344442200401</v>
      </c>
      <c r="M35" s="70">
        <v>-0.259114853057131</v>
      </c>
      <c r="N35" s="69">
        <v>2368266.2667999999</v>
      </c>
      <c r="O35" s="69">
        <v>24874067.966400001</v>
      </c>
      <c r="P35" s="69">
        <v>11653</v>
      </c>
      <c r="Q35" s="69">
        <v>12744</v>
      </c>
      <c r="R35" s="70">
        <v>-8.5608913998744498</v>
      </c>
      <c r="S35" s="69">
        <v>13.642510280614401</v>
      </c>
      <c r="T35" s="69">
        <v>14.004965199309501</v>
      </c>
      <c r="U35" s="71">
        <v>-2.6568051717731298</v>
      </c>
    </row>
    <row r="36" spans="1:21" ht="12" customHeight="1" thickBot="1" x14ac:dyDescent="0.2">
      <c r="A36" s="46"/>
      <c r="B36" s="48" t="s">
        <v>70</v>
      </c>
      <c r="C36" s="54"/>
      <c r="D36" s="69">
        <v>128777.78</v>
      </c>
      <c r="E36" s="72"/>
      <c r="F36" s="72"/>
      <c r="G36" s="72"/>
      <c r="H36" s="72"/>
      <c r="I36" s="69">
        <v>145.31</v>
      </c>
      <c r="J36" s="70">
        <v>0.112837789252152</v>
      </c>
      <c r="K36" s="72"/>
      <c r="L36" s="72"/>
      <c r="M36" s="72"/>
      <c r="N36" s="69">
        <v>719364.86</v>
      </c>
      <c r="O36" s="69">
        <v>1342876.05</v>
      </c>
      <c r="P36" s="69">
        <v>3</v>
      </c>
      <c r="Q36" s="69">
        <v>1</v>
      </c>
      <c r="R36" s="70">
        <v>200</v>
      </c>
      <c r="S36" s="69">
        <v>42925.926666666703</v>
      </c>
      <c r="T36" s="69">
        <v>2468.38</v>
      </c>
      <c r="U36" s="71">
        <v>94.249675681627707</v>
      </c>
    </row>
    <row r="37" spans="1:21" ht="12" customHeight="1" thickBot="1" x14ac:dyDescent="0.2">
      <c r="A37" s="46"/>
      <c r="B37" s="48" t="s">
        <v>36</v>
      </c>
      <c r="C37" s="54"/>
      <c r="D37" s="69">
        <v>396070.45</v>
      </c>
      <c r="E37" s="69">
        <v>315531.37849999999</v>
      </c>
      <c r="F37" s="70">
        <v>125.524900845955</v>
      </c>
      <c r="G37" s="72"/>
      <c r="H37" s="72"/>
      <c r="I37" s="69">
        <v>-17975.419999999998</v>
      </c>
      <c r="J37" s="70">
        <v>-4.5384400679222603</v>
      </c>
      <c r="K37" s="72"/>
      <c r="L37" s="72"/>
      <c r="M37" s="72"/>
      <c r="N37" s="69">
        <v>5720780.0899999999</v>
      </c>
      <c r="O37" s="69">
        <v>20394496.940000001</v>
      </c>
      <c r="P37" s="69">
        <v>142</v>
      </c>
      <c r="Q37" s="69">
        <v>227</v>
      </c>
      <c r="R37" s="70">
        <v>-37.444933920704898</v>
      </c>
      <c r="S37" s="69">
        <v>2789.2285211267599</v>
      </c>
      <c r="T37" s="69">
        <v>3262.2374889867801</v>
      </c>
      <c r="U37" s="71">
        <v>-16.9584157152151</v>
      </c>
    </row>
    <row r="38" spans="1:21" ht="12" customHeight="1" thickBot="1" x14ac:dyDescent="0.2">
      <c r="A38" s="46"/>
      <c r="B38" s="48" t="s">
        <v>37</v>
      </c>
      <c r="C38" s="54"/>
      <c r="D38" s="69">
        <v>538329.84</v>
      </c>
      <c r="E38" s="69">
        <v>231632.28219999999</v>
      </c>
      <c r="F38" s="70">
        <v>232.407087167231</v>
      </c>
      <c r="G38" s="72"/>
      <c r="H38" s="72"/>
      <c r="I38" s="69">
        <v>-9288.7800000000007</v>
      </c>
      <c r="J38" s="70">
        <v>-1.7254811659706599</v>
      </c>
      <c r="K38" s="72"/>
      <c r="L38" s="72"/>
      <c r="M38" s="72"/>
      <c r="N38" s="69">
        <v>4589724.29</v>
      </c>
      <c r="O38" s="69">
        <v>27829574.559999999</v>
      </c>
      <c r="P38" s="69">
        <v>175</v>
      </c>
      <c r="Q38" s="69">
        <v>214</v>
      </c>
      <c r="R38" s="70">
        <v>-18.224299065420599</v>
      </c>
      <c r="S38" s="69">
        <v>3076.1705142857099</v>
      </c>
      <c r="T38" s="69">
        <v>2790.53808411215</v>
      </c>
      <c r="U38" s="71">
        <v>9.2853250119617705</v>
      </c>
    </row>
    <row r="39" spans="1:21" ht="12" thickBot="1" x14ac:dyDescent="0.2">
      <c r="A39" s="46"/>
      <c r="B39" s="48" t="s">
        <v>38</v>
      </c>
      <c r="C39" s="54"/>
      <c r="D39" s="69">
        <v>312407.65000000002</v>
      </c>
      <c r="E39" s="69">
        <v>193501.4804</v>
      </c>
      <c r="F39" s="70">
        <v>161.44974671728701</v>
      </c>
      <c r="G39" s="72"/>
      <c r="H39" s="72"/>
      <c r="I39" s="69">
        <v>9820.4699999999993</v>
      </c>
      <c r="J39" s="70">
        <v>3.1434793610207699</v>
      </c>
      <c r="K39" s="72"/>
      <c r="L39" s="72"/>
      <c r="M39" s="72"/>
      <c r="N39" s="69">
        <v>4539278.96</v>
      </c>
      <c r="O39" s="69">
        <v>14785327.539999999</v>
      </c>
      <c r="P39" s="69">
        <v>134</v>
      </c>
      <c r="Q39" s="69">
        <v>162</v>
      </c>
      <c r="R39" s="70">
        <v>-17.283950617283999</v>
      </c>
      <c r="S39" s="69">
        <v>2331.40037313433</v>
      </c>
      <c r="T39" s="69">
        <v>2330.1612345679</v>
      </c>
      <c r="U39" s="71">
        <v>5.3149968607125002E-2</v>
      </c>
    </row>
    <row r="40" spans="1:21" ht="12" customHeight="1" thickBot="1" x14ac:dyDescent="0.2">
      <c r="A40" s="46"/>
      <c r="B40" s="48" t="s">
        <v>71</v>
      </c>
      <c r="C40" s="54"/>
      <c r="D40" s="69">
        <v>25.59</v>
      </c>
      <c r="E40" s="72"/>
      <c r="F40" s="72"/>
      <c r="G40" s="72"/>
      <c r="H40" s="72"/>
      <c r="I40" s="69">
        <v>25.53</v>
      </c>
      <c r="J40" s="70">
        <v>99.765533411488903</v>
      </c>
      <c r="K40" s="72"/>
      <c r="L40" s="72"/>
      <c r="M40" s="72"/>
      <c r="N40" s="69">
        <v>367.14</v>
      </c>
      <c r="O40" s="69">
        <v>1522.18</v>
      </c>
      <c r="P40" s="69">
        <v>37</v>
      </c>
      <c r="Q40" s="69">
        <v>21</v>
      </c>
      <c r="R40" s="70">
        <v>76.190476190476204</v>
      </c>
      <c r="S40" s="69">
        <v>0.691621621621622</v>
      </c>
      <c r="T40" s="69">
        <v>0.29142857142857098</v>
      </c>
      <c r="U40" s="71">
        <v>57.863004521855601</v>
      </c>
    </row>
    <row r="41" spans="1:21" ht="12" customHeight="1" thickBot="1" x14ac:dyDescent="0.2">
      <c r="A41" s="46"/>
      <c r="B41" s="48" t="s">
        <v>33</v>
      </c>
      <c r="C41" s="54"/>
      <c r="D41" s="69">
        <v>239489.31659999999</v>
      </c>
      <c r="E41" s="69">
        <v>135034.42199999999</v>
      </c>
      <c r="F41" s="70">
        <v>177.354272379527</v>
      </c>
      <c r="G41" s="69">
        <v>231375.2127</v>
      </c>
      <c r="H41" s="70">
        <v>3.50690283773858</v>
      </c>
      <c r="I41" s="69">
        <v>16527.801800000001</v>
      </c>
      <c r="J41" s="70">
        <v>6.9012689311753599</v>
      </c>
      <c r="K41" s="69">
        <v>11936.4452</v>
      </c>
      <c r="L41" s="70">
        <v>5.1589126858963699</v>
      </c>
      <c r="M41" s="70">
        <v>0.38465024746228499</v>
      </c>
      <c r="N41" s="69">
        <v>2971187.1746</v>
      </c>
      <c r="O41" s="69">
        <v>29288152.6076</v>
      </c>
      <c r="P41" s="69">
        <v>334</v>
      </c>
      <c r="Q41" s="69">
        <v>327</v>
      </c>
      <c r="R41" s="70">
        <v>2.1406727828746202</v>
      </c>
      <c r="S41" s="69">
        <v>717.03388203592795</v>
      </c>
      <c r="T41" s="69">
        <v>678.62463730886896</v>
      </c>
      <c r="U41" s="71">
        <v>5.3566847661370502</v>
      </c>
    </row>
    <row r="42" spans="1:21" ht="12" thickBot="1" x14ac:dyDescent="0.2">
      <c r="A42" s="46"/>
      <c r="B42" s="48" t="s">
        <v>34</v>
      </c>
      <c r="C42" s="54"/>
      <c r="D42" s="69">
        <v>570250.7807</v>
      </c>
      <c r="E42" s="69">
        <v>405928.00140000001</v>
      </c>
      <c r="F42" s="70">
        <v>140.480769676709</v>
      </c>
      <c r="G42" s="69">
        <v>529596.9362</v>
      </c>
      <c r="H42" s="70">
        <v>7.6763745635883396</v>
      </c>
      <c r="I42" s="69">
        <v>32280.416399999998</v>
      </c>
      <c r="J42" s="70">
        <v>5.6607404132572698</v>
      </c>
      <c r="K42" s="69">
        <v>31724.144499999999</v>
      </c>
      <c r="L42" s="70">
        <v>5.9902432079062304</v>
      </c>
      <c r="M42" s="70">
        <v>1.7534654086574002E-2</v>
      </c>
      <c r="N42" s="69">
        <v>7199170.9919999996</v>
      </c>
      <c r="O42" s="69">
        <v>66845570.849100001</v>
      </c>
      <c r="P42" s="69">
        <v>2387</v>
      </c>
      <c r="Q42" s="69">
        <v>2422</v>
      </c>
      <c r="R42" s="70">
        <v>-1.44508670520231</v>
      </c>
      <c r="S42" s="69">
        <v>238.898525638877</v>
      </c>
      <c r="T42" s="69">
        <v>220.340332122213</v>
      </c>
      <c r="U42" s="71">
        <v>7.7682327536491496</v>
      </c>
    </row>
    <row r="43" spans="1:21" ht="12" thickBot="1" x14ac:dyDescent="0.2">
      <c r="A43" s="46"/>
      <c r="B43" s="48" t="s">
        <v>39</v>
      </c>
      <c r="C43" s="54"/>
      <c r="D43" s="69">
        <v>205664.32</v>
      </c>
      <c r="E43" s="69">
        <v>132201.3162</v>
      </c>
      <c r="F43" s="70">
        <v>155.569041149985</v>
      </c>
      <c r="G43" s="72"/>
      <c r="H43" s="72"/>
      <c r="I43" s="69">
        <v>-727.08</v>
      </c>
      <c r="J43" s="70">
        <v>-0.35352753457673203</v>
      </c>
      <c r="K43" s="72"/>
      <c r="L43" s="72"/>
      <c r="M43" s="72"/>
      <c r="N43" s="69">
        <v>2977014.84</v>
      </c>
      <c r="O43" s="69">
        <v>11175006.619999999</v>
      </c>
      <c r="P43" s="69">
        <v>110</v>
      </c>
      <c r="Q43" s="69">
        <v>123</v>
      </c>
      <c r="R43" s="70">
        <v>-10.569105691056899</v>
      </c>
      <c r="S43" s="69">
        <v>1869.67563636364</v>
      </c>
      <c r="T43" s="69">
        <v>1879.55455284553</v>
      </c>
      <c r="U43" s="71">
        <v>-0.52837595408290705</v>
      </c>
    </row>
    <row r="44" spans="1:21" ht="12" thickBot="1" x14ac:dyDescent="0.2">
      <c r="A44" s="46"/>
      <c r="B44" s="48" t="s">
        <v>40</v>
      </c>
      <c r="C44" s="54"/>
      <c r="D44" s="69">
        <v>83249.429999999993</v>
      </c>
      <c r="E44" s="69">
        <v>26895.8776</v>
      </c>
      <c r="F44" s="70">
        <v>309.52486934280199</v>
      </c>
      <c r="G44" s="72"/>
      <c r="H44" s="72"/>
      <c r="I44" s="69">
        <v>10755.64</v>
      </c>
      <c r="J44" s="70">
        <v>12.9197761474163</v>
      </c>
      <c r="K44" s="72"/>
      <c r="L44" s="72"/>
      <c r="M44" s="72"/>
      <c r="N44" s="69">
        <v>1020439.09</v>
      </c>
      <c r="O44" s="69">
        <v>3465199.85</v>
      </c>
      <c r="P44" s="69">
        <v>75</v>
      </c>
      <c r="Q44" s="69">
        <v>85</v>
      </c>
      <c r="R44" s="70">
        <v>-11.764705882352899</v>
      </c>
      <c r="S44" s="69">
        <v>1109.9924000000001</v>
      </c>
      <c r="T44" s="69">
        <v>1204.3410588235299</v>
      </c>
      <c r="U44" s="71">
        <v>-8.4999373710603408</v>
      </c>
    </row>
    <row r="45" spans="1:21" ht="12" thickBot="1" x14ac:dyDescent="0.2">
      <c r="A45" s="47"/>
      <c r="B45" s="48" t="s">
        <v>35</v>
      </c>
      <c r="C45" s="54"/>
      <c r="D45" s="74">
        <v>24213.359</v>
      </c>
      <c r="E45" s="75"/>
      <c r="F45" s="75"/>
      <c r="G45" s="74">
        <v>51072.527300000002</v>
      </c>
      <c r="H45" s="76">
        <v>-52.590247085736102</v>
      </c>
      <c r="I45" s="74">
        <v>4094.1224000000002</v>
      </c>
      <c r="J45" s="76">
        <v>16.9085272307737</v>
      </c>
      <c r="K45" s="74">
        <v>4754.1148999999996</v>
      </c>
      <c r="L45" s="76">
        <v>9.3085561873105096</v>
      </c>
      <c r="M45" s="76">
        <v>-0.13882552565147299</v>
      </c>
      <c r="N45" s="74">
        <v>304949.02039999998</v>
      </c>
      <c r="O45" s="74">
        <v>3184512.9290999998</v>
      </c>
      <c r="P45" s="74">
        <v>25</v>
      </c>
      <c r="Q45" s="74">
        <v>21</v>
      </c>
      <c r="R45" s="76">
        <v>19.047619047619001</v>
      </c>
      <c r="S45" s="74">
        <v>968.53435999999999</v>
      </c>
      <c r="T45" s="74">
        <v>1886.10994761905</v>
      </c>
      <c r="U45" s="77">
        <v>-94.738568450895997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96938</v>
      </c>
      <c r="D2" s="32">
        <v>829647.75299658102</v>
      </c>
      <c r="E2" s="32">
        <v>728871.48328376096</v>
      </c>
      <c r="F2" s="32">
        <v>100776.269712821</v>
      </c>
      <c r="G2" s="32">
        <v>728871.48328376096</v>
      </c>
      <c r="H2" s="32">
        <v>0.12146874302838701</v>
      </c>
    </row>
    <row r="3" spans="1:8" ht="14.25" x14ac:dyDescent="0.2">
      <c r="A3" s="32">
        <v>2</v>
      </c>
      <c r="B3" s="33">
        <v>13</v>
      </c>
      <c r="C3" s="32">
        <v>21789.56</v>
      </c>
      <c r="D3" s="32">
        <v>231830.05604426301</v>
      </c>
      <c r="E3" s="32">
        <v>202868.27206567599</v>
      </c>
      <c r="F3" s="32">
        <v>28961.7839785871</v>
      </c>
      <c r="G3" s="32">
        <v>202868.27206567599</v>
      </c>
      <c r="H3" s="32">
        <v>0.124926786771157</v>
      </c>
    </row>
    <row r="4" spans="1:8" ht="14.25" x14ac:dyDescent="0.2">
      <c r="A4" s="32">
        <v>3</v>
      </c>
      <c r="B4" s="33">
        <v>14</v>
      </c>
      <c r="C4" s="32">
        <v>156012</v>
      </c>
      <c r="D4" s="32">
        <v>240652.56199572599</v>
      </c>
      <c r="E4" s="32">
        <v>235147.645867521</v>
      </c>
      <c r="F4" s="32">
        <v>5504.91612820513</v>
      </c>
      <c r="G4" s="32">
        <v>235147.645867521</v>
      </c>
      <c r="H4" s="32">
        <v>2.2874953345823401E-2</v>
      </c>
    </row>
    <row r="5" spans="1:8" ht="14.25" x14ac:dyDescent="0.2">
      <c r="A5" s="32">
        <v>4</v>
      </c>
      <c r="B5" s="33">
        <v>15</v>
      </c>
      <c r="C5" s="32">
        <v>4828</v>
      </c>
      <c r="D5" s="32">
        <v>75745.663407692293</v>
      </c>
      <c r="E5" s="32">
        <v>64728.286248717901</v>
      </c>
      <c r="F5" s="32">
        <v>11017.377158974399</v>
      </c>
      <c r="G5" s="32">
        <v>64728.286248717901</v>
      </c>
      <c r="H5" s="32">
        <v>0.14545224984926999</v>
      </c>
    </row>
    <row r="6" spans="1:8" ht="14.25" x14ac:dyDescent="0.2">
      <c r="A6" s="32">
        <v>5</v>
      </c>
      <c r="B6" s="33">
        <v>16</v>
      </c>
      <c r="C6" s="32">
        <v>3519</v>
      </c>
      <c r="D6" s="32">
        <v>270825.57338547002</v>
      </c>
      <c r="E6" s="32">
        <v>250116.774795726</v>
      </c>
      <c r="F6" s="32">
        <v>20708.798589743601</v>
      </c>
      <c r="G6" s="32">
        <v>250116.774795726</v>
      </c>
      <c r="H6" s="32">
        <v>7.64654472281628E-2</v>
      </c>
    </row>
    <row r="7" spans="1:8" ht="14.25" x14ac:dyDescent="0.2">
      <c r="A7" s="32">
        <v>6</v>
      </c>
      <c r="B7" s="33">
        <v>17</v>
      </c>
      <c r="C7" s="32">
        <v>30015</v>
      </c>
      <c r="D7" s="32">
        <v>322743.44860170898</v>
      </c>
      <c r="E7" s="32">
        <v>253619.550524786</v>
      </c>
      <c r="F7" s="32">
        <v>69123.898076923098</v>
      </c>
      <c r="G7" s="32">
        <v>253619.550524786</v>
      </c>
      <c r="H7" s="32">
        <v>0.21417599141486299</v>
      </c>
    </row>
    <row r="8" spans="1:8" ht="14.25" x14ac:dyDescent="0.2">
      <c r="A8" s="32">
        <v>7</v>
      </c>
      <c r="B8" s="33">
        <v>18</v>
      </c>
      <c r="C8" s="32">
        <v>88501</v>
      </c>
      <c r="D8" s="32">
        <v>186138.36873589701</v>
      </c>
      <c r="E8" s="32">
        <v>152316.439050427</v>
      </c>
      <c r="F8" s="32">
        <v>33821.929685470102</v>
      </c>
      <c r="G8" s="32">
        <v>152316.439050427</v>
      </c>
      <c r="H8" s="32">
        <v>0.18170315940319801</v>
      </c>
    </row>
    <row r="9" spans="1:8" ht="14.25" x14ac:dyDescent="0.2">
      <c r="A9" s="32">
        <v>8</v>
      </c>
      <c r="B9" s="33">
        <v>19</v>
      </c>
      <c r="C9" s="32">
        <v>22582</v>
      </c>
      <c r="D9" s="32">
        <v>170636.021512821</v>
      </c>
      <c r="E9" s="32">
        <v>141302.616978632</v>
      </c>
      <c r="F9" s="32">
        <v>29333.404534188001</v>
      </c>
      <c r="G9" s="32">
        <v>141302.616978632</v>
      </c>
      <c r="H9" s="32">
        <v>0.171906284934006</v>
      </c>
    </row>
    <row r="10" spans="1:8" ht="14.25" x14ac:dyDescent="0.2">
      <c r="A10" s="32">
        <v>9</v>
      </c>
      <c r="B10" s="33">
        <v>21</v>
      </c>
      <c r="C10" s="32">
        <v>465820</v>
      </c>
      <c r="D10" s="32">
        <v>1707421.6128034201</v>
      </c>
      <c r="E10" s="32">
        <v>1764359.4906282099</v>
      </c>
      <c r="F10" s="32">
        <v>-56937.877824786301</v>
      </c>
      <c r="G10" s="32">
        <v>1764359.4906282099</v>
      </c>
      <c r="H10" s="35">
        <v>-3.3347286573993801E-2</v>
      </c>
    </row>
    <row r="11" spans="1:8" ht="14.25" x14ac:dyDescent="0.2">
      <c r="A11" s="32">
        <v>10</v>
      </c>
      <c r="B11" s="33">
        <v>22</v>
      </c>
      <c r="C11" s="32">
        <v>83532</v>
      </c>
      <c r="D11" s="32">
        <v>1126335.9461752099</v>
      </c>
      <c r="E11" s="32">
        <v>1091201.9734572601</v>
      </c>
      <c r="F11" s="32">
        <v>35133.972717948702</v>
      </c>
      <c r="G11" s="32">
        <v>1091201.9734572601</v>
      </c>
      <c r="H11" s="32">
        <v>3.1193155858388302E-2</v>
      </c>
    </row>
    <row r="12" spans="1:8" ht="14.25" x14ac:dyDescent="0.2">
      <c r="A12" s="32">
        <v>11</v>
      </c>
      <c r="B12" s="33">
        <v>23</v>
      </c>
      <c r="C12" s="32">
        <v>370835.41899999999</v>
      </c>
      <c r="D12" s="32">
        <v>3089740.6301319199</v>
      </c>
      <c r="E12" s="32">
        <v>2782424.1312570502</v>
      </c>
      <c r="F12" s="32">
        <v>307316.49887487298</v>
      </c>
      <c r="G12" s="32">
        <v>2782424.1312570502</v>
      </c>
      <c r="H12" s="32">
        <v>9.94635264455037E-2</v>
      </c>
    </row>
    <row r="13" spans="1:8" ht="14.25" x14ac:dyDescent="0.2">
      <c r="A13" s="32">
        <v>12</v>
      </c>
      <c r="B13" s="33">
        <v>24</v>
      </c>
      <c r="C13" s="32">
        <v>32729.324000000001</v>
      </c>
      <c r="D13" s="32">
        <v>686999.48988547001</v>
      </c>
      <c r="E13" s="32">
        <v>651388.90160427405</v>
      </c>
      <c r="F13" s="32">
        <v>35610.5882811966</v>
      </c>
      <c r="G13" s="32">
        <v>651388.90160427405</v>
      </c>
      <c r="H13" s="32">
        <v>5.1834955928618302E-2</v>
      </c>
    </row>
    <row r="14" spans="1:8" ht="14.25" x14ac:dyDescent="0.2">
      <c r="A14" s="32">
        <v>13</v>
      </c>
      <c r="B14" s="33">
        <v>25</v>
      </c>
      <c r="C14" s="32">
        <v>122736</v>
      </c>
      <c r="D14" s="32">
        <v>1628265.95700684</v>
      </c>
      <c r="E14" s="32">
        <v>1561673.7145811999</v>
      </c>
      <c r="F14" s="32">
        <v>66592.242425641001</v>
      </c>
      <c r="G14" s="32">
        <v>1561673.7145811999</v>
      </c>
      <c r="H14" s="32">
        <v>4.0897644601041901E-2</v>
      </c>
    </row>
    <row r="15" spans="1:8" ht="14.25" x14ac:dyDescent="0.2">
      <c r="A15" s="32">
        <v>14</v>
      </c>
      <c r="B15" s="33">
        <v>26</v>
      </c>
      <c r="C15" s="32">
        <v>151867</v>
      </c>
      <c r="D15" s="32">
        <v>523139.22107899602</v>
      </c>
      <c r="E15" s="32">
        <v>537145.75511651195</v>
      </c>
      <c r="F15" s="32">
        <v>-14006.534037516099</v>
      </c>
      <c r="G15" s="32">
        <v>537145.75511651195</v>
      </c>
      <c r="H15" s="32">
        <v>-2.67740086637493E-2</v>
      </c>
    </row>
    <row r="16" spans="1:8" ht="14.25" x14ac:dyDescent="0.2">
      <c r="A16" s="32">
        <v>15</v>
      </c>
      <c r="B16" s="33">
        <v>27</v>
      </c>
      <c r="C16" s="32">
        <v>226507.413</v>
      </c>
      <c r="D16" s="32">
        <v>1528670.46646239</v>
      </c>
      <c r="E16" s="32">
        <v>1354628.9667461501</v>
      </c>
      <c r="F16" s="32">
        <v>174041.49971623899</v>
      </c>
      <c r="G16" s="32">
        <v>1354628.9667461501</v>
      </c>
      <c r="H16" s="32">
        <v>0.113851548475978</v>
      </c>
    </row>
    <row r="17" spans="1:8" ht="14.25" x14ac:dyDescent="0.2">
      <c r="A17" s="32">
        <v>16</v>
      </c>
      <c r="B17" s="33">
        <v>29</v>
      </c>
      <c r="C17" s="32">
        <v>405819</v>
      </c>
      <c r="D17" s="32">
        <v>5122873.8956623897</v>
      </c>
      <c r="E17" s="32">
        <v>5169740.9808222204</v>
      </c>
      <c r="F17" s="32">
        <v>-46867.085159829097</v>
      </c>
      <c r="G17" s="32">
        <v>5169740.9808222204</v>
      </c>
      <c r="H17" s="32">
        <v>-9.1485923944979505E-3</v>
      </c>
    </row>
    <row r="18" spans="1:8" ht="14.25" x14ac:dyDescent="0.2">
      <c r="A18" s="32">
        <v>17</v>
      </c>
      <c r="B18" s="33">
        <v>31</v>
      </c>
      <c r="C18" s="32">
        <v>39752.957999999999</v>
      </c>
      <c r="D18" s="32">
        <v>299193.92901839502</v>
      </c>
      <c r="E18" s="32">
        <v>256959.566857486</v>
      </c>
      <c r="F18" s="32">
        <v>42234.362160909397</v>
      </c>
      <c r="G18" s="32">
        <v>256959.566857486</v>
      </c>
      <c r="H18" s="32">
        <v>0.14116049179030199</v>
      </c>
    </row>
    <row r="19" spans="1:8" ht="14.25" x14ac:dyDescent="0.2">
      <c r="A19" s="32">
        <v>18</v>
      </c>
      <c r="B19" s="33">
        <v>32</v>
      </c>
      <c r="C19" s="32">
        <v>18185.18</v>
      </c>
      <c r="D19" s="32">
        <v>273612.64581940102</v>
      </c>
      <c r="E19" s="32">
        <v>254566.88000820801</v>
      </c>
      <c r="F19" s="32">
        <v>19045.7658111932</v>
      </c>
      <c r="G19" s="32">
        <v>254566.88000820801</v>
      </c>
      <c r="H19" s="32">
        <v>6.9608499834340296E-2</v>
      </c>
    </row>
    <row r="20" spans="1:8" ht="14.25" x14ac:dyDescent="0.2">
      <c r="A20" s="32">
        <v>19</v>
      </c>
      <c r="B20" s="33">
        <v>33</v>
      </c>
      <c r="C20" s="32">
        <v>75177.092000000004</v>
      </c>
      <c r="D20" s="32">
        <v>806138.52032971801</v>
      </c>
      <c r="E20" s="32">
        <v>662607.85214061395</v>
      </c>
      <c r="F20" s="32">
        <v>143530.66818910299</v>
      </c>
      <c r="G20" s="32">
        <v>662607.85214061395</v>
      </c>
      <c r="H20" s="32">
        <v>0.17804715265361401</v>
      </c>
    </row>
    <row r="21" spans="1:8" ht="14.25" x14ac:dyDescent="0.2">
      <c r="A21" s="32">
        <v>20</v>
      </c>
      <c r="B21" s="33">
        <v>34</v>
      </c>
      <c r="C21" s="32">
        <v>57020.642</v>
      </c>
      <c r="D21" s="32">
        <v>306108.031848763</v>
      </c>
      <c r="E21" s="32">
        <v>221309.045916439</v>
      </c>
      <c r="F21" s="32">
        <v>84798.9859323243</v>
      </c>
      <c r="G21" s="32">
        <v>221309.045916439</v>
      </c>
      <c r="H21" s="32">
        <v>0.27702306737975602</v>
      </c>
    </row>
    <row r="22" spans="1:8" ht="14.25" x14ac:dyDescent="0.2">
      <c r="A22" s="32">
        <v>21</v>
      </c>
      <c r="B22" s="33">
        <v>35</v>
      </c>
      <c r="C22" s="32">
        <v>48487.290999999997</v>
      </c>
      <c r="D22" s="32">
        <v>1019397.83798938</v>
      </c>
      <c r="E22" s="32">
        <v>1008071.95142478</v>
      </c>
      <c r="F22" s="32">
        <v>11325.8865646018</v>
      </c>
      <c r="G22" s="32">
        <v>1008071.95142478</v>
      </c>
      <c r="H22" s="32">
        <v>1.1110369418617301E-2</v>
      </c>
    </row>
    <row r="23" spans="1:8" ht="14.25" x14ac:dyDescent="0.2">
      <c r="A23" s="32">
        <v>22</v>
      </c>
      <c r="B23" s="33">
        <v>36</v>
      </c>
      <c r="C23" s="32">
        <v>188383.70699999999</v>
      </c>
      <c r="D23" s="32">
        <v>919495.76244336297</v>
      </c>
      <c r="E23" s="32">
        <v>808507.59898815805</v>
      </c>
      <c r="F23" s="32">
        <v>110988.16345520499</v>
      </c>
      <c r="G23" s="32">
        <v>808507.59898815805</v>
      </c>
      <c r="H23" s="32">
        <v>0.120705464873789</v>
      </c>
    </row>
    <row r="24" spans="1:8" ht="14.25" x14ac:dyDescent="0.2">
      <c r="A24" s="32">
        <v>23</v>
      </c>
      <c r="B24" s="33">
        <v>37</v>
      </c>
      <c r="C24" s="32">
        <v>172730.14499999999</v>
      </c>
      <c r="D24" s="32">
        <v>1655531.9728389001</v>
      </c>
      <c r="E24" s="32">
        <v>1496140.3037329901</v>
      </c>
      <c r="F24" s="32">
        <v>159391.66910591099</v>
      </c>
      <c r="G24" s="32">
        <v>1496140.3037329901</v>
      </c>
      <c r="H24" s="32">
        <v>9.6278218555082701E-2</v>
      </c>
    </row>
    <row r="25" spans="1:8" ht="14.25" x14ac:dyDescent="0.2">
      <c r="A25" s="32">
        <v>24</v>
      </c>
      <c r="B25" s="33">
        <v>38</v>
      </c>
      <c r="C25" s="32">
        <v>493566.25</v>
      </c>
      <c r="D25" s="32">
        <v>1835899.4763221201</v>
      </c>
      <c r="E25" s="32">
        <v>1933503.28148053</v>
      </c>
      <c r="F25" s="32">
        <v>-97603.805158407107</v>
      </c>
      <c r="G25" s="32">
        <v>1933503.28148053</v>
      </c>
      <c r="H25" s="32">
        <v>-5.3164024728596701E-2</v>
      </c>
    </row>
    <row r="26" spans="1:8" ht="14.25" x14ac:dyDescent="0.2">
      <c r="A26" s="32">
        <v>25</v>
      </c>
      <c r="B26" s="33">
        <v>39</v>
      </c>
      <c r="C26" s="32">
        <v>99941.868000000002</v>
      </c>
      <c r="D26" s="32">
        <v>142020.68822354599</v>
      </c>
      <c r="E26" s="32">
        <v>101538.431525651</v>
      </c>
      <c r="F26" s="32">
        <v>40482.256697894401</v>
      </c>
      <c r="G26" s="32">
        <v>101538.431525651</v>
      </c>
      <c r="H26" s="32">
        <v>0.28504478611013201</v>
      </c>
    </row>
    <row r="27" spans="1:8" ht="14.25" x14ac:dyDescent="0.2">
      <c r="A27" s="32">
        <v>26</v>
      </c>
      <c r="B27" s="33">
        <v>42</v>
      </c>
      <c r="C27" s="32">
        <v>11819.289000000001</v>
      </c>
      <c r="D27" s="32">
        <v>158976.17249999999</v>
      </c>
      <c r="E27" s="32">
        <v>147803.2262</v>
      </c>
      <c r="F27" s="32">
        <v>11172.9463</v>
      </c>
      <c r="G27" s="32">
        <v>147803.2262</v>
      </c>
      <c r="H27" s="32">
        <v>7.0280634665550304E-2</v>
      </c>
    </row>
    <row r="28" spans="1:8" ht="14.25" x14ac:dyDescent="0.2">
      <c r="A28" s="32">
        <v>27</v>
      </c>
      <c r="B28" s="33">
        <v>75</v>
      </c>
      <c r="C28" s="32">
        <v>340</v>
      </c>
      <c r="D28" s="32">
        <v>239489.31623931599</v>
      </c>
      <c r="E28" s="32">
        <v>222961.514957265</v>
      </c>
      <c r="F28" s="32">
        <v>16527.801282051299</v>
      </c>
      <c r="G28" s="32">
        <v>222961.514957265</v>
      </c>
      <c r="H28" s="32">
        <v>6.9012687252968802E-2</v>
      </c>
    </row>
    <row r="29" spans="1:8" ht="14.25" x14ac:dyDescent="0.2">
      <c r="A29" s="32">
        <v>28</v>
      </c>
      <c r="B29" s="33">
        <v>76</v>
      </c>
      <c r="C29" s="32">
        <v>2523</v>
      </c>
      <c r="D29" s="32">
        <v>570250.773181197</v>
      </c>
      <c r="E29" s="32">
        <v>537970.36585555598</v>
      </c>
      <c r="F29" s="32">
        <v>32280.407325641001</v>
      </c>
      <c r="G29" s="32">
        <v>537970.36585555598</v>
      </c>
      <c r="H29" s="32">
        <v>5.6607388966018898E-2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24213.359049996201</v>
      </c>
      <c r="E30" s="32">
        <v>20119.236472279001</v>
      </c>
      <c r="F30" s="32">
        <v>4094.1225777172699</v>
      </c>
      <c r="G30" s="32">
        <v>20119.236472279001</v>
      </c>
      <c r="H30" s="32">
        <v>0.16908527929824399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27</v>
      </c>
      <c r="D32" s="38">
        <v>128777.78</v>
      </c>
      <c r="E32" s="38">
        <v>128632.47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118</v>
      </c>
      <c r="D33" s="38">
        <v>396070.45</v>
      </c>
      <c r="E33" s="38">
        <v>414045.87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166</v>
      </c>
      <c r="D34" s="38">
        <v>538329.84</v>
      </c>
      <c r="E34" s="38">
        <v>547618.62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128</v>
      </c>
      <c r="D35" s="38">
        <v>312407.65000000002</v>
      </c>
      <c r="E35" s="38">
        <v>302587.18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282</v>
      </c>
      <c r="D36" s="38">
        <v>25.59</v>
      </c>
      <c r="E36" s="38">
        <v>0.06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106</v>
      </c>
      <c r="D37" s="38">
        <v>205664.32</v>
      </c>
      <c r="E37" s="38">
        <v>206391.4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69</v>
      </c>
      <c r="D38" s="38">
        <v>83249.429999999993</v>
      </c>
      <c r="E38" s="38">
        <v>72493.789999999994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2015-04-20T00:33:44Z</dcterms:modified>
</cp:coreProperties>
</file>