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\WORK\BBG\RMS-RA Data check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J36" i="2" l="1"/>
  <c r="J37" i="2"/>
  <c r="J31" i="2"/>
  <c r="J32" i="2"/>
  <c r="J33" i="2"/>
  <c r="I36" i="2"/>
  <c r="I37" i="2"/>
  <c r="I31" i="2"/>
  <c r="I32" i="2"/>
  <c r="I33" i="2"/>
  <c r="H30" i="2" l="1"/>
  <c r="H31" i="2"/>
  <c r="H38" i="2" l="1"/>
  <c r="J8" i="2" l="1"/>
  <c r="F36" i="2" l="1"/>
  <c r="F37" i="2"/>
  <c r="F32" i="2"/>
  <c r="F33" i="2"/>
  <c r="E36" i="2"/>
  <c r="K36" i="2" s="1"/>
  <c r="E37" i="2"/>
  <c r="K37" i="2" s="1"/>
  <c r="E33" i="2"/>
  <c r="K33" i="2" s="1"/>
  <c r="E32" i="2"/>
  <c r="K32" i="2" s="1"/>
  <c r="F38" i="2"/>
  <c r="E13" i="2"/>
  <c r="F35" i="2"/>
  <c r="F3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4" i="2"/>
  <c r="E38" i="2"/>
  <c r="E35" i="2"/>
  <c r="E34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K31" i="2" s="1"/>
  <c r="E5" i="2"/>
  <c r="E4" i="2"/>
  <c r="I30" i="2"/>
  <c r="I34" i="2"/>
  <c r="I35" i="2"/>
  <c r="I38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4" i="2"/>
  <c r="J35" i="2"/>
  <c r="J38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2" i="2"/>
  <c r="H33" i="2"/>
  <c r="H34" i="2"/>
  <c r="H35" i="2"/>
  <c r="H36" i="2"/>
  <c r="H37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K6" i="2" l="1"/>
  <c r="E3" i="2"/>
  <c r="K19" i="2"/>
  <c r="G34" i="2"/>
  <c r="L34" i="2" s="1"/>
  <c r="G35" i="2"/>
  <c r="L35" i="2" s="1"/>
  <c r="G30" i="2"/>
  <c r="L30" i="2" s="1"/>
  <c r="G38" i="2"/>
  <c r="L38" i="2" s="1"/>
  <c r="G36" i="2"/>
  <c r="L36" i="2" s="1"/>
  <c r="G32" i="2"/>
  <c r="L32" i="2" s="1"/>
  <c r="G37" i="2"/>
  <c r="L37" i="2" s="1"/>
  <c r="G33" i="2"/>
  <c r="L33" i="2" s="1"/>
  <c r="G29" i="2"/>
  <c r="L29" i="2" s="1"/>
  <c r="G31" i="2"/>
  <c r="L31" i="2" s="1"/>
  <c r="I3" i="2"/>
  <c r="K3" i="2" s="1"/>
  <c r="K5" i="2"/>
  <c r="K7" i="2"/>
  <c r="K38" i="2"/>
  <c r="G19" i="2"/>
  <c r="L19" i="2" s="1"/>
  <c r="G11" i="2"/>
  <c r="L11" i="2" s="1"/>
  <c r="G7" i="2"/>
  <c r="L7" i="2" s="1"/>
  <c r="G5" i="2"/>
  <c r="L5" i="2" s="1"/>
  <c r="K35" i="2"/>
  <c r="K28" i="2"/>
  <c r="K26" i="2"/>
  <c r="K24" i="2"/>
  <c r="K22" i="2"/>
  <c r="K20" i="2"/>
  <c r="K18" i="2"/>
  <c r="K16" i="2"/>
  <c r="K14" i="2"/>
  <c r="K12" i="2"/>
  <c r="K10" i="2"/>
  <c r="K8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K34" i="2"/>
  <c r="K30" i="2"/>
  <c r="K27" i="2"/>
  <c r="K25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L4" i="2" l="1"/>
  <c r="G3" i="2"/>
  <c r="L3" i="2" s="1"/>
</calcChain>
</file>

<file path=xl/sharedStrings.xml><?xml version="1.0" encoding="utf-8"?>
<sst xmlns="http://schemas.openxmlformats.org/spreadsheetml/2006/main" count="115" uniqueCount="73">
  <si>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</si>
  <si>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</si>
  <si>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</si>
  <si>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</si>
  <si>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</si>
  <si>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</si>
  <si>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</si>
  <si>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</si>
  <si>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</si>
  <si>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</si>
  <si>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</si>
  <si>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</si>
  <si>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</si>
  <si>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</si>
  <si>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</si>
  <si>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</si>
  <si>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</si>
  <si>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</si>
  <si>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</si>
  <si>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</si>
  <si>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</si>
  <si>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</si>
  <si>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</si>
  <si>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</si>
  <si>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</si>
  <si>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</si>
  <si>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</si>
  <si>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</si>
  <si>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</si>
  <si>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</si>
  <si>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</si>
  <si>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</si>
  <si>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</si>
  <si>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</si>
  <si>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</si>
  <si>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</si>
  <si>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</si>
  <si>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</si>
  <si>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</si>
  <si>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</si>
  <si>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</si>
  <si>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</si>
  <si>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</si>
  <si>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</si>
  <si>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</si>
  <si>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</si>
  <si>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</si>
  <si>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</si>
  <si>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</si>
  <si>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</si>
  <si>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</si>
  <si>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</si>
  <si>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</si>
  <si>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</si>
  <si>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</si>
  <si>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</si>
  <si>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</si>
  <si>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</si>
  <si>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</si>
  <si>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</si>
  <si>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</si>
  <si>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</si>
  <si>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</si>
  <si>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</si>
  <si>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</si>
  <si>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</si>
  <si>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</si>
  <si>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</si>
  <si>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</si>
  <si>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</si>
  <si>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70-手机通信自营</t>
  </si>
  <si>
    <t>74-赠品</t>
  </si>
  <si>
    <t>41-周转筐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</si>
</sst>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5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  <font>
      <sz val="9"/>
      <color rgb="FFFF0000"/>
      <name val="Segoe U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5" fillId="0" borderId="0"/>
    <xf numFmtId="43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" applyNumberFormat="0" applyFill="0" applyAlignment="0" applyProtection="0"/>
    <xf numFmtId="0" fontId="41" fillId="0" borderId="2" applyNumberFormat="0" applyFill="0" applyAlignment="0" applyProtection="0"/>
    <xf numFmtId="0" fontId="42" fillId="0" borderId="3" applyNumberFormat="0" applyFill="0" applyAlignment="0" applyProtection="0"/>
    <xf numFmtId="0" fontId="42" fillId="0" borderId="0" applyNumberFormat="0" applyFill="0" applyBorder="0" applyAlignment="0" applyProtection="0"/>
    <xf numFmtId="0" fontId="45" fillId="2" borderId="0" applyNumberFormat="0" applyBorder="0" applyAlignment="0" applyProtection="0"/>
    <xf numFmtId="0" fontId="43" fillId="3" borderId="0" applyNumberFormat="0" applyBorder="0" applyAlignment="0" applyProtection="0"/>
    <xf numFmtId="0" fontId="52" fillId="4" borderId="0" applyNumberFormat="0" applyBorder="0" applyAlignment="0" applyProtection="0"/>
    <xf numFmtId="0" fontId="54" fillId="5" borderId="4" applyNumberFormat="0" applyAlignment="0" applyProtection="0"/>
    <xf numFmtId="0" fontId="53" fillId="6" borderId="5" applyNumberFormat="0" applyAlignment="0" applyProtection="0"/>
    <xf numFmtId="0" fontId="47" fillId="6" borderId="4" applyNumberFormat="0" applyAlignment="0" applyProtection="0"/>
    <xf numFmtId="0" fontId="51" fillId="0" borderId="6" applyNumberFormat="0" applyFill="0" applyAlignment="0" applyProtection="0"/>
    <xf numFmtId="0" fontId="48" fillId="7" borderId="7" applyNumberFormat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6" fillId="0" borderId="9" applyNumberFormat="0" applyFill="0" applyAlignment="0" applyProtection="0"/>
    <xf numFmtId="0" fontId="37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7" fillId="32" borderId="0" applyNumberFormat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38" fillId="38" borderId="21">
      <alignment vertical="center"/>
    </xf>
  </cellStyleXfs>
  <cellXfs count="78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11" fontId="32" fillId="0" borderId="0" xfId="0" applyNumberFormat="1" applyFont="1" applyAlignment="1"/>
    <xf numFmtId="0" fontId="20" fillId="0" borderId="0" xfId="0" applyFont="1">
      <alignment vertical="center"/>
    </xf>
    <xf numFmtId="1" fontId="56" fillId="0" borderId="0" xfId="0" applyNumberFormat="1" applyFont="1" applyAlignment="1"/>
    <xf numFmtId="0" fontId="56" fillId="0" borderId="0" xfId="0" applyNumberFormat="1" applyFont="1" applyAlignment="1"/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0" fontId="20" fillId="0" borderId="0" xfId="62" applyFont="1" applyAlignment="1">
      <alignment wrapText="1"/>
    </xf>
    <xf numFmtId="0" fontId="20" fillId="0" borderId="19" xfId="62" applyFont="1" applyBorder="1" applyAlignment="1">
      <alignment wrapText="1"/>
    </xf>
    <xf numFmtId="0" fontId="20" fillId="0" borderId="0" xfId="62" applyFont="1" applyAlignment="1">
      <alignment horizontal="right" vertical="center" wrapText="1"/>
    </xf>
    <xf numFmtId="0" fontId="21" fillId="33" borderId="13" xfId="62" applyFont="1" applyFill="1" applyBorder="1" applyAlignment="1">
      <alignment vertical="center" wrapText="1"/>
    </xf>
    <xf numFmtId="0" fontId="21" fillId="33" borderId="15" xfId="62" applyFont="1" applyFill="1" applyBorder="1" applyAlignment="1">
      <alignment vertical="center" wrapText="1"/>
    </xf>
    <xf numFmtId="49" fontId="22" fillId="33" borderId="13" xfId="62" applyNumberFormat="1" applyFont="1" applyFill="1" applyBorder="1" applyAlignment="1">
      <alignment horizontal="left" vertical="top" wrapText="1"/>
    </xf>
    <xf numFmtId="49" fontId="22" fillId="33" borderId="14" xfId="62" applyNumberFormat="1" applyFont="1" applyFill="1" applyBorder="1" applyAlignment="1">
      <alignment horizontal="left" vertical="top" wrapText="1"/>
    </xf>
    <xf numFmtId="49" fontId="22" fillId="33" borderId="15" xfId="62" applyNumberFormat="1" applyFont="1" applyFill="1" applyBorder="1" applyAlignment="1">
      <alignment horizontal="left" vertical="top" wrapText="1"/>
    </xf>
    <xf numFmtId="14" fontId="21" fillId="33" borderId="12" xfId="62" applyNumberFormat="1" applyFont="1" applyFill="1" applyBorder="1" applyAlignment="1">
      <alignment vertical="center" wrapText="1"/>
    </xf>
    <xf numFmtId="14" fontId="21" fillId="33" borderId="16" xfId="62" applyNumberFormat="1" applyFont="1" applyFill="1" applyBorder="1" applyAlignment="1">
      <alignment vertical="center" wrapText="1"/>
    </xf>
    <xf numFmtId="14" fontId="21" fillId="33" borderId="17" xfId="62" applyNumberFormat="1" applyFont="1" applyFill="1" applyBorder="1" applyAlignment="1">
      <alignment vertical="center" wrapText="1"/>
    </xf>
    <xf numFmtId="49" fontId="21" fillId="33" borderId="13" xfId="62" applyNumberFormat="1" applyFont="1" applyFill="1" applyBorder="1" applyAlignment="1">
      <alignment horizontal="left" vertical="top" wrapText="1"/>
    </xf>
    <xf numFmtId="49" fontId="21" fillId="33" borderId="15" xfId="62" applyNumberFormat="1" applyFont="1" applyFill="1" applyBorder="1" applyAlignment="1">
      <alignment horizontal="left" vertical="top" wrapText="1"/>
    </xf>
    <xf numFmtId="0" fontId="35" fillId="0" borderId="0" xfId="62"/>
    <xf numFmtId="0" fontId="26" fillId="0" borderId="0" xfId="62" applyFont="1" applyAlignment="1">
      <alignment horizontal="left" wrapText="1"/>
    </xf>
    <xf numFmtId="0" fontId="33" fillId="0" borderId="19" xfId="62" applyFont="1" applyBorder="1" applyAlignment="1">
      <alignment horizontal="left" vertical="center" wrapText="1"/>
    </xf>
    <xf numFmtId="0" fontId="21" fillId="0" borderId="10" xfId="62" applyFont="1" applyBorder="1" applyAlignment="1">
      <alignment wrapText="1"/>
    </xf>
    <xf numFmtId="0" fontId="20" fillId="0" borderId="11" xfId="62" applyFont="1" applyBorder="1" applyAlignment="1">
      <alignment wrapText="1"/>
    </xf>
    <xf numFmtId="0" fontId="20" fillId="0" borderId="11" xfId="62" applyFont="1" applyBorder="1" applyAlignment="1">
      <alignment horizontal="right" vertical="center" wrapText="1"/>
    </xf>
    <xf numFmtId="49" fontId="21" fillId="33" borderId="10" xfId="62" applyNumberFormat="1" applyFont="1" applyFill="1" applyBorder="1" applyAlignment="1">
      <alignment vertical="center" wrapText="1"/>
    </xf>
    <xf numFmtId="49" fontId="21" fillId="33" borderId="12" xfId="62" applyNumberFormat="1" applyFont="1" applyFill="1" applyBorder="1" applyAlignment="1">
      <alignment vertical="center" wrapText="1"/>
    </xf>
    <xf numFmtId="0" fontId="21" fillId="33" borderId="10" xfId="62" applyFont="1" applyFill="1" applyBorder="1" applyAlignment="1">
      <alignment vertical="center" wrapText="1"/>
    </xf>
    <xf numFmtId="0" fontId="21" fillId="33" borderId="12" xfId="62" applyFont="1" applyFill="1" applyBorder="1" applyAlignment="1">
      <alignment vertical="center" wrapText="1"/>
    </xf>
    <xf numFmtId="4" fontId="22" fillId="34" borderId="10" xfId="62" applyNumberFormat="1" applyFont="1" applyFill="1" applyBorder="1" applyAlignment="1">
      <alignment horizontal="right" vertical="top" wrapText="1"/>
    </xf>
    <xf numFmtId="176" fontId="22" fillId="34" borderId="10" xfId="62" applyNumberFormat="1" applyFont="1" applyFill="1" applyBorder="1" applyAlignment="1">
      <alignment horizontal="right" vertical="top" wrapText="1"/>
    </xf>
    <xf numFmtId="176" fontId="22" fillId="34" borderId="12" xfId="62" applyNumberFormat="1" applyFont="1" applyFill="1" applyBorder="1" applyAlignment="1">
      <alignment horizontal="right" vertical="top" wrapText="1"/>
    </xf>
    <xf numFmtId="4" fontId="21" fillId="35" borderId="10" xfId="62" applyNumberFormat="1" applyFont="1" applyFill="1" applyBorder="1" applyAlignment="1">
      <alignment horizontal="right" vertical="top" wrapText="1"/>
    </xf>
    <xf numFmtId="176" fontId="21" fillId="35" borderId="10" xfId="62" applyNumberFormat="1" applyFont="1" applyFill="1" applyBorder="1" applyAlignment="1">
      <alignment horizontal="right" vertical="top" wrapText="1"/>
    </xf>
    <xf numFmtId="176" fontId="21" fillId="35" borderId="12" xfId="62" applyNumberFormat="1" applyFont="1" applyFill="1" applyBorder="1" applyAlignment="1">
      <alignment horizontal="right" vertical="top" wrapText="1"/>
    </xf>
    <xf numFmtId="0" fontId="21" fillId="35" borderId="10" xfId="62" applyFont="1" applyFill="1" applyBorder="1" applyAlignment="1">
      <alignment horizontal="right" vertical="top" wrapText="1"/>
    </xf>
    <xf numFmtId="0" fontId="21" fillId="35" borderId="12" xfId="62" applyFont="1" applyFill="1" applyBorder="1" applyAlignment="1">
      <alignment horizontal="right" vertical="top" wrapText="1"/>
    </xf>
    <xf numFmtId="4" fontId="21" fillId="35" borderId="13" xfId="62" applyNumberFormat="1" applyFont="1" applyFill="1" applyBorder="1" applyAlignment="1">
      <alignment horizontal="right" vertical="top" wrapText="1"/>
    </xf>
    <xf numFmtId="0" fontId="21" fillId="35" borderId="13" xfId="62" applyFont="1" applyFill="1" applyBorder="1" applyAlignment="1">
      <alignment horizontal="right" vertical="top" wrapText="1"/>
    </xf>
    <xf numFmtId="176" fontId="21" fillId="35" borderId="13" xfId="62" applyNumberFormat="1" applyFont="1" applyFill="1" applyBorder="1" applyAlignment="1">
      <alignment horizontal="right" vertical="top" wrapText="1"/>
    </xf>
    <xf numFmtId="176" fontId="21" fillId="35" borderId="20" xfId="62" applyNumberFormat="1" applyFont="1" applyFill="1" applyBorder="1" applyAlignment="1">
      <alignment horizontal="right" vertical="top" wrapText="1"/>
    </xf>
  </cellXfs>
  <cellStyles count="110">
    <cellStyle name="20% - 着色 1" xfId="19" builtinId="30" customBuiltin="1"/>
    <cellStyle name="20% - 着色 1 2" xfId="84"/>
    <cellStyle name="20% - 着色 2" xfId="23" builtinId="34" customBuiltin="1"/>
    <cellStyle name="20% - 着色 2 2" xfId="88"/>
    <cellStyle name="20% - 着色 3" xfId="27" builtinId="38" customBuiltin="1"/>
    <cellStyle name="20% - 着色 3 2" xfId="92"/>
    <cellStyle name="20% - 着色 4" xfId="31" builtinId="42" customBuiltin="1"/>
    <cellStyle name="20% - 着色 4 2" xfId="96"/>
    <cellStyle name="20% - 着色 5" xfId="35" builtinId="46" customBuiltin="1"/>
    <cellStyle name="20% - 着色 5 2" xfId="100"/>
    <cellStyle name="20% - 着色 6" xfId="39" builtinId="50" customBuiltin="1"/>
    <cellStyle name="20% - 着色 6 2" xfId="104"/>
    <cellStyle name="40% - 着色 1" xfId="20" builtinId="31" customBuiltin="1"/>
    <cellStyle name="40% - 着色 1 2" xfId="85"/>
    <cellStyle name="40% - 着色 2" xfId="24" builtinId="35" customBuiltin="1"/>
    <cellStyle name="40% - 着色 2 2" xfId="89"/>
    <cellStyle name="40% - 着色 3" xfId="28" builtinId="39" customBuiltin="1"/>
    <cellStyle name="40% - 着色 3 2" xfId="93"/>
    <cellStyle name="40% - 着色 4" xfId="32" builtinId="43" customBuiltin="1"/>
    <cellStyle name="40% - 着色 4 2" xfId="97"/>
    <cellStyle name="40% - 着色 5" xfId="36" builtinId="47" customBuiltin="1"/>
    <cellStyle name="40% - 着色 5 2" xfId="101"/>
    <cellStyle name="40% - 着色 6" xfId="40" builtinId="51" customBuiltin="1"/>
    <cellStyle name="40% - 着色 6 2" xfId="105"/>
    <cellStyle name="60% - 着色 1" xfId="21" builtinId="32" customBuiltin="1"/>
    <cellStyle name="60% - 着色 1 2" xfId="86"/>
    <cellStyle name="60% - 着色 2" xfId="25" builtinId="36" customBuiltin="1"/>
    <cellStyle name="60% - 着色 2 2" xfId="90"/>
    <cellStyle name="60% - 着色 3" xfId="29" builtinId="40" customBuiltin="1"/>
    <cellStyle name="60% - 着色 3 2" xfId="94"/>
    <cellStyle name="60% - 着色 4" xfId="33" builtinId="44" customBuiltin="1"/>
    <cellStyle name="60% - 着色 4 2" xfId="98"/>
    <cellStyle name="60% - 着色 5" xfId="37" builtinId="48" customBuiltin="1"/>
    <cellStyle name="60% - 着色 5 2" xfId="102"/>
    <cellStyle name="60% - 着色 6" xfId="41" builtinId="52" customBuiltin="1"/>
    <cellStyle name="60% - 着色 6 2" xfId="106"/>
    <cellStyle name="OBI_ColHeader" xfId="109"/>
    <cellStyle name="标题" xfId="1" builtinId="15" customBuiltin="1"/>
    <cellStyle name="标题 1" xfId="2" builtinId="16" customBuiltin="1"/>
    <cellStyle name="标题 1 2" xfId="68"/>
    <cellStyle name="标题 2" xfId="3" builtinId="17" customBuiltin="1"/>
    <cellStyle name="标题 2 2" xfId="69"/>
    <cellStyle name="标题 3" xfId="4" builtinId="18" customBuiltin="1"/>
    <cellStyle name="标题 3 2" xfId="70"/>
    <cellStyle name="标题 4" xfId="5" builtinId="19" customBuiltin="1"/>
    <cellStyle name="标题 4 2" xfId="71"/>
    <cellStyle name="标题 5" xfId="53"/>
    <cellStyle name="标题 6" xfId="67"/>
    <cellStyle name="差" xfId="7" builtinId="27" customBuiltin="1"/>
    <cellStyle name="差 2" xfId="73"/>
    <cellStyle name="常规" xfId="0" builtinId="0"/>
    <cellStyle name="常规 10" xfId="52"/>
    <cellStyle name="常规 10 2" xfId="61"/>
    <cellStyle name="常规 11" xfId="62"/>
    <cellStyle name="常规 2" xfId="44"/>
    <cellStyle name="常规 3" xfId="45"/>
    <cellStyle name="常规 3 2" xfId="54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好" xfId="6" builtinId="26" customBuiltin="1"/>
    <cellStyle name="好 2" xfId="72"/>
    <cellStyle name="汇总" xfId="17" builtinId="25" customBuiltin="1"/>
    <cellStyle name="汇总 2" xfId="82"/>
    <cellStyle name="货币 2" xfId="65"/>
    <cellStyle name="货币[0] 2" xfId="66"/>
    <cellStyle name="计算" xfId="11" builtinId="22" customBuiltin="1"/>
    <cellStyle name="计算 2" xfId="77"/>
    <cellStyle name="检查单元格" xfId="13" builtinId="23" customBuiltin="1"/>
    <cellStyle name="检查单元格 2" xfId="79"/>
    <cellStyle name="解释性文本" xfId="16" builtinId="53" customBuiltin="1"/>
    <cellStyle name="解释性文本 2" xfId="81"/>
    <cellStyle name="警告文本" xfId="14" builtinId="11" customBuiltin="1"/>
    <cellStyle name="警告文本 2" xfId="80"/>
    <cellStyle name="链接单元格" xfId="12" builtinId="24" customBuiltin="1"/>
    <cellStyle name="链接单元格 2" xfId="78"/>
    <cellStyle name="千位分隔 2" xfId="63"/>
    <cellStyle name="千位分隔[0] 2" xfId="64"/>
    <cellStyle name="适中" xfId="8" builtinId="28" customBuiltin="1"/>
    <cellStyle name="适中 2" xfId="74"/>
    <cellStyle name="输出" xfId="10" builtinId="21" customBuiltin="1"/>
    <cellStyle name="输出 2" xfId="76"/>
    <cellStyle name="输入" xfId="9" builtinId="20" customBuiltin="1"/>
    <cellStyle name="输入 2" xfId="75"/>
    <cellStyle name="已访问的超链接" xfId="43" builtinId="9" customBuiltin="1"/>
    <cellStyle name="已访问的超链接 2" xfId="108"/>
    <cellStyle name="着色 1" xfId="18" builtinId="29" customBuiltin="1"/>
    <cellStyle name="着色 1 2" xfId="83"/>
    <cellStyle name="着色 2" xfId="22" builtinId="33" customBuiltin="1"/>
    <cellStyle name="着色 2 2" xfId="87"/>
    <cellStyle name="着色 3" xfId="26" builtinId="37" customBuiltin="1"/>
    <cellStyle name="着色 3 2" xfId="91"/>
    <cellStyle name="着色 4" xfId="30" builtinId="41" customBuiltin="1"/>
    <cellStyle name="着色 4 2" xfId="95"/>
    <cellStyle name="着色 5" xfId="34" builtinId="45" customBuiltin="1"/>
    <cellStyle name="着色 5 2" xfId="99"/>
    <cellStyle name="着色 6" xfId="38" builtinId="49" customBuiltin="1"/>
    <cellStyle name="着色 6 2" xfId="103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0e25481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6f2111c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36" Type="http://schemas.openxmlformats.org/officeDocument/2006/relationships/image" Target="cid:dc1f676113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43" Type="http://schemas.openxmlformats.org/officeDocument/2006/relationships/hyperlink" Target="cid:b85e622f2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cd46ec84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cd46eca713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6f2114013" TargetMode="External"/><Relationship Id="rId115" Type="http://schemas.openxmlformats.org/officeDocument/2006/relationships/hyperlink" Target="cid:9917342c2" TargetMode="External"/><Relationship Id="rId157" Type="http://schemas.openxmlformats.org/officeDocument/2006/relationships/hyperlink" Target="cid:1427462" TargetMode="External"/><Relationship Id="rId322" Type="http://schemas.openxmlformats.org/officeDocument/2006/relationships/image" Target="cid:7569af6313" TargetMode="External"/><Relationship Id="rId364" Type="http://schemas.openxmlformats.org/officeDocument/2006/relationships/image" Target="cid:1e6ccffa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8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G12" sqref="G12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43</v>
      </c>
      <c r="H1" s="23" t="s">
        <v>2</v>
      </c>
      <c r="I1" s="17" t="s">
        <v>41</v>
      </c>
      <c r="J1" s="18" t="s">
        <v>42</v>
      </c>
      <c r="K1" s="19" t="s">
        <v>44</v>
      </c>
      <c r="L1" s="19" t="s">
        <v>45</v>
      </c>
    </row>
    <row r="2" spans="1:13" x14ac:dyDescent="0.15">
      <c r="A2" s="11" t="s">
        <v>3</v>
      </c>
      <c r="B2" s="12"/>
      <c r="C2" s="40" t="s">
        <v>4</v>
      </c>
      <c r="D2" s="40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41" t="s">
        <v>5</v>
      </c>
      <c r="B3" s="41"/>
      <c r="C3" s="41"/>
      <c r="D3" s="41"/>
      <c r="E3" s="15">
        <f>SUM(E4:E38)</f>
        <v>21347952.400500003</v>
      </c>
      <c r="F3" s="25">
        <f>RA!I7</f>
        <v>1943931.1953</v>
      </c>
      <c r="G3" s="16">
        <f>SUM(G4:G38)</f>
        <v>19403153.7652</v>
      </c>
      <c r="H3" s="27">
        <f>RA!J7</f>
        <v>9.1020393276915694</v>
      </c>
      <c r="I3" s="20">
        <f>SUM(I4:I38)</f>
        <v>21347959.916836563</v>
      </c>
      <c r="J3" s="21">
        <f>SUM(J4:J38)</f>
        <v>19403153.793611962</v>
      </c>
      <c r="K3" s="22">
        <f>E3-I3</f>
        <v>-7.5163365602493286</v>
      </c>
      <c r="L3" s="22">
        <f>G3-J3</f>
        <v>-2.841196209192276E-2</v>
      </c>
    </row>
    <row r="4" spans="1:13" x14ac:dyDescent="0.15">
      <c r="A4" s="42">
        <f>RA!A8</f>
        <v>42119</v>
      </c>
      <c r="B4" s="12">
        <v>12</v>
      </c>
      <c r="C4" s="39" t="s">
        <v>6</v>
      </c>
      <c r="D4" s="39"/>
      <c r="E4" s="15">
        <f>VLOOKUP(C4,RA!B8:D36,3,0)</f>
        <v>653389.33559999999</v>
      </c>
      <c r="F4" s="25">
        <f>VLOOKUP(C4,RA!B8:I39,8,0)</f>
        <v>147737.33069999999</v>
      </c>
      <c r="G4" s="16">
        <f t="shared" ref="G4:G38" si="0">E4-F4</f>
        <v>505652.0049</v>
      </c>
      <c r="H4" s="27">
        <f>RA!J8</f>
        <v>22.6109185826142</v>
      </c>
      <c r="I4" s="20">
        <f>VLOOKUP(B4,RMS!B:D,3,FALSE)</f>
        <v>653390.17959316203</v>
      </c>
      <c r="J4" s="21">
        <f>VLOOKUP(B4,RMS!B:E,4,FALSE)</f>
        <v>505652.01926923101</v>
      </c>
      <c r="K4" s="22">
        <f t="shared" ref="K4:K38" si="1">E4-I4</f>
        <v>-0.84399316203780472</v>
      </c>
      <c r="L4" s="22">
        <f t="shared" ref="L4:L38" si="2">G4-J4</f>
        <v>-1.4369231008458883E-2</v>
      </c>
    </row>
    <row r="5" spans="1:13" x14ac:dyDescent="0.15">
      <c r="A5" s="42"/>
      <c r="B5" s="12">
        <v>13</v>
      </c>
      <c r="C5" s="39" t="s">
        <v>7</v>
      </c>
      <c r="D5" s="39"/>
      <c r="E5" s="15">
        <f>VLOOKUP(C5,RA!B8:D37,3,0)</f>
        <v>131628.02970000001</v>
      </c>
      <c r="F5" s="25">
        <f>VLOOKUP(C5,RA!B9:I40,8,0)</f>
        <v>28449.7431</v>
      </c>
      <c r="G5" s="16">
        <f t="shared" si="0"/>
        <v>103178.28660000002</v>
      </c>
      <c r="H5" s="27">
        <f>RA!J9</f>
        <v>21.613742274226301</v>
      </c>
      <c r="I5" s="20">
        <f>VLOOKUP(B5,RMS!B:D,3,FALSE)</f>
        <v>131628.073516451</v>
      </c>
      <c r="J5" s="21">
        <f>VLOOKUP(B5,RMS!B:E,4,FALSE)</f>
        <v>103178.321226435</v>
      </c>
      <c r="K5" s="22">
        <f t="shared" si="1"/>
        <v>-4.3816450983285904E-2</v>
      </c>
      <c r="L5" s="22">
        <f t="shared" si="2"/>
        <v>-3.4626434979145415E-2</v>
      </c>
      <c r="M5" s="34"/>
    </row>
    <row r="6" spans="1:13" x14ac:dyDescent="0.15">
      <c r="A6" s="42"/>
      <c r="B6" s="12">
        <v>14</v>
      </c>
      <c r="C6" s="39" t="s">
        <v>8</v>
      </c>
      <c r="D6" s="39"/>
      <c r="E6" s="15">
        <f>VLOOKUP(C6,RA!B10:D38,3,0)</f>
        <v>205808.24119999999</v>
      </c>
      <c r="F6" s="25">
        <f>VLOOKUP(C6,RA!B10:I41,8,0)</f>
        <v>44539.411699999997</v>
      </c>
      <c r="G6" s="16">
        <f t="shared" si="0"/>
        <v>161268.82949999999</v>
      </c>
      <c r="H6" s="27">
        <f>RA!J10</f>
        <v>21.641218757959098</v>
      </c>
      <c r="I6" s="20">
        <f>VLOOKUP(B6,RMS!B:D,3,FALSE)</f>
        <v>205810.67647179501</v>
      </c>
      <c r="J6" s="21">
        <f>VLOOKUP(B6,RMS!B:E,4,FALSE)</f>
        <v>161268.829703419</v>
      </c>
      <c r="K6" s="22">
        <f>E6-I6</f>
        <v>-2.435271795024164</v>
      </c>
      <c r="L6" s="22">
        <f t="shared" si="2"/>
        <v>-2.0341901108622551E-4</v>
      </c>
      <c r="M6" s="34"/>
    </row>
    <row r="7" spans="1:13" x14ac:dyDescent="0.15">
      <c r="A7" s="42"/>
      <c r="B7" s="12">
        <v>15</v>
      </c>
      <c r="C7" s="39" t="s">
        <v>9</v>
      </c>
      <c r="D7" s="39"/>
      <c r="E7" s="15">
        <f>VLOOKUP(C7,RA!B10:D39,3,0)</f>
        <v>57430.963000000003</v>
      </c>
      <c r="F7" s="25">
        <f>VLOOKUP(C7,RA!B11:I42,8,0)</f>
        <v>12244.403899999999</v>
      </c>
      <c r="G7" s="16">
        <f t="shared" si="0"/>
        <v>45186.559100000006</v>
      </c>
      <c r="H7" s="27">
        <f>RA!J11</f>
        <v>21.320213453498901</v>
      </c>
      <c r="I7" s="20">
        <f>VLOOKUP(B7,RMS!B:D,3,FALSE)</f>
        <v>57431.001648717902</v>
      </c>
      <c r="J7" s="21">
        <f>VLOOKUP(B7,RMS!B:E,4,FALSE)</f>
        <v>45186.558653846201</v>
      </c>
      <c r="K7" s="22">
        <f t="shared" si="1"/>
        <v>-3.8648717898468021E-2</v>
      </c>
      <c r="L7" s="22">
        <f t="shared" si="2"/>
        <v>4.4615380465984344E-4</v>
      </c>
      <c r="M7" s="34"/>
    </row>
    <row r="8" spans="1:13" x14ac:dyDescent="0.15">
      <c r="A8" s="42"/>
      <c r="B8" s="12">
        <v>16</v>
      </c>
      <c r="C8" s="39" t="s">
        <v>10</v>
      </c>
      <c r="D8" s="39"/>
      <c r="E8" s="15">
        <f>VLOOKUP(C8,RA!B12:D39,3,0)</f>
        <v>189589.79519999999</v>
      </c>
      <c r="F8" s="25">
        <f>VLOOKUP(C8,RA!B12:I43,8,0)</f>
        <v>20743.7945</v>
      </c>
      <c r="G8" s="16">
        <f t="shared" si="0"/>
        <v>168846.0007</v>
      </c>
      <c r="H8" s="27">
        <f>RA!J12</f>
        <v>10.9414087810566</v>
      </c>
      <c r="I8" s="20">
        <f>VLOOKUP(B8,RMS!B:D,3,FALSE)</f>
        <v>189589.79823931601</v>
      </c>
      <c r="J8" s="21">
        <f>VLOOKUP(B8,RMS!B:E,4,FALSE)</f>
        <v>168845.99790683799</v>
      </c>
      <c r="K8" s="22">
        <f t="shared" si="1"/>
        <v>-3.0393160122912377E-3</v>
      </c>
      <c r="L8" s="22">
        <f t="shared" si="2"/>
        <v>2.7931620134040713E-3</v>
      </c>
      <c r="M8" s="34"/>
    </row>
    <row r="9" spans="1:13" x14ac:dyDescent="0.15">
      <c r="A9" s="42"/>
      <c r="B9" s="12">
        <v>17</v>
      </c>
      <c r="C9" s="39" t="s">
        <v>11</v>
      </c>
      <c r="D9" s="39"/>
      <c r="E9" s="15">
        <f>VLOOKUP(C9,RA!B12:D40,3,0)</f>
        <v>272689.98629999999</v>
      </c>
      <c r="F9" s="25">
        <f>VLOOKUP(C9,RA!B13:I44,8,0)</f>
        <v>78152.059800000003</v>
      </c>
      <c r="G9" s="16">
        <f t="shared" si="0"/>
        <v>194537.9265</v>
      </c>
      <c r="H9" s="27">
        <f>RA!J13</f>
        <v>28.659673521718901</v>
      </c>
      <c r="I9" s="20">
        <f>VLOOKUP(B9,RMS!B:D,3,FALSE)</f>
        <v>272690.275333333</v>
      </c>
      <c r="J9" s="21">
        <f>VLOOKUP(B9,RMS!B:E,4,FALSE)</f>
        <v>194537.924982906</v>
      </c>
      <c r="K9" s="22">
        <f t="shared" si="1"/>
        <v>-0.28903333301423118</v>
      </c>
      <c r="L9" s="22">
        <f t="shared" si="2"/>
        <v>1.5170940023381263E-3</v>
      </c>
      <c r="M9" s="34"/>
    </row>
    <row r="10" spans="1:13" x14ac:dyDescent="0.15">
      <c r="A10" s="42"/>
      <c r="B10" s="12">
        <v>18</v>
      </c>
      <c r="C10" s="39" t="s">
        <v>12</v>
      </c>
      <c r="D10" s="39"/>
      <c r="E10" s="15">
        <f>VLOOKUP(C10,RA!B14:D41,3,0)</f>
        <v>157716.48000000001</v>
      </c>
      <c r="F10" s="25">
        <f>VLOOKUP(C10,RA!B14:I45,8,0)</f>
        <v>30088.343000000001</v>
      </c>
      <c r="G10" s="16">
        <f t="shared" si="0"/>
        <v>127628.13700000002</v>
      </c>
      <c r="H10" s="27">
        <f>RA!J14</f>
        <v>19.077488287844101</v>
      </c>
      <c r="I10" s="20">
        <f>VLOOKUP(B10,RMS!B:D,3,FALSE)</f>
        <v>157716.504969231</v>
      </c>
      <c r="J10" s="21">
        <f>VLOOKUP(B10,RMS!B:E,4,FALSE)</f>
        <v>127628.134348718</v>
      </c>
      <c r="K10" s="22">
        <f t="shared" si="1"/>
        <v>-2.4969230988062918E-2</v>
      </c>
      <c r="L10" s="22">
        <f t="shared" si="2"/>
        <v>2.651282018632628E-3</v>
      </c>
      <c r="M10" s="34"/>
    </row>
    <row r="11" spans="1:13" x14ac:dyDescent="0.15">
      <c r="A11" s="42"/>
      <c r="B11" s="12">
        <v>19</v>
      </c>
      <c r="C11" s="39" t="s">
        <v>13</v>
      </c>
      <c r="D11" s="39"/>
      <c r="E11" s="15">
        <f>VLOOKUP(C11,RA!B14:D42,3,0)</f>
        <v>146449.11040000001</v>
      </c>
      <c r="F11" s="25">
        <f>VLOOKUP(C11,RA!B15:I46,8,0)</f>
        <v>25198.831600000001</v>
      </c>
      <c r="G11" s="16">
        <f t="shared" si="0"/>
        <v>121250.2788</v>
      </c>
      <c r="H11" s="27">
        <f>RA!J15</f>
        <v>17.2065446701409</v>
      </c>
      <c r="I11" s="20">
        <f>VLOOKUP(B11,RMS!B:D,3,FALSE)</f>
        <v>146449.38553418801</v>
      </c>
      <c r="J11" s="21">
        <f>VLOOKUP(B11,RMS!B:E,4,FALSE)</f>
        <v>121250.279402564</v>
      </c>
      <c r="K11" s="22">
        <f t="shared" si="1"/>
        <v>-0.27513418800663203</v>
      </c>
      <c r="L11" s="22">
        <f t="shared" si="2"/>
        <v>-6.0256400320213288E-4</v>
      </c>
      <c r="M11" s="34"/>
    </row>
    <row r="12" spans="1:13" x14ac:dyDescent="0.15">
      <c r="A12" s="42"/>
      <c r="B12" s="12">
        <v>21</v>
      </c>
      <c r="C12" s="39" t="s">
        <v>14</v>
      </c>
      <c r="D12" s="39"/>
      <c r="E12" s="15">
        <f>VLOOKUP(C12,RA!B16:D43,3,0)</f>
        <v>1377155.9846000001</v>
      </c>
      <c r="F12" s="25">
        <f>VLOOKUP(C12,RA!B16:I47,8,0)</f>
        <v>-27981.249800000001</v>
      </c>
      <c r="G12" s="16">
        <f t="shared" si="0"/>
        <v>1405137.2344000002</v>
      </c>
      <c r="H12" s="27">
        <f>RA!J16</f>
        <v>-2.0318141236649598</v>
      </c>
      <c r="I12" s="20">
        <f>VLOOKUP(B12,RMS!B:D,3,FALSE)</f>
        <v>1377155.26581197</v>
      </c>
      <c r="J12" s="21">
        <f>VLOOKUP(B12,RMS!B:E,4,FALSE)</f>
        <v>1405137.2346717899</v>
      </c>
      <c r="K12" s="22">
        <f t="shared" si="1"/>
        <v>0.71878803009167314</v>
      </c>
      <c r="L12" s="22">
        <f t="shared" si="2"/>
        <v>-2.7178972959518433E-4</v>
      </c>
      <c r="M12" s="34"/>
    </row>
    <row r="13" spans="1:13" x14ac:dyDescent="0.15">
      <c r="A13" s="42"/>
      <c r="B13" s="12">
        <v>22</v>
      </c>
      <c r="C13" s="39" t="s">
        <v>15</v>
      </c>
      <c r="D13" s="39"/>
      <c r="E13" s="15">
        <f>VLOOKUP(C13,RA!B16:D44,3,0)</f>
        <v>440480.60080000001</v>
      </c>
      <c r="F13" s="25">
        <f>VLOOKUP(C13,RA!B17:I48,8,0)</f>
        <v>57195.223299999998</v>
      </c>
      <c r="G13" s="16">
        <f t="shared" si="0"/>
        <v>383285.3775</v>
      </c>
      <c r="H13" s="27">
        <f>RA!J17</f>
        <v>12.984731494672401</v>
      </c>
      <c r="I13" s="20">
        <f>VLOOKUP(B13,RMS!B:D,3,FALSE)</f>
        <v>440480.67970854702</v>
      </c>
      <c r="J13" s="21">
        <f>VLOOKUP(B13,RMS!B:E,4,FALSE)</f>
        <v>383285.37819059798</v>
      </c>
      <c r="K13" s="22">
        <f t="shared" si="1"/>
        <v>-7.8908547002356499E-2</v>
      </c>
      <c r="L13" s="22">
        <f t="shared" si="2"/>
        <v>-6.9059798261150718E-4</v>
      </c>
      <c r="M13" s="34"/>
    </row>
    <row r="14" spans="1:13" x14ac:dyDescent="0.15">
      <c r="A14" s="42"/>
      <c r="B14" s="12">
        <v>23</v>
      </c>
      <c r="C14" s="39" t="s">
        <v>16</v>
      </c>
      <c r="D14" s="39"/>
      <c r="E14" s="15">
        <f>VLOOKUP(C14,RA!B18:D45,3,0)</f>
        <v>2069080.0814</v>
      </c>
      <c r="F14" s="25">
        <f>VLOOKUP(C14,RA!B18:I49,8,0)</f>
        <v>277003.09600000002</v>
      </c>
      <c r="G14" s="16">
        <f t="shared" si="0"/>
        <v>1792076.9854000001</v>
      </c>
      <c r="H14" s="27">
        <f>RA!J18</f>
        <v>13.387741658243201</v>
      </c>
      <c r="I14" s="20">
        <f>VLOOKUP(B14,RMS!B:D,3,FALSE)</f>
        <v>2069079.96452047</v>
      </c>
      <c r="J14" s="21">
        <f>VLOOKUP(B14,RMS!B:E,4,FALSE)</f>
        <v>1792076.9694954299</v>
      </c>
      <c r="K14" s="22">
        <f t="shared" si="1"/>
        <v>0.11687953001819551</v>
      </c>
      <c r="L14" s="22">
        <f t="shared" si="2"/>
        <v>1.5904570231214166E-2</v>
      </c>
      <c r="M14" s="34"/>
    </row>
    <row r="15" spans="1:13" x14ac:dyDescent="0.15">
      <c r="A15" s="42"/>
      <c r="B15" s="12">
        <v>24</v>
      </c>
      <c r="C15" s="39" t="s">
        <v>17</v>
      </c>
      <c r="D15" s="39"/>
      <c r="E15" s="15">
        <f>VLOOKUP(C15,RA!B18:D46,3,0)</f>
        <v>690134.70559999999</v>
      </c>
      <c r="F15" s="25">
        <f>VLOOKUP(C15,RA!B19:I50,8,0)</f>
        <v>37778.814400000003</v>
      </c>
      <c r="G15" s="16">
        <f t="shared" si="0"/>
        <v>652355.89119999995</v>
      </c>
      <c r="H15" s="27">
        <f>RA!J19</f>
        <v>5.4741218045476003</v>
      </c>
      <c r="I15" s="20">
        <f>VLOOKUP(B15,RMS!B:D,3,FALSE)</f>
        <v>690134.86910427397</v>
      </c>
      <c r="J15" s="21">
        <f>VLOOKUP(B15,RMS!B:E,4,FALSE)</f>
        <v>652355.89073504298</v>
      </c>
      <c r="K15" s="22">
        <f t="shared" si="1"/>
        <v>-0.16350427397992462</v>
      </c>
      <c r="L15" s="22">
        <f t="shared" si="2"/>
        <v>4.649569746106863E-4</v>
      </c>
      <c r="M15" s="34"/>
    </row>
    <row r="16" spans="1:13" x14ac:dyDescent="0.15">
      <c r="A16" s="42"/>
      <c r="B16" s="12">
        <v>25</v>
      </c>
      <c r="C16" s="39" t="s">
        <v>18</v>
      </c>
      <c r="D16" s="39"/>
      <c r="E16" s="15">
        <f>VLOOKUP(C16,RA!B20:D47,3,0)</f>
        <v>1072060.8814999999</v>
      </c>
      <c r="F16" s="25">
        <f>VLOOKUP(C16,RA!B20:I51,8,0)</f>
        <v>56994.904999999999</v>
      </c>
      <c r="G16" s="16">
        <f t="shared" si="0"/>
        <v>1015065.9764999999</v>
      </c>
      <c r="H16" s="27">
        <f>RA!J20</f>
        <v>5.3163869686443697</v>
      </c>
      <c r="I16" s="20">
        <f>VLOOKUP(B16,RMS!B:D,3,FALSE)</f>
        <v>1072061.199</v>
      </c>
      <c r="J16" s="21">
        <f>VLOOKUP(B16,RMS!B:E,4,FALSE)</f>
        <v>1015065.9765</v>
      </c>
      <c r="K16" s="22">
        <f t="shared" si="1"/>
        <v>-0.31750000012107193</v>
      </c>
      <c r="L16" s="22">
        <f t="shared" si="2"/>
        <v>0</v>
      </c>
      <c r="M16" s="34"/>
    </row>
    <row r="17" spans="1:13" x14ac:dyDescent="0.15">
      <c r="A17" s="42"/>
      <c r="B17" s="12">
        <v>26</v>
      </c>
      <c r="C17" s="39" t="s">
        <v>19</v>
      </c>
      <c r="D17" s="39"/>
      <c r="E17" s="15">
        <f>VLOOKUP(C17,RA!B20:D48,3,0)</f>
        <v>410286.7366</v>
      </c>
      <c r="F17" s="25">
        <f>VLOOKUP(C17,RA!B21:I52,8,0)</f>
        <v>32430.263900000002</v>
      </c>
      <c r="G17" s="16">
        <f t="shared" si="0"/>
        <v>377856.47269999998</v>
      </c>
      <c r="H17" s="27">
        <f>RA!J21</f>
        <v>7.9042925366649497</v>
      </c>
      <c r="I17" s="20">
        <f>VLOOKUP(B17,RMS!B:D,3,FALSE)</f>
        <v>410286.588954103</v>
      </c>
      <c r="J17" s="21">
        <f>VLOOKUP(B17,RMS!B:E,4,FALSE)</f>
        <v>377856.47256557702</v>
      </c>
      <c r="K17" s="22">
        <f t="shared" si="1"/>
        <v>0.14764589699916542</v>
      </c>
      <c r="L17" s="22">
        <f t="shared" si="2"/>
        <v>1.3442296767607331E-4</v>
      </c>
      <c r="M17" s="34"/>
    </row>
    <row r="18" spans="1:13" x14ac:dyDescent="0.15">
      <c r="A18" s="42"/>
      <c r="B18" s="12">
        <v>27</v>
      </c>
      <c r="C18" s="39" t="s">
        <v>20</v>
      </c>
      <c r="D18" s="39"/>
      <c r="E18" s="15">
        <f>VLOOKUP(C18,RA!B22:D49,3,0)</f>
        <v>1594633.1591</v>
      </c>
      <c r="F18" s="25">
        <f>VLOOKUP(C18,RA!B22:I53,8,0)</f>
        <v>179986.1151</v>
      </c>
      <c r="G18" s="16">
        <f t="shared" si="0"/>
        <v>1414647.044</v>
      </c>
      <c r="H18" s="27">
        <f>RA!J22</f>
        <v>11.286991874769701</v>
      </c>
      <c r="I18" s="20">
        <f>VLOOKUP(B18,RMS!B:D,3,FALSE)</f>
        <v>1594635.3239</v>
      </c>
      <c r="J18" s="21">
        <f>VLOOKUP(B18,RMS!B:E,4,FALSE)</f>
        <v>1414647.0423000001</v>
      </c>
      <c r="K18" s="22">
        <f t="shared" si="1"/>
        <v>-2.1647999999113381</v>
      </c>
      <c r="L18" s="22">
        <f t="shared" si="2"/>
        <v>1.6999999061226845E-3</v>
      </c>
      <c r="M18" s="34"/>
    </row>
    <row r="19" spans="1:13" x14ac:dyDescent="0.15">
      <c r="A19" s="42"/>
      <c r="B19" s="12">
        <v>29</v>
      </c>
      <c r="C19" s="39" t="s">
        <v>21</v>
      </c>
      <c r="D19" s="39"/>
      <c r="E19" s="15">
        <f>VLOOKUP(C19,RA!B22:D50,3,0)</f>
        <v>3151991.0959000001</v>
      </c>
      <c r="F19" s="25">
        <f>VLOOKUP(C19,RA!B23:I54,8,0)</f>
        <v>208737.08420000001</v>
      </c>
      <c r="G19" s="16">
        <f t="shared" si="0"/>
        <v>2943254.0117000001</v>
      </c>
      <c r="H19" s="27">
        <f>RA!J23</f>
        <v>6.6223881302049996</v>
      </c>
      <c r="I19" s="20">
        <f>VLOOKUP(B19,RMS!B:D,3,FALSE)</f>
        <v>3151993.2374299099</v>
      </c>
      <c r="J19" s="21">
        <f>VLOOKUP(B19,RMS!B:E,4,FALSE)</f>
        <v>2943254.0491025602</v>
      </c>
      <c r="K19" s="22">
        <f t="shared" si="1"/>
        <v>-2.1415299098007381</v>
      </c>
      <c r="L19" s="22">
        <f t="shared" si="2"/>
        <v>-3.7402560003101826E-2</v>
      </c>
      <c r="M19" s="34"/>
    </row>
    <row r="20" spans="1:13" x14ac:dyDescent="0.15">
      <c r="A20" s="42"/>
      <c r="B20" s="12">
        <v>31</v>
      </c>
      <c r="C20" s="39" t="s">
        <v>22</v>
      </c>
      <c r="D20" s="39"/>
      <c r="E20" s="15">
        <f>VLOOKUP(C20,RA!B24:D51,3,0)</f>
        <v>256545.68580000001</v>
      </c>
      <c r="F20" s="25">
        <f>VLOOKUP(C20,RA!B24:I55,8,0)</f>
        <v>38913.396699999998</v>
      </c>
      <c r="G20" s="16">
        <f t="shared" si="0"/>
        <v>217632.28909999999</v>
      </c>
      <c r="H20" s="27">
        <f>RA!J24</f>
        <v>15.168213247731799</v>
      </c>
      <c r="I20" s="20">
        <f>VLOOKUP(B20,RMS!B:D,3,FALSE)</f>
        <v>256545.67274344599</v>
      </c>
      <c r="J20" s="21">
        <f>VLOOKUP(B20,RMS!B:E,4,FALSE)</f>
        <v>217632.29967780699</v>
      </c>
      <c r="K20" s="22">
        <f t="shared" si="1"/>
        <v>1.3056554016657174E-2</v>
      </c>
      <c r="L20" s="22">
        <f t="shared" si="2"/>
        <v>-1.0577806999208406E-2</v>
      </c>
      <c r="M20" s="34"/>
    </row>
    <row r="21" spans="1:13" x14ac:dyDescent="0.15">
      <c r="A21" s="42"/>
      <c r="B21" s="12">
        <v>32</v>
      </c>
      <c r="C21" s="39" t="s">
        <v>23</v>
      </c>
      <c r="D21" s="39"/>
      <c r="E21" s="15">
        <f>VLOOKUP(C21,RA!B24:D52,3,0)</f>
        <v>275975.23629999999</v>
      </c>
      <c r="F21" s="25">
        <f>VLOOKUP(C21,RA!B25:I56,8,0)</f>
        <v>21867.143400000001</v>
      </c>
      <c r="G21" s="16">
        <f t="shared" si="0"/>
        <v>254108.09289999999</v>
      </c>
      <c r="H21" s="27">
        <f>RA!J25</f>
        <v>7.9235889760156697</v>
      </c>
      <c r="I21" s="20">
        <f>VLOOKUP(B21,RMS!B:D,3,FALSE)</f>
        <v>275975.23567889002</v>
      </c>
      <c r="J21" s="21">
        <f>VLOOKUP(B21,RMS!B:E,4,FALSE)</f>
        <v>254108.09070617901</v>
      </c>
      <c r="K21" s="22">
        <f t="shared" si="1"/>
        <v>6.2110996805131435E-4</v>
      </c>
      <c r="L21" s="22">
        <f t="shared" si="2"/>
        <v>2.1938209829386324E-3</v>
      </c>
      <c r="M21" s="34"/>
    </row>
    <row r="22" spans="1:13" x14ac:dyDescent="0.15">
      <c r="A22" s="42"/>
      <c r="B22" s="12">
        <v>33</v>
      </c>
      <c r="C22" s="39" t="s">
        <v>24</v>
      </c>
      <c r="D22" s="39"/>
      <c r="E22" s="15">
        <f>VLOOKUP(C22,RA!B26:D53,3,0)</f>
        <v>694191.49820000003</v>
      </c>
      <c r="F22" s="25">
        <f>VLOOKUP(C22,RA!B26:I57,8,0)</f>
        <v>126533.5698</v>
      </c>
      <c r="G22" s="16">
        <f t="shared" si="0"/>
        <v>567657.92840000009</v>
      </c>
      <c r="H22" s="27">
        <f>RA!J26</f>
        <v>18.2274732733107</v>
      </c>
      <c r="I22" s="20">
        <f>VLOOKUP(B22,RMS!B:D,3,FALSE)</f>
        <v>694191.42080209497</v>
      </c>
      <c r="J22" s="21">
        <f>VLOOKUP(B22,RMS!B:E,4,FALSE)</f>
        <v>567657.869668314</v>
      </c>
      <c r="K22" s="22">
        <f t="shared" si="1"/>
        <v>7.7397905057296157E-2</v>
      </c>
      <c r="L22" s="22">
        <f t="shared" si="2"/>
        <v>5.8731686091050506E-2</v>
      </c>
      <c r="M22" s="34"/>
    </row>
    <row r="23" spans="1:13" x14ac:dyDescent="0.15">
      <c r="A23" s="42"/>
      <c r="B23" s="12">
        <v>34</v>
      </c>
      <c r="C23" s="39" t="s">
        <v>25</v>
      </c>
      <c r="D23" s="39"/>
      <c r="E23" s="15">
        <f>VLOOKUP(C23,RA!B26:D54,3,0)</f>
        <v>280947.27490000002</v>
      </c>
      <c r="F23" s="25">
        <f>VLOOKUP(C23,RA!B27:I58,8,0)</f>
        <v>101100.3012</v>
      </c>
      <c r="G23" s="16">
        <f t="shared" si="0"/>
        <v>179846.97370000003</v>
      </c>
      <c r="H23" s="27">
        <f>RA!J27</f>
        <v>35.985506973144901</v>
      </c>
      <c r="I23" s="20">
        <f>VLOOKUP(B23,RMS!B:D,3,FALSE)</f>
        <v>280947.21026743797</v>
      </c>
      <c r="J23" s="21">
        <f>VLOOKUP(B23,RMS!B:E,4,FALSE)</f>
        <v>179846.99382331999</v>
      </c>
      <c r="K23" s="22">
        <f t="shared" si="1"/>
        <v>6.4632562047336251E-2</v>
      </c>
      <c r="L23" s="22">
        <f t="shared" si="2"/>
        <v>-2.0123319962294772E-2</v>
      </c>
      <c r="M23" s="34"/>
    </row>
    <row r="24" spans="1:13" x14ac:dyDescent="0.15">
      <c r="A24" s="42"/>
      <c r="B24" s="12">
        <v>35</v>
      </c>
      <c r="C24" s="39" t="s">
        <v>26</v>
      </c>
      <c r="D24" s="39"/>
      <c r="E24" s="15">
        <f>VLOOKUP(C24,RA!B28:D55,3,0)</f>
        <v>936670.24580000003</v>
      </c>
      <c r="F24" s="25">
        <f>VLOOKUP(C24,RA!B28:I59,8,0)</f>
        <v>27318.625700000001</v>
      </c>
      <c r="G24" s="16">
        <f t="shared" si="0"/>
        <v>909351.62010000006</v>
      </c>
      <c r="H24" s="27">
        <f>RA!J28</f>
        <v>2.9165681116162099</v>
      </c>
      <c r="I24" s="20">
        <f>VLOOKUP(B24,RMS!B:D,3,FALSE)</f>
        <v>936670.24013805296</v>
      </c>
      <c r="J24" s="21">
        <f>VLOOKUP(B24,RMS!B:E,4,FALSE)</f>
        <v>909351.62134513306</v>
      </c>
      <c r="K24" s="22">
        <f t="shared" si="1"/>
        <v>5.661947070620954E-3</v>
      </c>
      <c r="L24" s="22">
        <f t="shared" si="2"/>
        <v>-1.2451329967007041E-3</v>
      </c>
      <c r="M24" s="34"/>
    </row>
    <row r="25" spans="1:13" x14ac:dyDescent="0.15">
      <c r="A25" s="42"/>
      <c r="B25" s="12">
        <v>36</v>
      </c>
      <c r="C25" s="39" t="s">
        <v>27</v>
      </c>
      <c r="D25" s="39"/>
      <c r="E25" s="15">
        <f>VLOOKUP(C25,RA!B28:D56,3,0)</f>
        <v>832872.1348</v>
      </c>
      <c r="F25" s="25">
        <f>VLOOKUP(C25,RA!B29:I60,8,0)</f>
        <v>117824.235</v>
      </c>
      <c r="G25" s="16">
        <f t="shared" si="0"/>
        <v>715047.89980000001</v>
      </c>
      <c r="H25" s="27">
        <f>RA!J29</f>
        <v>14.1467375455289</v>
      </c>
      <c r="I25" s="20">
        <f>VLOOKUP(B25,RMS!B:D,3,FALSE)</f>
        <v>832872.13520973502</v>
      </c>
      <c r="J25" s="21">
        <f>VLOOKUP(B25,RMS!B:E,4,FALSE)</f>
        <v>715047.907848306</v>
      </c>
      <c r="K25" s="22">
        <f t="shared" si="1"/>
        <v>-4.0973501745611429E-4</v>
      </c>
      <c r="L25" s="22">
        <f t="shared" si="2"/>
        <v>-8.0483059864491224E-3</v>
      </c>
      <c r="M25" s="34"/>
    </row>
    <row r="26" spans="1:13" x14ac:dyDescent="0.15">
      <c r="A26" s="42"/>
      <c r="B26" s="12">
        <v>37</v>
      </c>
      <c r="C26" s="39" t="s">
        <v>28</v>
      </c>
      <c r="D26" s="39"/>
      <c r="E26" s="15">
        <f>VLOOKUP(C26,RA!B30:D57,3,0)</f>
        <v>1421248.2884</v>
      </c>
      <c r="F26" s="25">
        <f>VLOOKUP(C26,RA!B30:I61,8,0)</f>
        <v>184771.89499999999</v>
      </c>
      <c r="G26" s="16">
        <f t="shared" si="0"/>
        <v>1236476.3933999999</v>
      </c>
      <c r="H26" s="27">
        <f>RA!J30</f>
        <v>13.0006766944297</v>
      </c>
      <c r="I26" s="20">
        <f>VLOOKUP(B26,RMS!B:D,3,FALSE)</f>
        <v>1421248.2862056301</v>
      </c>
      <c r="J26" s="21">
        <f>VLOOKUP(B26,RMS!B:E,4,FALSE)</f>
        <v>1236476.4006318899</v>
      </c>
      <c r="K26" s="22">
        <f t="shared" si="1"/>
        <v>2.1943699102848768E-3</v>
      </c>
      <c r="L26" s="22">
        <f t="shared" si="2"/>
        <v>-7.2318899910897017E-3</v>
      </c>
      <c r="M26" s="34"/>
    </row>
    <row r="27" spans="1:13" x14ac:dyDescent="0.15">
      <c r="A27" s="42"/>
      <c r="B27" s="12">
        <v>38</v>
      </c>
      <c r="C27" s="39" t="s">
        <v>29</v>
      </c>
      <c r="D27" s="39"/>
      <c r="E27" s="15">
        <f>VLOOKUP(C27,RA!B30:D58,3,0)</f>
        <v>774554.61129999999</v>
      </c>
      <c r="F27" s="25">
        <f>VLOOKUP(C27,RA!B31:I62,8,0)</f>
        <v>32165.116900000001</v>
      </c>
      <c r="G27" s="16">
        <f t="shared" si="0"/>
        <v>742389.49439999997</v>
      </c>
      <c r="H27" s="27">
        <f>RA!J31</f>
        <v>4.1527242147606103</v>
      </c>
      <c r="I27" s="20">
        <f>VLOOKUP(B27,RMS!B:D,3,FALSE)</f>
        <v>774554.51711504394</v>
      </c>
      <c r="J27" s="21">
        <f>VLOOKUP(B27,RMS!B:E,4,FALSE)</f>
        <v>742389.461834513</v>
      </c>
      <c r="K27" s="22">
        <f t="shared" si="1"/>
        <v>9.4184956047683954E-2</v>
      </c>
      <c r="L27" s="22">
        <f t="shared" si="2"/>
        <v>3.2565486966632307E-2</v>
      </c>
      <c r="M27" s="34"/>
    </row>
    <row r="28" spans="1:13" x14ac:dyDescent="0.15">
      <c r="A28" s="42"/>
      <c r="B28" s="12">
        <v>39</v>
      </c>
      <c r="C28" s="39" t="s">
        <v>30</v>
      </c>
      <c r="D28" s="39"/>
      <c r="E28" s="15">
        <f>VLOOKUP(C28,RA!B32:D59,3,0)</f>
        <v>126144.6202</v>
      </c>
      <c r="F28" s="25">
        <f>VLOOKUP(C28,RA!B32:I63,8,0)</f>
        <v>36409.260600000001</v>
      </c>
      <c r="G28" s="16">
        <f t="shared" si="0"/>
        <v>89735.359599999996</v>
      </c>
      <c r="H28" s="27">
        <f>RA!J32</f>
        <v>28.8631100892561</v>
      </c>
      <c r="I28" s="20">
        <f>VLOOKUP(B28,RMS!B:D,3,FALSE)</f>
        <v>126144.564461644</v>
      </c>
      <c r="J28" s="21">
        <f>VLOOKUP(B28,RMS!B:E,4,FALSE)</f>
        <v>89735.365952002394</v>
      </c>
      <c r="K28" s="22">
        <f t="shared" si="1"/>
        <v>5.5738356008077972E-2</v>
      </c>
      <c r="L28" s="22">
        <f t="shared" si="2"/>
        <v>-6.3520023977616802E-3</v>
      </c>
      <c r="M28" s="34"/>
    </row>
    <row r="29" spans="1:13" x14ac:dyDescent="0.15">
      <c r="A29" s="42"/>
      <c r="B29" s="12">
        <v>40</v>
      </c>
      <c r="C29" s="39" t="s">
        <v>31</v>
      </c>
      <c r="D29" s="39"/>
      <c r="E29" s="15">
        <f>VLOOKUP(C29,RA!B32:D60,3,0)</f>
        <v>0</v>
      </c>
      <c r="F29" s="25">
        <f>VLOOKUP(C29,RA!B33:I64,8,0)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4"/>
    </row>
    <row r="30" spans="1:13" x14ac:dyDescent="0.15">
      <c r="A30" s="42"/>
      <c r="B30" s="12">
        <v>42</v>
      </c>
      <c r="C30" s="39" t="s">
        <v>32</v>
      </c>
      <c r="D30" s="39"/>
      <c r="E30" s="15">
        <f>VLOOKUP(C30,RA!B34:D62,3,0)</f>
        <v>156827.6648</v>
      </c>
      <c r="F30" s="25">
        <f>VLOOKUP(C30,RA!B34:I66,8,0)</f>
        <v>19964.376199999999</v>
      </c>
      <c r="G30" s="16">
        <f t="shared" si="0"/>
        <v>136863.2886</v>
      </c>
      <c r="H30" s="27">
        <f>RA!J34</f>
        <v>0</v>
      </c>
      <c r="I30" s="20">
        <f>VLOOKUP(B30,RMS!B:D,3,FALSE)</f>
        <v>156827.6648</v>
      </c>
      <c r="J30" s="21">
        <f>VLOOKUP(B30,RMS!B:E,4,FALSE)</f>
        <v>136863.28779999999</v>
      </c>
      <c r="K30" s="22">
        <f t="shared" si="1"/>
        <v>0</v>
      </c>
      <c r="L30" s="22">
        <f t="shared" si="2"/>
        <v>8.0000000889413059E-4</v>
      </c>
      <c r="M30" s="34"/>
    </row>
    <row r="31" spans="1:13" x14ac:dyDescent="0.15">
      <c r="A31" s="42"/>
      <c r="B31" s="12">
        <v>71</v>
      </c>
      <c r="C31" s="39" t="s">
        <v>36</v>
      </c>
      <c r="D31" s="39"/>
      <c r="E31" s="15">
        <f>VLOOKUP(C31,RA!B34:D63,3,0)</f>
        <v>542929.68999999994</v>
      </c>
      <c r="F31" s="25">
        <f>VLOOKUP(C31,RA!B34:I67,8,0)</f>
        <v>-8490.0400000000009</v>
      </c>
      <c r="G31" s="16">
        <f t="shared" si="0"/>
        <v>551419.73</v>
      </c>
      <c r="H31" s="27">
        <f>RA!J35</f>
        <v>12.730136755820601</v>
      </c>
      <c r="I31" s="20">
        <f>VLOOKUP(B31,RMS!B:D,3,FALSE)</f>
        <v>542929.68999999994</v>
      </c>
      <c r="J31" s="21">
        <f>VLOOKUP(B31,RMS!B:E,4,FALSE)</f>
        <v>551419.73</v>
      </c>
      <c r="K31" s="22">
        <f t="shared" si="1"/>
        <v>0</v>
      </c>
      <c r="L31" s="22">
        <f t="shared" si="2"/>
        <v>0</v>
      </c>
      <c r="M31" s="34"/>
    </row>
    <row r="32" spans="1:13" x14ac:dyDescent="0.15">
      <c r="A32" s="42"/>
      <c r="B32" s="12">
        <v>72</v>
      </c>
      <c r="C32" s="39" t="s">
        <v>37</v>
      </c>
      <c r="D32" s="39"/>
      <c r="E32" s="15">
        <f>VLOOKUP(C32,RA!B34:D64,3,0)</f>
        <v>788929.22</v>
      </c>
      <c r="F32" s="25">
        <f>VLOOKUP(C32,RA!B34:I68,8,0)</f>
        <v>-29080.68</v>
      </c>
      <c r="G32" s="16">
        <f t="shared" si="0"/>
        <v>818009.9</v>
      </c>
      <c r="H32" s="27">
        <f>RA!J34</f>
        <v>0</v>
      </c>
      <c r="I32" s="20">
        <f>VLOOKUP(B32,RMS!B:D,3,FALSE)</f>
        <v>788929.22</v>
      </c>
      <c r="J32" s="21">
        <f>VLOOKUP(B32,RMS!B:E,4,FALSE)</f>
        <v>818009.9</v>
      </c>
      <c r="K32" s="22">
        <f t="shared" si="1"/>
        <v>0</v>
      </c>
      <c r="L32" s="22">
        <f t="shared" si="2"/>
        <v>0</v>
      </c>
      <c r="M32" s="34"/>
    </row>
    <row r="33" spans="1:13" x14ac:dyDescent="0.15">
      <c r="A33" s="42"/>
      <c r="B33" s="12">
        <v>73</v>
      </c>
      <c r="C33" s="39" t="s">
        <v>38</v>
      </c>
      <c r="D33" s="39"/>
      <c r="E33" s="15">
        <f>VLOOKUP(C33,RA!B35:D65,3,0)</f>
        <v>566063.85</v>
      </c>
      <c r="F33" s="25">
        <f>VLOOKUP(C33,RA!B35:I69,8,0)</f>
        <v>15119.12</v>
      </c>
      <c r="G33" s="16">
        <f t="shared" si="0"/>
        <v>550944.73</v>
      </c>
      <c r="H33" s="27">
        <f>RA!J35</f>
        <v>12.730136755820601</v>
      </c>
      <c r="I33" s="20">
        <f>VLOOKUP(B33,RMS!B:D,3,FALSE)</f>
        <v>566063.85</v>
      </c>
      <c r="J33" s="21">
        <f>VLOOKUP(B33,RMS!B:E,4,FALSE)</f>
        <v>550944.73</v>
      </c>
      <c r="K33" s="22">
        <f t="shared" si="1"/>
        <v>0</v>
      </c>
      <c r="L33" s="22">
        <f t="shared" si="2"/>
        <v>0</v>
      </c>
      <c r="M33" s="34"/>
    </row>
    <row r="34" spans="1:13" x14ac:dyDescent="0.15">
      <c r="A34" s="42"/>
      <c r="B34" s="12">
        <v>75</v>
      </c>
      <c r="C34" s="39" t="s">
        <v>33</v>
      </c>
      <c r="D34" s="39"/>
      <c r="E34" s="15">
        <f>VLOOKUP(C34,RA!B8:D66,3,0)</f>
        <v>160688.0344</v>
      </c>
      <c r="F34" s="25">
        <f>VLOOKUP(C34,RA!B8:I70,8,0)</f>
        <v>10843.7667</v>
      </c>
      <c r="G34" s="16">
        <f t="shared" si="0"/>
        <v>149844.2677</v>
      </c>
      <c r="H34" s="27">
        <f>RA!J36</f>
        <v>-9.5895854909800295</v>
      </c>
      <c r="I34" s="20">
        <f>VLOOKUP(B34,RMS!B:D,3,FALSE)</f>
        <v>160688.03418803401</v>
      </c>
      <c r="J34" s="21">
        <f>VLOOKUP(B34,RMS!B:E,4,FALSE)</f>
        <v>149844.26923076899</v>
      </c>
      <c r="K34" s="22">
        <f t="shared" si="1"/>
        <v>2.1196599118411541E-4</v>
      </c>
      <c r="L34" s="22">
        <f t="shared" si="2"/>
        <v>-1.5307689900510013E-3</v>
      </c>
      <c r="M34" s="34"/>
    </row>
    <row r="35" spans="1:13" x14ac:dyDescent="0.15">
      <c r="A35" s="42"/>
      <c r="B35" s="12">
        <v>76</v>
      </c>
      <c r="C35" s="39" t="s">
        <v>34</v>
      </c>
      <c r="D35" s="39"/>
      <c r="E35" s="15">
        <f>VLOOKUP(C35,RA!B8:D67,3,0)</f>
        <v>479635.82490000001</v>
      </c>
      <c r="F35" s="25">
        <f>VLOOKUP(C35,RA!B8:I71,8,0)</f>
        <v>21858.941599999998</v>
      </c>
      <c r="G35" s="16">
        <f t="shared" si="0"/>
        <v>457776.88329999999</v>
      </c>
      <c r="H35" s="27">
        <f>RA!J37</f>
        <v>-1.5637457586819401</v>
      </c>
      <c r="I35" s="20">
        <f>VLOOKUP(B35,RMS!B:D,3,FALSE)</f>
        <v>479635.81764871802</v>
      </c>
      <c r="J35" s="21">
        <f>VLOOKUP(B35,RMS!B:E,4,FALSE)</f>
        <v>457776.88837521401</v>
      </c>
      <c r="K35" s="22">
        <f t="shared" si="1"/>
        <v>7.2512819897383451E-3</v>
      </c>
      <c r="L35" s="22">
        <f t="shared" si="2"/>
        <v>-5.0752140232361853E-3</v>
      </c>
      <c r="M35" s="34"/>
    </row>
    <row r="36" spans="1:13" x14ac:dyDescent="0.15">
      <c r="A36" s="42"/>
      <c r="B36" s="12">
        <v>77</v>
      </c>
      <c r="C36" s="39" t="s">
        <v>39</v>
      </c>
      <c r="D36" s="39"/>
      <c r="E36" s="15">
        <f>VLOOKUP(C36,RA!B9:D68,3,0)</f>
        <v>293993.90999999997</v>
      </c>
      <c r="F36" s="25">
        <f>VLOOKUP(C36,RA!B9:I72,8,0)</f>
        <v>-397.9</v>
      </c>
      <c r="G36" s="16">
        <f t="shared" si="0"/>
        <v>294391.81</v>
      </c>
      <c r="H36" s="27">
        <f>RA!J38</f>
        <v>-3.6860949325720198</v>
      </c>
      <c r="I36" s="20">
        <f>VLOOKUP(B36,RMS!B:D,3,FALSE)</f>
        <v>293993.90999999997</v>
      </c>
      <c r="J36" s="21">
        <f>VLOOKUP(B36,RMS!B:E,4,FALSE)</f>
        <v>294391.81</v>
      </c>
      <c r="K36" s="22">
        <f t="shared" si="1"/>
        <v>0</v>
      </c>
      <c r="L36" s="22">
        <f t="shared" si="2"/>
        <v>0</v>
      </c>
      <c r="M36" s="34"/>
    </row>
    <row r="37" spans="1:13" x14ac:dyDescent="0.15">
      <c r="A37" s="42"/>
      <c r="B37" s="12">
        <v>78</v>
      </c>
      <c r="C37" s="39" t="s">
        <v>40</v>
      </c>
      <c r="D37" s="39"/>
      <c r="E37" s="15">
        <f>VLOOKUP(C37,RA!B10:D69,3,0)</f>
        <v>116724.22</v>
      </c>
      <c r="F37" s="25">
        <f>VLOOKUP(C37,RA!B10:I73,8,0)</f>
        <v>15007.82</v>
      </c>
      <c r="G37" s="16">
        <f t="shared" si="0"/>
        <v>101716.4</v>
      </c>
      <c r="H37" s="27">
        <f>RA!J39</f>
        <v>2.67092131037868</v>
      </c>
      <c r="I37" s="20">
        <f>VLOOKUP(B37,RMS!B:D,3,FALSE)</f>
        <v>116724.22</v>
      </c>
      <c r="J37" s="21">
        <f>VLOOKUP(B37,RMS!B:E,4,FALSE)</f>
        <v>101716.4</v>
      </c>
      <c r="K37" s="22">
        <f t="shared" si="1"/>
        <v>0</v>
      </c>
      <c r="L37" s="22">
        <f t="shared" si="2"/>
        <v>0</v>
      </c>
      <c r="M37" s="34"/>
    </row>
    <row r="38" spans="1:13" x14ac:dyDescent="0.15">
      <c r="A38" s="42"/>
      <c r="B38" s="12">
        <v>99</v>
      </c>
      <c r="C38" s="39" t="s">
        <v>35</v>
      </c>
      <c r="D38" s="39"/>
      <c r="E38" s="15">
        <f>VLOOKUP(C38,RA!B8:D70,3,0)</f>
        <v>22485.203799999999</v>
      </c>
      <c r="F38" s="25">
        <f>VLOOKUP(C38,RA!B8:I74,8,0)</f>
        <v>3771.5160999999998</v>
      </c>
      <c r="G38" s="16">
        <f t="shared" si="0"/>
        <v>18713.687699999999</v>
      </c>
      <c r="H38" s="27">
        <f>RA!J40</f>
        <v>99.647887323943706</v>
      </c>
      <c r="I38" s="20">
        <f>VLOOKUP(B38,RMS!B:D,3,FALSE)</f>
        <v>22485.203842372001</v>
      </c>
      <c r="J38" s="21">
        <f>VLOOKUP(B38,RMS!B:E,4,FALSE)</f>
        <v>18713.687663565499</v>
      </c>
      <c r="K38" s="22">
        <f t="shared" si="1"/>
        <v>-4.2372001189505681E-5</v>
      </c>
      <c r="L38" s="22">
        <f t="shared" si="2"/>
        <v>3.6434499634196982E-5</v>
      </c>
      <c r="M38" s="34"/>
    </row>
  </sheetData>
  <mergeCells count="38">
    <mergeCell ref="C29:D29"/>
    <mergeCell ref="C27:D27"/>
    <mergeCell ref="C28:D28"/>
    <mergeCell ref="C23:D23"/>
    <mergeCell ref="C24:D24"/>
    <mergeCell ref="C25:D25"/>
    <mergeCell ref="C26:D26"/>
    <mergeCell ref="C2:D2"/>
    <mergeCell ref="C4:D4"/>
    <mergeCell ref="C5:D5"/>
    <mergeCell ref="C6:D6"/>
    <mergeCell ref="C7:D7"/>
    <mergeCell ref="A3:D3"/>
    <mergeCell ref="A4:A38"/>
    <mergeCell ref="C30:D30"/>
    <mergeCell ref="C31:D31"/>
    <mergeCell ref="C32:D32"/>
    <mergeCell ref="C33:D33"/>
    <mergeCell ref="C34:D34"/>
    <mergeCell ref="C35:D35"/>
    <mergeCell ref="C36:D36"/>
    <mergeCell ref="C38:D38"/>
    <mergeCell ref="C37:D37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5"/>
  <sheetViews>
    <sheetView workbookViewId="0">
      <selection sqref="A1:W45"/>
    </sheetView>
  </sheetViews>
  <sheetFormatPr defaultRowHeight="11.25" x14ac:dyDescent="0.15"/>
  <cols>
    <col min="1" max="1" width="7" style="36" customWidth="1"/>
    <col min="2" max="3" width="9" style="36"/>
    <col min="4" max="5" width="11.5" style="36" bestFit="1" customWidth="1"/>
    <col min="6" max="7" width="12.25" style="36" bestFit="1" customWidth="1"/>
    <col min="8" max="8" width="9" style="36"/>
    <col min="9" max="9" width="12.25" style="36" bestFit="1" customWidth="1"/>
    <col min="10" max="10" width="9" style="36"/>
    <col min="11" max="11" width="12.25" style="36" bestFit="1" customWidth="1"/>
    <col min="12" max="12" width="10.5" style="36" bestFit="1" customWidth="1"/>
    <col min="13" max="13" width="12.25" style="36" bestFit="1" customWidth="1"/>
    <col min="14" max="15" width="13.875" style="36" bestFit="1" customWidth="1"/>
    <col min="16" max="18" width="10.5" style="36" bestFit="1" customWidth="1"/>
    <col min="19" max="20" width="9" style="36"/>
    <col min="21" max="21" width="10.5" style="36" bestFit="1" customWidth="1"/>
    <col min="22" max="22" width="36" style="36" bestFit="1" customWidth="1"/>
    <col min="23" max="16384" width="9" style="36"/>
  </cols>
  <sheetData>
    <row r="1" spans="1:23" ht="12.75" x14ac:dyDescent="0.2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57" t="s">
        <v>46</v>
      </c>
      <c r="W1" s="45"/>
    </row>
    <row r="2" spans="1:23" ht="12.75" x14ac:dyDescent="0.2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57"/>
      <c r="W2" s="45"/>
    </row>
    <row r="3" spans="1:23" ht="23.25" thickBot="1" x14ac:dyDescent="0.2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58" t="s">
        <v>47</v>
      </c>
      <c r="W3" s="45"/>
    </row>
    <row r="4" spans="1:23" ht="14.25" thickTop="1" thickBot="1" x14ac:dyDescent="0.25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56"/>
      <c r="W4" s="45"/>
    </row>
    <row r="5" spans="1:23" ht="14.25" thickTop="1" thickBot="1" x14ac:dyDescent="0.25">
      <c r="A5" s="59"/>
      <c r="B5" s="60"/>
      <c r="C5" s="61"/>
      <c r="D5" s="62" t="s">
        <v>0</v>
      </c>
      <c r="E5" s="62" t="s">
        <v>59</v>
      </c>
      <c r="F5" s="62" t="s">
        <v>60</v>
      </c>
      <c r="G5" s="62" t="s">
        <v>48</v>
      </c>
      <c r="H5" s="62" t="s">
        <v>49</v>
      </c>
      <c r="I5" s="62" t="s">
        <v>1</v>
      </c>
      <c r="J5" s="62" t="s">
        <v>2</v>
      </c>
      <c r="K5" s="62" t="s">
        <v>50</v>
      </c>
      <c r="L5" s="62" t="s">
        <v>51</v>
      </c>
      <c r="M5" s="62" t="s">
        <v>52</v>
      </c>
      <c r="N5" s="62" t="s">
        <v>53</v>
      </c>
      <c r="O5" s="62" t="s">
        <v>54</v>
      </c>
      <c r="P5" s="62" t="s">
        <v>61</v>
      </c>
      <c r="Q5" s="62" t="s">
        <v>62</v>
      </c>
      <c r="R5" s="62" t="s">
        <v>55</v>
      </c>
      <c r="S5" s="62" t="s">
        <v>56</v>
      </c>
      <c r="T5" s="62" t="s">
        <v>57</v>
      </c>
      <c r="U5" s="63" t="s">
        <v>58</v>
      </c>
      <c r="V5" s="56"/>
      <c r="W5" s="56"/>
    </row>
    <row r="6" spans="1:23" ht="13.5" thickBot="1" x14ac:dyDescent="0.25">
      <c r="A6" s="64" t="s">
        <v>3</v>
      </c>
      <c r="B6" s="46" t="s">
        <v>4</v>
      </c>
      <c r="C6" s="47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5"/>
      <c r="V6" s="56"/>
      <c r="W6" s="56"/>
    </row>
    <row r="7" spans="1:23" ht="13.5" thickBot="1" x14ac:dyDescent="0.25">
      <c r="A7" s="48" t="s">
        <v>5</v>
      </c>
      <c r="B7" s="49"/>
      <c r="C7" s="50"/>
      <c r="D7" s="66">
        <v>21357095.100499999</v>
      </c>
      <c r="E7" s="66">
        <v>24288010.585099999</v>
      </c>
      <c r="F7" s="67">
        <v>87.932665483940298</v>
      </c>
      <c r="G7" s="66">
        <v>15159962.015699999</v>
      </c>
      <c r="H7" s="67">
        <v>40.878288998231703</v>
      </c>
      <c r="I7" s="66">
        <v>1943931.1953</v>
      </c>
      <c r="J7" s="67">
        <v>9.1020393276915694</v>
      </c>
      <c r="K7" s="66">
        <v>1763842.9198</v>
      </c>
      <c r="L7" s="67">
        <v>11.634876907826801</v>
      </c>
      <c r="M7" s="67">
        <v>0.102099950896092</v>
      </c>
      <c r="N7" s="66">
        <v>452402386.67500001</v>
      </c>
      <c r="O7" s="66">
        <v>2727735444.0788002</v>
      </c>
      <c r="P7" s="66">
        <v>1098889</v>
      </c>
      <c r="Q7" s="66">
        <v>935781</v>
      </c>
      <c r="R7" s="67">
        <v>17.430146583442099</v>
      </c>
      <c r="S7" s="66">
        <v>19.435170522682501</v>
      </c>
      <c r="T7" s="66">
        <v>20.0191408230131</v>
      </c>
      <c r="U7" s="68">
        <v>-3.0047089098039099</v>
      </c>
      <c r="V7" s="56"/>
      <c r="W7" s="56"/>
    </row>
    <row r="8" spans="1:23" ht="13.5" thickBot="1" x14ac:dyDescent="0.25">
      <c r="A8" s="51">
        <v>42119</v>
      </c>
      <c r="B8" s="54" t="s">
        <v>6</v>
      </c>
      <c r="C8" s="55"/>
      <c r="D8" s="69">
        <v>653389.33559999999</v>
      </c>
      <c r="E8" s="69">
        <v>844248.67099999997</v>
      </c>
      <c r="F8" s="70">
        <v>77.392995457851299</v>
      </c>
      <c r="G8" s="69">
        <v>527032.79870000004</v>
      </c>
      <c r="H8" s="70">
        <v>23.975080338771299</v>
      </c>
      <c r="I8" s="69">
        <v>147737.33069999999</v>
      </c>
      <c r="J8" s="70">
        <v>22.6109185826142</v>
      </c>
      <c r="K8" s="69">
        <v>109676.3648</v>
      </c>
      <c r="L8" s="70">
        <v>20.810159267228201</v>
      </c>
      <c r="M8" s="70">
        <v>0.347029790505967</v>
      </c>
      <c r="N8" s="69">
        <v>15759164.0799</v>
      </c>
      <c r="O8" s="69">
        <v>110970175.6662</v>
      </c>
      <c r="P8" s="69">
        <v>28725</v>
      </c>
      <c r="Q8" s="69">
        <v>24122</v>
      </c>
      <c r="R8" s="70">
        <v>19.082165657905598</v>
      </c>
      <c r="S8" s="69">
        <v>22.746365033942599</v>
      </c>
      <c r="T8" s="69">
        <v>22.292464745875101</v>
      </c>
      <c r="U8" s="71">
        <v>1.99548493743991</v>
      </c>
      <c r="V8" s="56"/>
      <c r="W8" s="56"/>
    </row>
    <row r="9" spans="1:23" ht="12" customHeight="1" thickBot="1" x14ac:dyDescent="0.25">
      <c r="A9" s="52"/>
      <c r="B9" s="54" t="s">
        <v>7</v>
      </c>
      <c r="C9" s="55"/>
      <c r="D9" s="69">
        <v>131628.02970000001</v>
      </c>
      <c r="E9" s="69">
        <v>182596.76060000001</v>
      </c>
      <c r="F9" s="70">
        <v>72.086727753263304</v>
      </c>
      <c r="G9" s="69">
        <v>120653.62149999999</v>
      </c>
      <c r="H9" s="70">
        <v>9.0957967639620207</v>
      </c>
      <c r="I9" s="69">
        <v>28449.7431</v>
      </c>
      <c r="J9" s="70">
        <v>21.613742274226301</v>
      </c>
      <c r="K9" s="69">
        <v>21183.031800000001</v>
      </c>
      <c r="L9" s="70">
        <v>17.5568967898738</v>
      </c>
      <c r="M9" s="70">
        <v>0.343043968805258</v>
      </c>
      <c r="N9" s="69">
        <v>2454332.8687999998</v>
      </c>
      <c r="O9" s="69">
        <v>17131943.2656</v>
      </c>
      <c r="P9" s="69">
        <v>7234</v>
      </c>
      <c r="Q9" s="69">
        <v>5091</v>
      </c>
      <c r="R9" s="70">
        <v>42.093891180514603</v>
      </c>
      <c r="S9" s="69">
        <v>18.1957464335084</v>
      </c>
      <c r="T9" s="69">
        <v>17.9561018660381</v>
      </c>
      <c r="U9" s="71">
        <v>1.3170362004441201</v>
      </c>
      <c r="V9" s="56"/>
      <c r="W9" s="56"/>
    </row>
    <row r="10" spans="1:23" ht="13.5" thickBot="1" x14ac:dyDescent="0.25">
      <c r="A10" s="52"/>
      <c r="B10" s="54" t="s">
        <v>8</v>
      </c>
      <c r="C10" s="55"/>
      <c r="D10" s="69">
        <v>205808.24119999999</v>
      </c>
      <c r="E10" s="69">
        <v>250936.1152</v>
      </c>
      <c r="F10" s="70">
        <v>82.016190071312593</v>
      </c>
      <c r="G10" s="69">
        <v>118641.31849999999</v>
      </c>
      <c r="H10" s="70">
        <v>73.470965935025404</v>
      </c>
      <c r="I10" s="69">
        <v>44539.411699999997</v>
      </c>
      <c r="J10" s="70">
        <v>21.641218757959098</v>
      </c>
      <c r="K10" s="69">
        <v>32340.901600000001</v>
      </c>
      <c r="L10" s="70">
        <v>27.259391592145899</v>
      </c>
      <c r="M10" s="70">
        <v>0.37718522046398301</v>
      </c>
      <c r="N10" s="69">
        <v>3734772.0477</v>
      </c>
      <c r="O10" s="69">
        <v>27189631.355799999</v>
      </c>
      <c r="P10" s="69">
        <v>108312</v>
      </c>
      <c r="Q10" s="69">
        <v>90131</v>
      </c>
      <c r="R10" s="70">
        <v>20.171750008321201</v>
      </c>
      <c r="S10" s="69">
        <v>1.90014256222764</v>
      </c>
      <c r="T10" s="69">
        <v>1.58196307374821</v>
      </c>
      <c r="U10" s="71">
        <v>16.745032441482099</v>
      </c>
      <c r="V10" s="56"/>
      <c r="W10" s="56"/>
    </row>
    <row r="11" spans="1:23" ht="13.5" thickBot="1" x14ac:dyDescent="0.25">
      <c r="A11" s="52"/>
      <c r="B11" s="54" t="s">
        <v>9</v>
      </c>
      <c r="C11" s="55"/>
      <c r="D11" s="69">
        <v>57430.963000000003</v>
      </c>
      <c r="E11" s="69">
        <v>79005.896599999993</v>
      </c>
      <c r="F11" s="70">
        <v>72.691995751618407</v>
      </c>
      <c r="G11" s="69">
        <v>46875.250899999999</v>
      </c>
      <c r="H11" s="70">
        <v>22.518731947736601</v>
      </c>
      <c r="I11" s="69">
        <v>12244.403899999999</v>
      </c>
      <c r="J11" s="70">
        <v>21.320213453498901</v>
      </c>
      <c r="K11" s="69">
        <v>10522.1041</v>
      </c>
      <c r="L11" s="70">
        <v>22.447035264828902</v>
      </c>
      <c r="M11" s="70">
        <v>0.16368397267614901</v>
      </c>
      <c r="N11" s="69">
        <v>1231533.7383000001</v>
      </c>
      <c r="O11" s="69">
        <v>8448136.3211000003</v>
      </c>
      <c r="P11" s="69">
        <v>2787</v>
      </c>
      <c r="Q11" s="69">
        <v>2343</v>
      </c>
      <c r="R11" s="70">
        <v>18.9500640204866</v>
      </c>
      <c r="S11" s="69">
        <v>20.606732328668802</v>
      </c>
      <c r="T11" s="69">
        <v>21.252641186512999</v>
      </c>
      <c r="U11" s="71">
        <v>-3.1344555145484301</v>
      </c>
      <c r="V11" s="56"/>
      <c r="W11" s="56"/>
    </row>
    <row r="12" spans="1:23" ht="13.5" thickBot="1" x14ac:dyDescent="0.25">
      <c r="A12" s="52"/>
      <c r="B12" s="54" t="s">
        <v>10</v>
      </c>
      <c r="C12" s="55"/>
      <c r="D12" s="69">
        <v>189589.79519999999</v>
      </c>
      <c r="E12" s="69">
        <v>233289.3702</v>
      </c>
      <c r="F12" s="70">
        <v>81.268081369272807</v>
      </c>
      <c r="G12" s="69">
        <v>114598.5484</v>
      </c>
      <c r="H12" s="70">
        <v>65.438217016717502</v>
      </c>
      <c r="I12" s="69">
        <v>20743.7945</v>
      </c>
      <c r="J12" s="70">
        <v>10.9414087810566</v>
      </c>
      <c r="K12" s="69">
        <v>17314.5049</v>
      </c>
      <c r="L12" s="70">
        <v>15.1088343977662</v>
      </c>
      <c r="M12" s="70">
        <v>0.198058773254325</v>
      </c>
      <c r="N12" s="69">
        <v>3605530.4509999999</v>
      </c>
      <c r="O12" s="69">
        <v>29998201.979800001</v>
      </c>
      <c r="P12" s="69">
        <v>1762</v>
      </c>
      <c r="Q12" s="69">
        <v>1538</v>
      </c>
      <c r="R12" s="70">
        <v>14.5643693107932</v>
      </c>
      <c r="S12" s="69">
        <v>107.599202724177</v>
      </c>
      <c r="T12" s="69">
        <v>112.14347035110499</v>
      </c>
      <c r="U12" s="71">
        <v>-4.2233283443346501</v>
      </c>
      <c r="V12" s="56"/>
      <c r="W12" s="56"/>
    </row>
    <row r="13" spans="1:23" ht="13.5" thickBot="1" x14ac:dyDescent="0.25">
      <c r="A13" s="52"/>
      <c r="B13" s="54" t="s">
        <v>11</v>
      </c>
      <c r="C13" s="55"/>
      <c r="D13" s="69">
        <v>272689.98629999999</v>
      </c>
      <c r="E13" s="69">
        <v>387136.79840000003</v>
      </c>
      <c r="F13" s="70">
        <v>70.437630167682897</v>
      </c>
      <c r="G13" s="69">
        <v>236205.04310000001</v>
      </c>
      <c r="H13" s="70">
        <v>15.446301535803199</v>
      </c>
      <c r="I13" s="69">
        <v>78152.059800000003</v>
      </c>
      <c r="J13" s="70">
        <v>28.659673521718901</v>
      </c>
      <c r="K13" s="69">
        <v>29794.702799999999</v>
      </c>
      <c r="L13" s="70">
        <v>12.6139147619241</v>
      </c>
      <c r="M13" s="70">
        <v>1.6230186058442599</v>
      </c>
      <c r="N13" s="69">
        <v>6774560.5593999997</v>
      </c>
      <c r="O13" s="69">
        <v>48846748.189400002</v>
      </c>
      <c r="P13" s="69">
        <v>10868</v>
      </c>
      <c r="Q13" s="69">
        <v>9138</v>
      </c>
      <c r="R13" s="70">
        <v>18.931932589188001</v>
      </c>
      <c r="S13" s="69">
        <v>25.091091856827401</v>
      </c>
      <c r="T13" s="69">
        <v>24.5855070912672</v>
      </c>
      <c r="U13" s="71">
        <v>2.0149970692589498</v>
      </c>
      <c r="V13" s="56"/>
      <c r="W13" s="56"/>
    </row>
    <row r="14" spans="1:23" ht="13.5" thickBot="1" x14ac:dyDescent="0.25">
      <c r="A14" s="52"/>
      <c r="B14" s="54" t="s">
        <v>12</v>
      </c>
      <c r="C14" s="55"/>
      <c r="D14" s="69">
        <v>157716.48000000001</v>
      </c>
      <c r="E14" s="69">
        <v>169945.64929999999</v>
      </c>
      <c r="F14" s="70">
        <v>92.804070389344204</v>
      </c>
      <c r="G14" s="69">
        <v>109010.76390000001</v>
      </c>
      <c r="H14" s="70">
        <v>44.679731026084497</v>
      </c>
      <c r="I14" s="69">
        <v>30088.343000000001</v>
      </c>
      <c r="J14" s="70">
        <v>19.077488287844101</v>
      </c>
      <c r="K14" s="69">
        <v>21696.8233</v>
      </c>
      <c r="L14" s="70">
        <v>19.903376991196399</v>
      </c>
      <c r="M14" s="70">
        <v>0.38676259579438099</v>
      </c>
      <c r="N14" s="69">
        <v>3814602.4396000002</v>
      </c>
      <c r="O14" s="69">
        <v>23501130.339600001</v>
      </c>
      <c r="P14" s="69">
        <v>2973</v>
      </c>
      <c r="Q14" s="69">
        <v>2446</v>
      </c>
      <c r="R14" s="70">
        <v>21.545380212592001</v>
      </c>
      <c r="S14" s="69">
        <v>53.049606458123101</v>
      </c>
      <c r="T14" s="69">
        <v>51.580575633687701</v>
      </c>
      <c r="U14" s="71">
        <v>2.7691644151876802</v>
      </c>
      <c r="V14" s="56"/>
      <c r="W14" s="56"/>
    </row>
    <row r="15" spans="1:23" ht="13.5" thickBot="1" x14ac:dyDescent="0.25">
      <c r="A15" s="52"/>
      <c r="B15" s="54" t="s">
        <v>13</v>
      </c>
      <c r="C15" s="55"/>
      <c r="D15" s="69">
        <v>146449.11040000001</v>
      </c>
      <c r="E15" s="69">
        <v>177006.7133</v>
      </c>
      <c r="F15" s="70">
        <v>82.736472345989796</v>
      </c>
      <c r="G15" s="69">
        <v>92900.983399999997</v>
      </c>
      <c r="H15" s="70">
        <v>57.640000181095999</v>
      </c>
      <c r="I15" s="69">
        <v>25198.831600000001</v>
      </c>
      <c r="J15" s="70">
        <v>17.2065446701409</v>
      </c>
      <c r="K15" s="69">
        <v>15652.1276</v>
      </c>
      <c r="L15" s="70">
        <v>16.8481829009358</v>
      </c>
      <c r="M15" s="70">
        <v>0.60993011582655399</v>
      </c>
      <c r="N15" s="69">
        <v>3063750.8317999998</v>
      </c>
      <c r="O15" s="69">
        <v>18830146.3609</v>
      </c>
      <c r="P15" s="69">
        <v>6336</v>
      </c>
      <c r="Q15" s="69">
        <v>4941</v>
      </c>
      <c r="R15" s="70">
        <v>28.2331511839709</v>
      </c>
      <c r="S15" s="69">
        <v>23.113811616161598</v>
      </c>
      <c r="T15" s="69">
        <v>22.383912021857899</v>
      </c>
      <c r="U15" s="71">
        <v>3.1578504074738301</v>
      </c>
      <c r="V15" s="56"/>
      <c r="W15" s="56"/>
    </row>
    <row r="16" spans="1:23" ht="13.5" thickBot="1" x14ac:dyDescent="0.25">
      <c r="A16" s="52"/>
      <c r="B16" s="54" t="s">
        <v>14</v>
      </c>
      <c r="C16" s="55"/>
      <c r="D16" s="69">
        <v>1377155.9846000001</v>
      </c>
      <c r="E16" s="69">
        <v>1238032.8692000001</v>
      </c>
      <c r="F16" s="70">
        <v>111.237433097386</v>
      </c>
      <c r="G16" s="69">
        <v>717072.26100000006</v>
      </c>
      <c r="H16" s="70">
        <v>92.0526088513693</v>
      </c>
      <c r="I16" s="69">
        <v>-27981.249800000001</v>
      </c>
      <c r="J16" s="70">
        <v>-2.0318141236649598</v>
      </c>
      <c r="K16" s="69">
        <v>34337.599000000002</v>
      </c>
      <c r="L16" s="70">
        <v>4.7885828064404796</v>
      </c>
      <c r="M16" s="70">
        <v>-1.81488661452421</v>
      </c>
      <c r="N16" s="69">
        <v>24406992.643199999</v>
      </c>
      <c r="O16" s="69">
        <v>135611478.88339999</v>
      </c>
      <c r="P16" s="69">
        <v>69369</v>
      </c>
      <c r="Q16" s="69">
        <v>49884</v>
      </c>
      <c r="R16" s="70">
        <v>39.060620639884498</v>
      </c>
      <c r="S16" s="69">
        <v>19.852614058152799</v>
      </c>
      <c r="T16" s="69">
        <v>17.717166191564399</v>
      </c>
      <c r="U16" s="71">
        <v>10.7565072303987</v>
      </c>
      <c r="V16" s="56"/>
      <c r="W16" s="56"/>
    </row>
    <row r="17" spans="1:21" ht="12" thickBot="1" x14ac:dyDescent="0.2">
      <c r="A17" s="52"/>
      <c r="B17" s="54" t="s">
        <v>15</v>
      </c>
      <c r="C17" s="55"/>
      <c r="D17" s="69">
        <v>440480.60080000001</v>
      </c>
      <c r="E17" s="69">
        <v>967852.79550000001</v>
      </c>
      <c r="F17" s="70">
        <v>45.511115207601797</v>
      </c>
      <c r="G17" s="69">
        <v>442945.73590000003</v>
      </c>
      <c r="H17" s="70">
        <v>-0.55653207609983602</v>
      </c>
      <c r="I17" s="69">
        <v>57195.223299999998</v>
      </c>
      <c r="J17" s="70">
        <v>12.984731494672401</v>
      </c>
      <c r="K17" s="69">
        <v>51234.7909</v>
      </c>
      <c r="L17" s="70">
        <v>11.5668324012418</v>
      </c>
      <c r="M17" s="70">
        <v>0.11633564410624</v>
      </c>
      <c r="N17" s="69">
        <v>21063098.165800001</v>
      </c>
      <c r="O17" s="69">
        <v>156921463.41170001</v>
      </c>
      <c r="P17" s="69">
        <v>13402</v>
      </c>
      <c r="Q17" s="69">
        <v>11728</v>
      </c>
      <c r="R17" s="70">
        <v>14.2735334242838</v>
      </c>
      <c r="S17" s="69">
        <v>32.866781137143697</v>
      </c>
      <c r="T17" s="69">
        <v>85.245985223397</v>
      </c>
      <c r="U17" s="71">
        <v>-159.36822005078599</v>
      </c>
    </row>
    <row r="18" spans="1:21" ht="12" thickBot="1" x14ac:dyDescent="0.2">
      <c r="A18" s="52"/>
      <c r="B18" s="54" t="s">
        <v>16</v>
      </c>
      <c r="C18" s="55"/>
      <c r="D18" s="69">
        <v>2069080.0814</v>
      </c>
      <c r="E18" s="69">
        <v>2955670.9589</v>
      </c>
      <c r="F18" s="70">
        <v>70.003735536584898</v>
      </c>
      <c r="G18" s="69">
        <v>1729489.3492000001</v>
      </c>
      <c r="H18" s="70">
        <v>19.6353179253219</v>
      </c>
      <c r="I18" s="69">
        <v>277003.09600000002</v>
      </c>
      <c r="J18" s="70">
        <v>13.387741658243201</v>
      </c>
      <c r="K18" s="69">
        <v>246589.68530000001</v>
      </c>
      <c r="L18" s="70">
        <v>14.2579476082963</v>
      </c>
      <c r="M18" s="70">
        <v>0.123336102493497</v>
      </c>
      <c r="N18" s="69">
        <v>45132466.534999996</v>
      </c>
      <c r="O18" s="69">
        <v>349048581.9727</v>
      </c>
      <c r="P18" s="69">
        <v>105587</v>
      </c>
      <c r="Q18" s="69">
        <v>82242</v>
      </c>
      <c r="R18" s="70">
        <v>28.385739646409402</v>
      </c>
      <c r="S18" s="69">
        <v>19.595973760027299</v>
      </c>
      <c r="T18" s="69">
        <v>20.072501207412301</v>
      </c>
      <c r="U18" s="71">
        <v>-2.4317620202015</v>
      </c>
    </row>
    <row r="19" spans="1:21" ht="12" thickBot="1" x14ac:dyDescent="0.2">
      <c r="A19" s="52"/>
      <c r="B19" s="54" t="s">
        <v>17</v>
      </c>
      <c r="C19" s="55"/>
      <c r="D19" s="69">
        <v>690134.70559999999</v>
      </c>
      <c r="E19" s="69">
        <v>910679.92279999994</v>
      </c>
      <c r="F19" s="70">
        <v>75.782356492289196</v>
      </c>
      <c r="G19" s="69">
        <v>547439.64890000003</v>
      </c>
      <c r="H19" s="70">
        <v>26.065897306986201</v>
      </c>
      <c r="I19" s="69">
        <v>37778.814400000003</v>
      </c>
      <c r="J19" s="70">
        <v>5.4741218045476003</v>
      </c>
      <c r="K19" s="69">
        <v>66906.636599999998</v>
      </c>
      <c r="L19" s="70">
        <v>12.2217374526012</v>
      </c>
      <c r="M19" s="70">
        <v>-0.43535026837681401</v>
      </c>
      <c r="N19" s="69">
        <v>14799548.171</v>
      </c>
      <c r="O19" s="69">
        <v>98955723.554000005</v>
      </c>
      <c r="P19" s="69">
        <v>14759</v>
      </c>
      <c r="Q19" s="69">
        <v>12202</v>
      </c>
      <c r="R19" s="70">
        <v>20.955581052286501</v>
      </c>
      <c r="S19" s="69">
        <v>46.760261914763902</v>
      </c>
      <c r="T19" s="69">
        <v>47.740724823799397</v>
      </c>
      <c r="U19" s="71">
        <v>-2.0967866065907201</v>
      </c>
    </row>
    <row r="20" spans="1:21" ht="12" thickBot="1" x14ac:dyDescent="0.2">
      <c r="A20" s="52"/>
      <c r="B20" s="54" t="s">
        <v>18</v>
      </c>
      <c r="C20" s="55"/>
      <c r="D20" s="69">
        <v>1072060.8814999999</v>
      </c>
      <c r="E20" s="69">
        <v>1323477.3809</v>
      </c>
      <c r="F20" s="70">
        <v>81.0033399113304</v>
      </c>
      <c r="G20" s="69">
        <v>1006396.5877</v>
      </c>
      <c r="H20" s="70">
        <v>6.5246936051390998</v>
      </c>
      <c r="I20" s="69">
        <v>56994.904999999999</v>
      </c>
      <c r="J20" s="70">
        <v>5.3163869686443697</v>
      </c>
      <c r="K20" s="69">
        <v>65192.651100000003</v>
      </c>
      <c r="L20" s="70">
        <v>6.4778291080050296</v>
      </c>
      <c r="M20" s="70">
        <v>-0.12574647543364001</v>
      </c>
      <c r="N20" s="69">
        <v>24802706.9131</v>
      </c>
      <c r="O20" s="69">
        <v>148072617.66170001</v>
      </c>
      <c r="P20" s="69">
        <v>44607</v>
      </c>
      <c r="Q20" s="69">
        <v>39986</v>
      </c>
      <c r="R20" s="70">
        <v>11.5565447906767</v>
      </c>
      <c r="S20" s="69">
        <v>24.033467426637099</v>
      </c>
      <c r="T20" s="69">
        <v>23.872979212724498</v>
      </c>
      <c r="U20" s="71">
        <v>0.66776970240567102</v>
      </c>
    </row>
    <row r="21" spans="1:21" ht="12" thickBot="1" x14ac:dyDescent="0.2">
      <c r="A21" s="52"/>
      <c r="B21" s="54" t="s">
        <v>19</v>
      </c>
      <c r="C21" s="55"/>
      <c r="D21" s="69">
        <v>410286.7366</v>
      </c>
      <c r="E21" s="69">
        <v>542896.49069999997</v>
      </c>
      <c r="F21" s="70">
        <v>75.573657893972495</v>
      </c>
      <c r="G21" s="69">
        <v>384551.41720000003</v>
      </c>
      <c r="H21" s="70">
        <v>6.6922960750955802</v>
      </c>
      <c r="I21" s="69">
        <v>32430.263900000002</v>
      </c>
      <c r="J21" s="70">
        <v>7.9042925366649497</v>
      </c>
      <c r="K21" s="69">
        <v>40170.133600000001</v>
      </c>
      <c r="L21" s="70">
        <v>10.445972060768201</v>
      </c>
      <c r="M21" s="70">
        <v>-0.192677220769811</v>
      </c>
      <c r="N21" s="69">
        <v>9566944.9666000009</v>
      </c>
      <c r="O21" s="69">
        <v>61421506.1153</v>
      </c>
      <c r="P21" s="69">
        <v>34677</v>
      </c>
      <c r="Q21" s="69">
        <v>30705</v>
      </c>
      <c r="R21" s="70">
        <v>12.9360039081583</v>
      </c>
      <c r="S21" s="69">
        <v>11.8316675779335</v>
      </c>
      <c r="T21" s="69">
        <v>11.3978758215274</v>
      </c>
      <c r="U21" s="71">
        <v>3.6663619354477199</v>
      </c>
    </row>
    <row r="22" spans="1:21" ht="12" thickBot="1" x14ac:dyDescent="0.2">
      <c r="A22" s="52"/>
      <c r="B22" s="54" t="s">
        <v>20</v>
      </c>
      <c r="C22" s="55"/>
      <c r="D22" s="69">
        <v>1594633.1591</v>
      </c>
      <c r="E22" s="69">
        <v>1710225.2058000001</v>
      </c>
      <c r="F22" s="70">
        <v>93.241121326712701</v>
      </c>
      <c r="G22" s="69">
        <v>1085273.9657999999</v>
      </c>
      <c r="H22" s="70">
        <v>46.933696868378398</v>
      </c>
      <c r="I22" s="69">
        <v>179986.1151</v>
      </c>
      <c r="J22" s="70">
        <v>11.286991874769701</v>
      </c>
      <c r="K22" s="69">
        <v>152369.1329</v>
      </c>
      <c r="L22" s="70">
        <v>14.039692990118199</v>
      </c>
      <c r="M22" s="70">
        <v>0.18125050444518201</v>
      </c>
      <c r="N22" s="69">
        <v>30136046.673999999</v>
      </c>
      <c r="O22" s="69">
        <v>172172878.71039999</v>
      </c>
      <c r="P22" s="69">
        <v>100767</v>
      </c>
      <c r="Q22" s="69">
        <v>80401</v>
      </c>
      <c r="R22" s="70">
        <v>25.330530714792101</v>
      </c>
      <c r="S22" s="69">
        <v>15.8249541923447</v>
      </c>
      <c r="T22" s="69">
        <v>15.9115392320991</v>
      </c>
      <c r="U22" s="71">
        <v>-0.54714243530811002</v>
      </c>
    </row>
    <row r="23" spans="1:21" ht="12" thickBot="1" x14ac:dyDescent="0.2">
      <c r="A23" s="52"/>
      <c r="B23" s="54" t="s">
        <v>21</v>
      </c>
      <c r="C23" s="55"/>
      <c r="D23" s="69">
        <v>3151991.0959000001</v>
      </c>
      <c r="E23" s="69">
        <v>3577181.8094000001</v>
      </c>
      <c r="F23" s="70">
        <v>88.113807568217595</v>
      </c>
      <c r="G23" s="69">
        <v>2003660.5064000001</v>
      </c>
      <c r="H23" s="70">
        <v>57.311634672243898</v>
      </c>
      <c r="I23" s="69">
        <v>208737.08420000001</v>
      </c>
      <c r="J23" s="70">
        <v>6.6223881302049996</v>
      </c>
      <c r="K23" s="69">
        <v>160585.1514</v>
      </c>
      <c r="L23" s="70">
        <v>8.0145888431231906</v>
      </c>
      <c r="M23" s="70">
        <v>0.299852958883221</v>
      </c>
      <c r="N23" s="69">
        <v>70444885.476899996</v>
      </c>
      <c r="O23" s="69">
        <v>383670018.50019997</v>
      </c>
      <c r="P23" s="69">
        <v>97410</v>
      </c>
      <c r="Q23" s="69">
        <v>82302</v>
      </c>
      <c r="R23" s="70">
        <v>18.356783553255099</v>
      </c>
      <c r="S23" s="69">
        <v>32.3579827112206</v>
      </c>
      <c r="T23" s="69">
        <v>32.0759915615659</v>
      </c>
      <c r="U23" s="71">
        <v>0.87147320700216202</v>
      </c>
    </row>
    <row r="24" spans="1:21" ht="12" thickBot="1" x14ac:dyDescent="0.2">
      <c r="A24" s="52"/>
      <c r="B24" s="54" t="s">
        <v>22</v>
      </c>
      <c r="C24" s="55"/>
      <c r="D24" s="69">
        <v>256545.68580000001</v>
      </c>
      <c r="E24" s="69">
        <v>385802.83260000002</v>
      </c>
      <c r="F24" s="70">
        <v>66.496579112985998</v>
      </c>
      <c r="G24" s="69">
        <v>250781.07860000001</v>
      </c>
      <c r="H24" s="70">
        <v>2.29866113989987</v>
      </c>
      <c r="I24" s="69">
        <v>38913.396699999998</v>
      </c>
      <c r="J24" s="70">
        <v>15.168213247731799</v>
      </c>
      <c r="K24" s="69">
        <v>40981.644999999997</v>
      </c>
      <c r="L24" s="70">
        <v>16.341601698494301</v>
      </c>
      <c r="M24" s="70">
        <v>-5.0467674003813003E-2</v>
      </c>
      <c r="N24" s="69">
        <v>5654549.9620000003</v>
      </c>
      <c r="O24" s="69">
        <v>37887578.717</v>
      </c>
      <c r="P24" s="69">
        <v>27372</v>
      </c>
      <c r="Q24" s="69">
        <v>23343</v>
      </c>
      <c r="R24" s="70">
        <v>17.259992288908901</v>
      </c>
      <c r="S24" s="69">
        <v>9.3725590311267002</v>
      </c>
      <c r="T24" s="69">
        <v>8.9602575118879297</v>
      </c>
      <c r="U24" s="71">
        <v>4.3990282469226898</v>
      </c>
    </row>
    <row r="25" spans="1:21" ht="12" thickBot="1" x14ac:dyDescent="0.2">
      <c r="A25" s="52"/>
      <c r="B25" s="54" t="s">
        <v>23</v>
      </c>
      <c r="C25" s="55"/>
      <c r="D25" s="69">
        <v>275975.23629999999</v>
      </c>
      <c r="E25" s="69">
        <v>318144.31229999999</v>
      </c>
      <c r="F25" s="70">
        <v>86.745299422409303</v>
      </c>
      <c r="G25" s="69">
        <v>209437.66440000001</v>
      </c>
      <c r="H25" s="70">
        <v>31.769630400824902</v>
      </c>
      <c r="I25" s="69">
        <v>21867.143400000001</v>
      </c>
      <c r="J25" s="70">
        <v>7.9235889760156697</v>
      </c>
      <c r="K25" s="69">
        <v>18897.6217</v>
      </c>
      <c r="L25" s="70">
        <v>9.0230292407710806</v>
      </c>
      <c r="M25" s="70">
        <v>0.15713732379350201</v>
      </c>
      <c r="N25" s="69">
        <v>5475297.2098000003</v>
      </c>
      <c r="O25" s="69">
        <v>45627292.140000001</v>
      </c>
      <c r="P25" s="69">
        <v>21447</v>
      </c>
      <c r="Q25" s="69">
        <v>18202</v>
      </c>
      <c r="R25" s="70">
        <v>17.827711240523001</v>
      </c>
      <c r="S25" s="69">
        <v>12.867778071525199</v>
      </c>
      <c r="T25" s="69">
        <v>11.7290420668058</v>
      </c>
      <c r="U25" s="71">
        <v>8.8495154205308904</v>
      </c>
    </row>
    <row r="26" spans="1:21" ht="12" thickBot="1" x14ac:dyDescent="0.2">
      <c r="A26" s="52"/>
      <c r="B26" s="54" t="s">
        <v>24</v>
      </c>
      <c r="C26" s="55"/>
      <c r="D26" s="69">
        <v>694191.49820000003</v>
      </c>
      <c r="E26" s="69">
        <v>781001.19920000003</v>
      </c>
      <c r="F26" s="70">
        <v>88.884818475448995</v>
      </c>
      <c r="G26" s="69">
        <v>509354.01390000002</v>
      </c>
      <c r="H26" s="70">
        <v>36.288608562195101</v>
      </c>
      <c r="I26" s="69">
        <v>126533.5698</v>
      </c>
      <c r="J26" s="70">
        <v>18.2274732733107</v>
      </c>
      <c r="K26" s="69">
        <v>106883.29730000001</v>
      </c>
      <c r="L26" s="70">
        <v>20.984088548084799</v>
      </c>
      <c r="M26" s="70">
        <v>0.18384792569455999</v>
      </c>
      <c r="N26" s="69">
        <v>14093035.372199999</v>
      </c>
      <c r="O26" s="69">
        <v>89342613.343099996</v>
      </c>
      <c r="P26" s="69">
        <v>45953</v>
      </c>
      <c r="Q26" s="69">
        <v>43127</v>
      </c>
      <c r="R26" s="70">
        <v>6.5527395830917898</v>
      </c>
      <c r="S26" s="69">
        <v>15.1065544839292</v>
      </c>
      <c r="T26" s="69">
        <v>13.6790638834141</v>
      </c>
      <c r="U26" s="71">
        <v>9.4494783839275307</v>
      </c>
    </row>
    <row r="27" spans="1:21" ht="12" thickBot="1" x14ac:dyDescent="0.2">
      <c r="A27" s="52"/>
      <c r="B27" s="54" t="s">
        <v>25</v>
      </c>
      <c r="C27" s="55"/>
      <c r="D27" s="69">
        <v>280947.27490000002</v>
      </c>
      <c r="E27" s="69">
        <v>397157.66110000003</v>
      </c>
      <c r="F27" s="70">
        <v>70.739482683492895</v>
      </c>
      <c r="G27" s="69">
        <v>272870.46669999999</v>
      </c>
      <c r="H27" s="70">
        <v>2.9599422384101</v>
      </c>
      <c r="I27" s="69">
        <v>101100.3012</v>
      </c>
      <c r="J27" s="70">
        <v>35.985506973144901</v>
      </c>
      <c r="K27" s="69">
        <v>87357.911999999997</v>
      </c>
      <c r="L27" s="70">
        <v>32.0144253998888</v>
      </c>
      <c r="M27" s="70">
        <v>0.15731132859494201</v>
      </c>
      <c r="N27" s="69">
        <v>6186531.4314999999</v>
      </c>
      <c r="O27" s="69">
        <v>32977809.850099999</v>
      </c>
      <c r="P27" s="69">
        <v>37898</v>
      </c>
      <c r="Q27" s="69">
        <v>32662</v>
      </c>
      <c r="R27" s="70">
        <v>16.030861551650201</v>
      </c>
      <c r="S27" s="69">
        <v>7.41324805794501</v>
      </c>
      <c r="T27" s="69">
        <v>7.3894217561692503</v>
      </c>
      <c r="U27" s="71">
        <v>0.32140165268349402</v>
      </c>
    </row>
    <row r="28" spans="1:21" ht="12" thickBot="1" x14ac:dyDescent="0.2">
      <c r="A28" s="52"/>
      <c r="B28" s="54" t="s">
        <v>26</v>
      </c>
      <c r="C28" s="55"/>
      <c r="D28" s="69">
        <v>936670.24580000003</v>
      </c>
      <c r="E28" s="69">
        <v>1191913.4569000001</v>
      </c>
      <c r="F28" s="70">
        <v>78.585424166293805</v>
      </c>
      <c r="G28" s="69">
        <v>856666.75069999998</v>
      </c>
      <c r="H28" s="70">
        <v>9.33892847301796</v>
      </c>
      <c r="I28" s="69">
        <v>27318.625700000001</v>
      </c>
      <c r="J28" s="70">
        <v>2.9165681116162099</v>
      </c>
      <c r="K28" s="69">
        <v>70481.3318</v>
      </c>
      <c r="L28" s="70">
        <v>8.2273920100678897</v>
      </c>
      <c r="M28" s="70">
        <v>-0.61239912750910896</v>
      </c>
      <c r="N28" s="69">
        <v>19102844.818500001</v>
      </c>
      <c r="O28" s="69">
        <v>115041999.97490001</v>
      </c>
      <c r="P28" s="69">
        <v>47298</v>
      </c>
      <c r="Q28" s="69">
        <v>42813</v>
      </c>
      <c r="R28" s="70">
        <v>10.4757900637657</v>
      </c>
      <c r="S28" s="69">
        <v>19.803590972134099</v>
      </c>
      <c r="T28" s="69">
        <v>18.0386755097751</v>
      </c>
      <c r="U28" s="71">
        <v>8.9120981383754803</v>
      </c>
    </row>
    <row r="29" spans="1:21" ht="12" thickBot="1" x14ac:dyDescent="0.2">
      <c r="A29" s="52"/>
      <c r="B29" s="54" t="s">
        <v>27</v>
      </c>
      <c r="C29" s="55"/>
      <c r="D29" s="69">
        <v>832872.1348</v>
      </c>
      <c r="E29" s="69">
        <v>920629.88930000004</v>
      </c>
      <c r="F29" s="70">
        <v>90.467640088599893</v>
      </c>
      <c r="G29" s="69">
        <v>759056.01159999997</v>
      </c>
      <c r="H29" s="70">
        <v>9.7247267753540996</v>
      </c>
      <c r="I29" s="69">
        <v>117824.235</v>
      </c>
      <c r="J29" s="70">
        <v>14.1467375455289</v>
      </c>
      <c r="K29" s="69">
        <v>122793.211</v>
      </c>
      <c r="L29" s="70">
        <v>16.177094855117002</v>
      </c>
      <c r="M29" s="70">
        <v>-4.0466211116508999E-2</v>
      </c>
      <c r="N29" s="69">
        <v>19304137.181600001</v>
      </c>
      <c r="O29" s="69">
        <v>85043217.405100003</v>
      </c>
      <c r="P29" s="69">
        <v>117625</v>
      </c>
      <c r="Q29" s="69">
        <v>112322</v>
      </c>
      <c r="R29" s="70">
        <v>4.7212478410284797</v>
      </c>
      <c r="S29" s="69">
        <v>7.08074078469713</v>
      </c>
      <c r="T29" s="69">
        <v>6.8565535976923497</v>
      </c>
      <c r="U29" s="71">
        <v>3.1661544154997801</v>
      </c>
    </row>
    <row r="30" spans="1:21" ht="12" thickBot="1" x14ac:dyDescent="0.2">
      <c r="A30" s="52"/>
      <c r="B30" s="54" t="s">
        <v>28</v>
      </c>
      <c r="C30" s="55"/>
      <c r="D30" s="69">
        <v>1421248.2884</v>
      </c>
      <c r="E30" s="69">
        <v>1796121.368</v>
      </c>
      <c r="F30" s="70">
        <v>79.128744511434405</v>
      </c>
      <c r="G30" s="69">
        <v>1346806.1262000001</v>
      </c>
      <c r="H30" s="70">
        <v>5.5273109285623798</v>
      </c>
      <c r="I30" s="69">
        <v>184771.89499999999</v>
      </c>
      <c r="J30" s="70">
        <v>13.0006766944297</v>
      </c>
      <c r="K30" s="69">
        <v>137022.4534</v>
      </c>
      <c r="L30" s="70">
        <v>10.173881060862699</v>
      </c>
      <c r="M30" s="70">
        <v>0.34847895666127399</v>
      </c>
      <c r="N30" s="69">
        <v>33203141.1917</v>
      </c>
      <c r="O30" s="69">
        <v>148319225.58450001</v>
      </c>
      <c r="P30" s="69">
        <v>83271</v>
      </c>
      <c r="Q30" s="69">
        <v>74080</v>
      </c>
      <c r="R30" s="70">
        <v>12.4068574514039</v>
      </c>
      <c r="S30" s="69">
        <v>17.067746134908901</v>
      </c>
      <c r="T30" s="69">
        <v>16.467720190334799</v>
      </c>
      <c r="U30" s="71">
        <v>3.51555465983233</v>
      </c>
    </row>
    <row r="31" spans="1:21" ht="12" thickBot="1" x14ac:dyDescent="0.2">
      <c r="A31" s="52"/>
      <c r="B31" s="54" t="s">
        <v>29</v>
      </c>
      <c r="C31" s="55"/>
      <c r="D31" s="69">
        <v>774554.61129999999</v>
      </c>
      <c r="E31" s="69">
        <v>1150138.7119</v>
      </c>
      <c r="F31" s="70">
        <v>67.344451872283798</v>
      </c>
      <c r="G31" s="69">
        <v>755619.82720000006</v>
      </c>
      <c r="H31" s="70">
        <v>2.5058612040613299</v>
      </c>
      <c r="I31" s="69">
        <v>32165.116900000001</v>
      </c>
      <c r="J31" s="70">
        <v>4.1527242147606103</v>
      </c>
      <c r="K31" s="69">
        <v>23234.560099999999</v>
      </c>
      <c r="L31" s="70">
        <v>3.0749007984739101</v>
      </c>
      <c r="M31" s="70">
        <v>0.38436521980891702</v>
      </c>
      <c r="N31" s="69">
        <v>23492642.037799999</v>
      </c>
      <c r="O31" s="69">
        <v>153597240.70989999</v>
      </c>
      <c r="P31" s="69">
        <v>29941</v>
      </c>
      <c r="Q31" s="69">
        <v>26408</v>
      </c>
      <c r="R31" s="70">
        <v>13.378521660103001</v>
      </c>
      <c r="S31" s="69">
        <v>25.869363458134298</v>
      </c>
      <c r="T31" s="69">
        <v>22.266802275825501</v>
      </c>
      <c r="U31" s="71">
        <v>13.9259753651806</v>
      </c>
    </row>
    <row r="32" spans="1:21" ht="12" thickBot="1" x14ac:dyDescent="0.2">
      <c r="A32" s="52"/>
      <c r="B32" s="54" t="s">
        <v>30</v>
      </c>
      <c r="C32" s="55"/>
      <c r="D32" s="69">
        <v>126144.6202</v>
      </c>
      <c r="E32" s="69">
        <v>210995.8977</v>
      </c>
      <c r="F32" s="70">
        <v>59.785342546970298</v>
      </c>
      <c r="G32" s="69">
        <v>147369.42879999999</v>
      </c>
      <c r="H32" s="70">
        <v>-14.4024502047877</v>
      </c>
      <c r="I32" s="69">
        <v>36409.260600000001</v>
      </c>
      <c r="J32" s="70">
        <v>28.8631100892561</v>
      </c>
      <c r="K32" s="69">
        <v>40564.806600000004</v>
      </c>
      <c r="L32" s="70">
        <v>27.525930534108198</v>
      </c>
      <c r="M32" s="70">
        <v>-0.10244214993989401</v>
      </c>
      <c r="N32" s="69">
        <v>2855239.6663000002</v>
      </c>
      <c r="O32" s="69">
        <v>16088149.0803</v>
      </c>
      <c r="P32" s="69">
        <v>25073</v>
      </c>
      <c r="Q32" s="69">
        <v>22078</v>
      </c>
      <c r="R32" s="70">
        <v>13.565540356916401</v>
      </c>
      <c r="S32" s="69">
        <v>5.0310940134806401</v>
      </c>
      <c r="T32" s="69">
        <v>4.7961491665911797</v>
      </c>
      <c r="U32" s="71">
        <v>4.6698560245531704</v>
      </c>
    </row>
    <row r="33" spans="1:21" ht="12" thickBot="1" x14ac:dyDescent="0.2">
      <c r="A33" s="52"/>
      <c r="B33" s="54" t="s">
        <v>31</v>
      </c>
      <c r="C33" s="55"/>
      <c r="D33" s="72"/>
      <c r="E33" s="72"/>
      <c r="F33" s="72"/>
      <c r="G33" s="69">
        <v>58.119799999999998</v>
      </c>
      <c r="H33" s="72"/>
      <c r="I33" s="72"/>
      <c r="J33" s="72"/>
      <c r="K33" s="69">
        <v>4.4932999999999996</v>
      </c>
      <c r="L33" s="70">
        <v>7.7311002446670498</v>
      </c>
      <c r="M33" s="72"/>
      <c r="N33" s="72"/>
      <c r="O33" s="69">
        <v>138.37620000000001</v>
      </c>
      <c r="P33" s="72"/>
      <c r="Q33" s="72"/>
      <c r="R33" s="72"/>
      <c r="S33" s="72"/>
      <c r="T33" s="72"/>
      <c r="U33" s="73"/>
    </row>
    <row r="34" spans="1:21" ht="12" thickBot="1" x14ac:dyDescent="0.2">
      <c r="A34" s="52"/>
      <c r="B34" s="54" t="s">
        <v>72</v>
      </c>
      <c r="C34" s="55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69">
        <v>1</v>
      </c>
      <c r="O34" s="69">
        <v>1</v>
      </c>
      <c r="P34" s="72"/>
      <c r="Q34" s="72"/>
      <c r="R34" s="72"/>
      <c r="S34" s="72"/>
      <c r="T34" s="72"/>
      <c r="U34" s="73"/>
    </row>
    <row r="35" spans="1:21" ht="12" customHeight="1" thickBot="1" x14ac:dyDescent="0.2">
      <c r="A35" s="52"/>
      <c r="B35" s="54" t="s">
        <v>32</v>
      </c>
      <c r="C35" s="55"/>
      <c r="D35" s="69">
        <v>156827.6648</v>
      </c>
      <c r="E35" s="69">
        <v>157077.3567</v>
      </c>
      <c r="F35" s="70">
        <v>99.841038896219203</v>
      </c>
      <c r="G35" s="69">
        <v>106245.5618</v>
      </c>
      <c r="H35" s="70">
        <v>47.608673852388598</v>
      </c>
      <c r="I35" s="69">
        <v>19964.376199999999</v>
      </c>
      <c r="J35" s="70">
        <v>12.730136755820601</v>
      </c>
      <c r="K35" s="69">
        <v>10833.0083</v>
      </c>
      <c r="L35" s="70">
        <v>10.196198426050399</v>
      </c>
      <c r="M35" s="70">
        <v>0.84292078867880105</v>
      </c>
      <c r="N35" s="69">
        <v>3101080.4120999998</v>
      </c>
      <c r="O35" s="69">
        <v>25606882.111699998</v>
      </c>
      <c r="P35" s="69">
        <v>10139</v>
      </c>
      <c r="Q35" s="69">
        <v>8736</v>
      </c>
      <c r="R35" s="70">
        <v>16.0599816849817</v>
      </c>
      <c r="S35" s="69">
        <v>15.467764552717201</v>
      </c>
      <c r="T35" s="69">
        <v>14.947177609890099</v>
      </c>
      <c r="U35" s="71">
        <v>3.3656249489243102</v>
      </c>
    </row>
    <row r="36" spans="1:21" ht="12" customHeight="1" thickBot="1" x14ac:dyDescent="0.2">
      <c r="A36" s="52"/>
      <c r="B36" s="54" t="s">
        <v>70</v>
      </c>
      <c r="C36" s="55"/>
      <c r="D36" s="69">
        <v>9134.18</v>
      </c>
      <c r="E36" s="72"/>
      <c r="F36" s="72"/>
      <c r="G36" s="72"/>
      <c r="H36" s="72"/>
      <c r="I36" s="69">
        <v>-875.93</v>
      </c>
      <c r="J36" s="70">
        <v>-9.5895854909800295</v>
      </c>
      <c r="K36" s="72"/>
      <c r="L36" s="72"/>
      <c r="M36" s="72"/>
      <c r="N36" s="69">
        <v>1536431.25</v>
      </c>
      <c r="O36" s="69">
        <v>2159942.44</v>
      </c>
      <c r="P36" s="69">
        <v>3</v>
      </c>
      <c r="Q36" s="69">
        <v>80</v>
      </c>
      <c r="R36" s="70">
        <v>-96.25</v>
      </c>
      <c r="S36" s="69">
        <v>3044.7266666666701</v>
      </c>
      <c r="T36" s="69">
        <v>6588.1163749999996</v>
      </c>
      <c r="U36" s="71">
        <v>-116.377924728876</v>
      </c>
    </row>
    <row r="37" spans="1:21" ht="12" customHeight="1" thickBot="1" x14ac:dyDescent="0.2">
      <c r="A37" s="52"/>
      <c r="B37" s="54" t="s">
        <v>36</v>
      </c>
      <c r="C37" s="55"/>
      <c r="D37" s="69">
        <v>542929.68999999994</v>
      </c>
      <c r="E37" s="69">
        <v>312640.28350000002</v>
      </c>
      <c r="F37" s="70">
        <v>173.65954378044799</v>
      </c>
      <c r="G37" s="72"/>
      <c r="H37" s="72"/>
      <c r="I37" s="69">
        <v>-8490.0400000000009</v>
      </c>
      <c r="J37" s="70">
        <v>-1.5637457586819401</v>
      </c>
      <c r="K37" s="72"/>
      <c r="L37" s="72"/>
      <c r="M37" s="72"/>
      <c r="N37" s="69">
        <v>7187958.9800000004</v>
      </c>
      <c r="O37" s="69">
        <v>21861675.829999998</v>
      </c>
      <c r="P37" s="69">
        <v>186</v>
      </c>
      <c r="Q37" s="69">
        <v>193</v>
      </c>
      <c r="R37" s="70">
        <v>-3.6269430051813498</v>
      </c>
      <c r="S37" s="69">
        <v>2918.9768279569898</v>
      </c>
      <c r="T37" s="69">
        <v>2971.0729015543998</v>
      </c>
      <c r="U37" s="71">
        <v>-1.7847374839860399</v>
      </c>
    </row>
    <row r="38" spans="1:21" ht="12" customHeight="1" thickBot="1" x14ac:dyDescent="0.2">
      <c r="A38" s="52"/>
      <c r="B38" s="54" t="s">
        <v>37</v>
      </c>
      <c r="C38" s="55"/>
      <c r="D38" s="69">
        <v>788929.22</v>
      </c>
      <c r="E38" s="69">
        <v>229509.92300000001</v>
      </c>
      <c r="F38" s="70">
        <v>343.74514604320598</v>
      </c>
      <c r="G38" s="72"/>
      <c r="H38" s="72"/>
      <c r="I38" s="69">
        <v>-29080.68</v>
      </c>
      <c r="J38" s="70">
        <v>-3.6860949325720198</v>
      </c>
      <c r="K38" s="72"/>
      <c r="L38" s="72"/>
      <c r="M38" s="72"/>
      <c r="N38" s="69">
        <v>6059285.2999999998</v>
      </c>
      <c r="O38" s="69">
        <v>29299135.57</v>
      </c>
      <c r="P38" s="69">
        <v>281</v>
      </c>
      <c r="Q38" s="69">
        <v>199</v>
      </c>
      <c r="R38" s="70">
        <v>41.206030150753797</v>
      </c>
      <c r="S38" s="69">
        <v>2807.57729537367</v>
      </c>
      <c r="T38" s="69">
        <v>2896.0251256281399</v>
      </c>
      <c r="U38" s="71">
        <v>-3.1503257417069102</v>
      </c>
    </row>
    <row r="39" spans="1:21" ht="12" thickBot="1" x14ac:dyDescent="0.2">
      <c r="A39" s="52"/>
      <c r="B39" s="54" t="s">
        <v>38</v>
      </c>
      <c r="C39" s="55"/>
      <c r="D39" s="69">
        <v>566063.85</v>
      </c>
      <c r="E39" s="69">
        <v>191728.49969999999</v>
      </c>
      <c r="F39" s="70">
        <v>295.24241356174298</v>
      </c>
      <c r="G39" s="72"/>
      <c r="H39" s="72"/>
      <c r="I39" s="69">
        <v>15119.12</v>
      </c>
      <c r="J39" s="70">
        <v>2.67092131037868</v>
      </c>
      <c r="K39" s="72"/>
      <c r="L39" s="72"/>
      <c r="M39" s="72"/>
      <c r="N39" s="69">
        <v>6099683.21</v>
      </c>
      <c r="O39" s="69">
        <v>16345731.789999999</v>
      </c>
      <c r="P39" s="69">
        <v>231</v>
      </c>
      <c r="Q39" s="69">
        <v>285</v>
      </c>
      <c r="R39" s="70">
        <v>-18.947368421052602</v>
      </c>
      <c r="S39" s="69">
        <v>2450.49285714286</v>
      </c>
      <c r="T39" s="69">
        <v>1931.5890877193001</v>
      </c>
      <c r="U39" s="71">
        <v>21.175485899133498</v>
      </c>
    </row>
    <row r="40" spans="1:21" ht="12" customHeight="1" thickBot="1" x14ac:dyDescent="0.2">
      <c r="A40" s="52"/>
      <c r="B40" s="54" t="s">
        <v>71</v>
      </c>
      <c r="C40" s="55"/>
      <c r="D40" s="69">
        <v>8.52</v>
      </c>
      <c r="E40" s="72"/>
      <c r="F40" s="72"/>
      <c r="G40" s="72"/>
      <c r="H40" s="72"/>
      <c r="I40" s="69">
        <v>8.49</v>
      </c>
      <c r="J40" s="70">
        <v>99.647887323943706</v>
      </c>
      <c r="K40" s="72"/>
      <c r="L40" s="72"/>
      <c r="M40" s="72"/>
      <c r="N40" s="69">
        <v>386.17</v>
      </c>
      <c r="O40" s="69">
        <v>1541.21</v>
      </c>
      <c r="P40" s="69">
        <v>21</v>
      </c>
      <c r="Q40" s="69">
        <v>6</v>
      </c>
      <c r="R40" s="70">
        <v>250</v>
      </c>
      <c r="S40" s="69">
        <v>0.40571428571428603</v>
      </c>
      <c r="T40" s="69">
        <v>0.54</v>
      </c>
      <c r="U40" s="71">
        <v>-33.098591549295797</v>
      </c>
    </row>
    <row r="41" spans="1:21" ht="12" customHeight="1" thickBot="1" x14ac:dyDescent="0.2">
      <c r="A41" s="52"/>
      <c r="B41" s="54" t="s">
        <v>33</v>
      </c>
      <c r="C41" s="55"/>
      <c r="D41" s="69">
        <v>160688.0344</v>
      </c>
      <c r="E41" s="69">
        <v>134126.78690000001</v>
      </c>
      <c r="F41" s="70">
        <v>119.80308938571901</v>
      </c>
      <c r="G41" s="69">
        <v>201411.96679999999</v>
      </c>
      <c r="H41" s="70">
        <v>-20.2192218501289</v>
      </c>
      <c r="I41" s="69">
        <v>10843.7667</v>
      </c>
      <c r="J41" s="70">
        <v>6.7483348965528203</v>
      </c>
      <c r="K41" s="69">
        <v>9455.3587000000007</v>
      </c>
      <c r="L41" s="70">
        <v>4.69453670018975</v>
      </c>
      <c r="M41" s="70">
        <v>0.14683821566705901</v>
      </c>
      <c r="N41" s="69">
        <v>3610649.9933000002</v>
      </c>
      <c r="O41" s="69">
        <v>29927615.4263</v>
      </c>
      <c r="P41" s="69">
        <v>296</v>
      </c>
      <c r="Q41" s="69">
        <v>188</v>
      </c>
      <c r="R41" s="70">
        <v>57.446808510638299</v>
      </c>
      <c r="S41" s="69">
        <v>542.86498108108105</v>
      </c>
      <c r="T41" s="69">
        <v>557.31041489361701</v>
      </c>
      <c r="U41" s="71">
        <v>-2.6609625442718401</v>
      </c>
    </row>
    <row r="42" spans="1:21" ht="12" thickBot="1" x14ac:dyDescent="0.2">
      <c r="A42" s="52"/>
      <c r="B42" s="54" t="s">
        <v>34</v>
      </c>
      <c r="C42" s="55"/>
      <c r="D42" s="69">
        <v>479635.82490000001</v>
      </c>
      <c r="E42" s="69">
        <v>403199.55239999999</v>
      </c>
      <c r="F42" s="70">
        <v>118.957429899171</v>
      </c>
      <c r="G42" s="69">
        <v>448454.19059999997</v>
      </c>
      <c r="H42" s="70">
        <v>6.9531370101104697</v>
      </c>
      <c r="I42" s="69">
        <v>21858.941599999998</v>
      </c>
      <c r="J42" s="70">
        <v>4.5574038604304397</v>
      </c>
      <c r="K42" s="69">
        <v>17694.219300000001</v>
      </c>
      <c r="L42" s="70">
        <v>3.94560239839132</v>
      </c>
      <c r="M42" s="70">
        <v>0.235371916069786</v>
      </c>
      <c r="N42" s="69">
        <v>9120118.7575000003</v>
      </c>
      <c r="O42" s="69">
        <v>68766518.614600003</v>
      </c>
      <c r="P42" s="69">
        <v>2017</v>
      </c>
      <c r="Q42" s="69">
        <v>1575</v>
      </c>
      <c r="R42" s="70">
        <v>28.063492063492099</v>
      </c>
      <c r="S42" s="69">
        <v>237.79664100148699</v>
      </c>
      <c r="T42" s="69">
        <v>211.586004761905</v>
      </c>
      <c r="U42" s="71">
        <v>11.022290360871301</v>
      </c>
    </row>
    <row r="43" spans="1:21" ht="12" thickBot="1" x14ac:dyDescent="0.2">
      <c r="A43" s="52"/>
      <c r="B43" s="54" t="s">
        <v>39</v>
      </c>
      <c r="C43" s="55"/>
      <c r="D43" s="69">
        <v>293993.90999999997</v>
      </c>
      <c r="E43" s="69">
        <v>130990.0055</v>
      </c>
      <c r="F43" s="70">
        <v>224.439955459045</v>
      </c>
      <c r="G43" s="72"/>
      <c r="H43" s="72"/>
      <c r="I43" s="69">
        <v>-397.9</v>
      </c>
      <c r="J43" s="70">
        <v>-0.13534293958674201</v>
      </c>
      <c r="K43" s="72"/>
      <c r="L43" s="72"/>
      <c r="M43" s="72"/>
      <c r="N43" s="69">
        <v>3807483.5</v>
      </c>
      <c r="O43" s="69">
        <v>12005475.279999999</v>
      </c>
      <c r="P43" s="69">
        <v>159</v>
      </c>
      <c r="Q43" s="69">
        <v>187</v>
      </c>
      <c r="R43" s="70">
        <v>-14.9732620320856</v>
      </c>
      <c r="S43" s="69">
        <v>1849.0183018867899</v>
      </c>
      <c r="T43" s="69">
        <v>1715.59385026738</v>
      </c>
      <c r="U43" s="71">
        <v>7.2159616529086099</v>
      </c>
    </row>
    <row r="44" spans="1:21" ht="12" thickBot="1" x14ac:dyDescent="0.2">
      <c r="A44" s="52"/>
      <c r="B44" s="54" t="s">
        <v>40</v>
      </c>
      <c r="C44" s="55"/>
      <c r="D44" s="69">
        <v>116724.22</v>
      </c>
      <c r="E44" s="69">
        <v>26649.440600000002</v>
      </c>
      <c r="F44" s="70">
        <v>437.998762345503</v>
      </c>
      <c r="G44" s="72"/>
      <c r="H44" s="72"/>
      <c r="I44" s="69">
        <v>15007.82</v>
      </c>
      <c r="J44" s="70">
        <v>12.857502924414501</v>
      </c>
      <c r="K44" s="72"/>
      <c r="L44" s="72"/>
      <c r="M44" s="72"/>
      <c r="N44" s="69">
        <v>1326663.94</v>
      </c>
      <c r="O44" s="69">
        <v>3771424.7</v>
      </c>
      <c r="P44" s="69">
        <v>75</v>
      </c>
      <c r="Q44" s="69">
        <v>82</v>
      </c>
      <c r="R44" s="70">
        <v>-8.5365853658536608</v>
      </c>
      <c r="S44" s="69">
        <v>1556.32293333333</v>
      </c>
      <c r="T44" s="69">
        <v>1107.92548780488</v>
      </c>
      <c r="U44" s="71">
        <v>28.811337025541199</v>
      </c>
    </row>
    <row r="45" spans="1:21" ht="12" thickBot="1" x14ac:dyDescent="0.2">
      <c r="A45" s="53"/>
      <c r="B45" s="54" t="s">
        <v>35</v>
      </c>
      <c r="C45" s="55"/>
      <c r="D45" s="74">
        <v>22485.203799999999</v>
      </c>
      <c r="E45" s="75"/>
      <c r="F45" s="75"/>
      <c r="G45" s="74">
        <v>13083.008099999999</v>
      </c>
      <c r="H45" s="76">
        <v>71.865702659008605</v>
      </c>
      <c r="I45" s="74">
        <v>3771.5160999999998</v>
      </c>
      <c r="J45" s="76">
        <v>16.773324064779001</v>
      </c>
      <c r="K45" s="74">
        <v>2072.6596</v>
      </c>
      <c r="L45" s="76">
        <v>15.842378023139799</v>
      </c>
      <c r="M45" s="76">
        <v>0.81965051087018803</v>
      </c>
      <c r="N45" s="74">
        <v>394288.72859999997</v>
      </c>
      <c r="O45" s="74">
        <v>3273852.6373000001</v>
      </c>
      <c r="P45" s="74">
        <v>28</v>
      </c>
      <c r="Q45" s="74">
        <v>15</v>
      </c>
      <c r="R45" s="76">
        <v>86.6666666666667</v>
      </c>
      <c r="S45" s="74">
        <v>803.04299285714296</v>
      </c>
      <c r="T45" s="74">
        <v>1310.16061333333</v>
      </c>
      <c r="U45" s="77">
        <v>-63.149498219506199</v>
      </c>
    </row>
  </sheetData>
  <mergeCells count="43">
    <mergeCell ref="A1:U4"/>
    <mergeCell ref="W1:W4"/>
    <mergeCell ref="B6:C6"/>
    <mergeCell ref="A7:C7"/>
    <mergeCell ref="A8:A45"/>
    <mergeCell ref="B8:C8"/>
    <mergeCell ref="B9:C9"/>
    <mergeCell ref="B10:C10"/>
    <mergeCell ref="B11:C11"/>
    <mergeCell ref="B12:C12"/>
    <mergeCell ref="B24:C24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36:C36"/>
    <mergeCell ref="B25:C25"/>
    <mergeCell ref="B26:C26"/>
    <mergeCell ref="B27:C27"/>
    <mergeCell ref="B28:C28"/>
    <mergeCell ref="B29:C29"/>
    <mergeCell ref="B30:C30"/>
    <mergeCell ref="B43:C43"/>
    <mergeCell ref="B44:C44"/>
    <mergeCell ref="B45:C45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3"/>
  <sheetViews>
    <sheetView topLeftCell="A16" workbookViewId="0">
      <selection activeCell="B32" sqref="B32:E38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63</v>
      </c>
      <c r="B1" s="31" t="s">
        <v>64</v>
      </c>
      <c r="C1" s="30" t="s">
        <v>65</v>
      </c>
      <c r="D1" s="30" t="s">
        <v>66</v>
      </c>
      <c r="E1" s="30" t="s">
        <v>67</v>
      </c>
      <c r="F1" s="30" t="s">
        <v>68</v>
      </c>
      <c r="G1" s="30" t="s">
        <v>67</v>
      </c>
      <c r="H1" s="30" t="s">
        <v>69</v>
      </c>
    </row>
    <row r="2" spans="1:8" ht="14.25" x14ac:dyDescent="0.2">
      <c r="A2" s="32">
        <v>1</v>
      </c>
      <c r="B2" s="33">
        <v>12</v>
      </c>
      <c r="C2" s="32">
        <v>72501</v>
      </c>
      <c r="D2" s="32">
        <v>653390.17959316203</v>
      </c>
      <c r="E2" s="32">
        <v>505652.01926923101</v>
      </c>
      <c r="F2" s="32">
        <v>147738.16032393201</v>
      </c>
      <c r="G2" s="32">
        <v>505652.01926923101</v>
      </c>
      <c r="H2" s="32">
        <v>0.226110163479839</v>
      </c>
    </row>
    <row r="3" spans="1:8" ht="14.25" x14ac:dyDescent="0.2">
      <c r="A3" s="32">
        <v>2</v>
      </c>
      <c r="B3" s="33">
        <v>13</v>
      </c>
      <c r="C3" s="32">
        <v>17970.155999999999</v>
      </c>
      <c r="D3" s="32">
        <v>131628.073516451</v>
      </c>
      <c r="E3" s="32">
        <v>103178.321226435</v>
      </c>
      <c r="F3" s="32">
        <v>28449.752290015898</v>
      </c>
      <c r="G3" s="32">
        <v>103178.321226435</v>
      </c>
      <c r="H3" s="32">
        <v>0.21613742061232999</v>
      </c>
    </row>
    <row r="4" spans="1:8" ht="14.25" x14ac:dyDescent="0.2">
      <c r="A4" s="32">
        <v>3</v>
      </c>
      <c r="B4" s="33">
        <v>14</v>
      </c>
      <c r="C4" s="32">
        <v>138948</v>
      </c>
      <c r="D4" s="32">
        <v>205810.67647179501</v>
      </c>
      <c r="E4" s="32">
        <v>161268.829703419</v>
      </c>
      <c r="F4" s="32">
        <v>44541.846768376097</v>
      </c>
      <c r="G4" s="32">
        <v>161268.829703419</v>
      </c>
      <c r="H4" s="32">
        <v>0.21642145845859601</v>
      </c>
    </row>
    <row r="5" spans="1:8" ht="14.25" x14ac:dyDescent="0.2">
      <c r="A5" s="32">
        <v>4</v>
      </c>
      <c r="B5" s="33">
        <v>15</v>
      </c>
      <c r="C5" s="32">
        <v>3536</v>
      </c>
      <c r="D5" s="32">
        <v>57431.001648717902</v>
      </c>
      <c r="E5" s="32">
        <v>45186.558653846201</v>
      </c>
      <c r="F5" s="32">
        <v>12244.442994871801</v>
      </c>
      <c r="G5" s="32">
        <v>45186.558653846201</v>
      </c>
      <c r="H5" s="32">
        <v>0.21320267178633001</v>
      </c>
    </row>
    <row r="6" spans="1:8" ht="14.25" x14ac:dyDescent="0.2">
      <c r="A6" s="32">
        <v>5</v>
      </c>
      <c r="B6" s="33">
        <v>16</v>
      </c>
      <c r="C6" s="32">
        <v>2495</v>
      </c>
      <c r="D6" s="32">
        <v>189589.79823931601</v>
      </c>
      <c r="E6" s="32">
        <v>168845.99790683799</v>
      </c>
      <c r="F6" s="32">
        <v>20743.8003324786</v>
      </c>
      <c r="G6" s="32">
        <v>168845.99790683799</v>
      </c>
      <c r="H6" s="32">
        <v>0.10941411682022099</v>
      </c>
    </row>
    <row r="7" spans="1:8" ht="14.25" x14ac:dyDescent="0.2">
      <c r="A7" s="32">
        <v>6</v>
      </c>
      <c r="B7" s="33">
        <v>17</v>
      </c>
      <c r="C7" s="32">
        <v>22177</v>
      </c>
      <c r="D7" s="32">
        <v>272690.275333333</v>
      </c>
      <c r="E7" s="32">
        <v>194537.924982906</v>
      </c>
      <c r="F7" s="32">
        <v>78152.350350427398</v>
      </c>
      <c r="G7" s="32">
        <v>194537.924982906</v>
      </c>
      <c r="H7" s="32">
        <v>0.28659749694005399</v>
      </c>
    </row>
    <row r="8" spans="1:8" ht="14.25" x14ac:dyDescent="0.2">
      <c r="A8" s="32">
        <v>7</v>
      </c>
      <c r="B8" s="33">
        <v>18</v>
      </c>
      <c r="C8" s="32">
        <v>70528</v>
      </c>
      <c r="D8" s="32">
        <v>157716.504969231</v>
      </c>
      <c r="E8" s="32">
        <v>127628.134348718</v>
      </c>
      <c r="F8" s="32">
        <v>30088.3706205128</v>
      </c>
      <c r="G8" s="32">
        <v>127628.134348718</v>
      </c>
      <c r="H8" s="32">
        <v>0.19077502780309999</v>
      </c>
    </row>
    <row r="9" spans="1:8" ht="14.25" x14ac:dyDescent="0.2">
      <c r="A9" s="32">
        <v>8</v>
      </c>
      <c r="B9" s="33">
        <v>19</v>
      </c>
      <c r="C9" s="32">
        <v>22916</v>
      </c>
      <c r="D9" s="32">
        <v>146449.38553418801</v>
      </c>
      <c r="E9" s="32">
        <v>121250.279402564</v>
      </c>
      <c r="F9" s="32">
        <v>25199.106131623899</v>
      </c>
      <c r="G9" s="32">
        <v>121250.279402564</v>
      </c>
      <c r="H9" s="32">
        <v>0.17206699802602701</v>
      </c>
    </row>
    <row r="10" spans="1:8" ht="14.25" x14ac:dyDescent="0.2">
      <c r="A10" s="32">
        <v>9</v>
      </c>
      <c r="B10" s="33">
        <v>21</v>
      </c>
      <c r="C10" s="32">
        <v>352175</v>
      </c>
      <c r="D10" s="32">
        <v>1377155.26581197</v>
      </c>
      <c r="E10" s="32">
        <v>1405137.2346717899</v>
      </c>
      <c r="F10" s="32">
        <v>-27981.9688598291</v>
      </c>
      <c r="G10" s="32">
        <v>1405137.2346717899</v>
      </c>
      <c r="H10" s="35">
        <v>-2.03186739756109E-2</v>
      </c>
    </row>
    <row r="11" spans="1:8" ht="14.25" x14ac:dyDescent="0.2">
      <c r="A11" s="32">
        <v>10</v>
      </c>
      <c r="B11" s="33">
        <v>22</v>
      </c>
      <c r="C11" s="32">
        <v>34382</v>
      </c>
      <c r="D11" s="32">
        <v>440480.67970854702</v>
      </c>
      <c r="E11" s="32">
        <v>383285.37819059798</v>
      </c>
      <c r="F11" s="32">
        <v>57195.301517948697</v>
      </c>
      <c r="G11" s="32">
        <v>383285.37819059798</v>
      </c>
      <c r="H11" s="32">
        <v>0.129847469259703</v>
      </c>
    </row>
    <row r="12" spans="1:8" ht="14.25" x14ac:dyDescent="0.2">
      <c r="A12" s="32">
        <v>11</v>
      </c>
      <c r="B12" s="33">
        <v>23</v>
      </c>
      <c r="C12" s="32">
        <v>276726.64500000002</v>
      </c>
      <c r="D12" s="32">
        <v>2069079.96452047</v>
      </c>
      <c r="E12" s="32">
        <v>1792076.9694954299</v>
      </c>
      <c r="F12" s="32">
        <v>277002.99502503598</v>
      </c>
      <c r="G12" s="32">
        <v>1792076.9694954299</v>
      </c>
      <c r="H12" s="32">
        <v>0.13387737534312</v>
      </c>
    </row>
    <row r="13" spans="1:8" ht="14.25" x14ac:dyDescent="0.2">
      <c r="A13" s="32">
        <v>12</v>
      </c>
      <c r="B13" s="33">
        <v>24</v>
      </c>
      <c r="C13" s="32">
        <v>25452.9</v>
      </c>
      <c r="D13" s="32">
        <v>690134.86910427397</v>
      </c>
      <c r="E13" s="32">
        <v>652355.89073504298</v>
      </c>
      <c r="F13" s="32">
        <v>37778.978369230797</v>
      </c>
      <c r="G13" s="32">
        <v>652355.89073504298</v>
      </c>
      <c r="H13" s="32">
        <v>5.4741442666509703E-2</v>
      </c>
    </row>
    <row r="14" spans="1:8" ht="14.25" x14ac:dyDescent="0.2">
      <c r="A14" s="32">
        <v>13</v>
      </c>
      <c r="B14" s="33">
        <v>25</v>
      </c>
      <c r="C14" s="32">
        <v>91965.6</v>
      </c>
      <c r="D14" s="32">
        <v>1072061.199</v>
      </c>
      <c r="E14" s="32">
        <v>1015065.9765</v>
      </c>
      <c r="F14" s="32">
        <v>56995.222500000003</v>
      </c>
      <c r="G14" s="32">
        <v>1015065.9765</v>
      </c>
      <c r="H14" s="32">
        <v>5.3164150099979497E-2</v>
      </c>
    </row>
    <row r="15" spans="1:8" ht="14.25" x14ac:dyDescent="0.2">
      <c r="A15" s="32">
        <v>14</v>
      </c>
      <c r="B15" s="33">
        <v>26</v>
      </c>
      <c r="C15" s="32">
        <v>108196</v>
      </c>
      <c r="D15" s="32">
        <v>410286.588954103</v>
      </c>
      <c r="E15" s="32">
        <v>377856.47256557702</v>
      </c>
      <c r="F15" s="32">
        <v>32430.116388525799</v>
      </c>
      <c r="G15" s="32">
        <v>377856.47256557702</v>
      </c>
      <c r="H15" s="32">
        <v>7.9042594278297601E-2</v>
      </c>
    </row>
    <row r="16" spans="1:8" ht="14.25" x14ac:dyDescent="0.2">
      <c r="A16" s="32">
        <v>15</v>
      </c>
      <c r="B16" s="33">
        <v>27</v>
      </c>
      <c r="C16" s="32">
        <v>242709.22099999999</v>
      </c>
      <c r="D16" s="32">
        <v>1594635.3239</v>
      </c>
      <c r="E16" s="32">
        <v>1414647.0423000001</v>
      </c>
      <c r="F16" s="32">
        <v>179988.28159999999</v>
      </c>
      <c r="G16" s="32">
        <v>1414647.0423000001</v>
      </c>
      <c r="H16" s="32">
        <v>0.11287112413878</v>
      </c>
    </row>
    <row r="17" spans="1:8" ht="14.25" x14ac:dyDescent="0.2">
      <c r="A17" s="32">
        <v>16</v>
      </c>
      <c r="B17" s="33">
        <v>29</v>
      </c>
      <c r="C17" s="32">
        <v>239862</v>
      </c>
      <c r="D17" s="32">
        <v>3151993.2374299099</v>
      </c>
      <c r="E17" s="32">
        <v>2943254.0491025602</v>
      </c>
      <c r="F17" s="32">
        <v>208739.18832735001</v>
      </c>
      <c r="G17" s="32">
        <v>2943254.0491025602</v>
      </c>
      <c r="H17" s="32">
        <v>6.6224503862690104E-2</v>
      </c>
    </row>
    <row r="18" spans="1:8" ht="14.25" x14ac:dyDescent="0.2">
      <c r="A18" s="32">
        <v>17</v>
      </c>
      <c r="B18" s="33">
        <v>31</v>
      </c>
      <c r="C18" s="32">
        <v>34151.160000000003</v>
      </c>
      <c r="D18" s="32">
        <v>256545.67274344599</v>
      </c>
      <c r="E18" s="32">
        <v>217632.29967780699</v>
      </c>
      <c r="F18" s="32">
        <v>38913.373065639396</v>
      </c>
      <c r="G18" s="32">
        <v>217632.29967780699</v>
      </c>
      <c r="H18" s="32">
        <v>0.151682048071627</v>
      </c>
    </row>
    <row r="19" spans="1:8" ht="14.25" x14ac:dyDescent="0.2">
      <c r="A19" s="32">
        <v>18</v>
      </c>
      <c r="B19" s="33">
        <v>32</v>
      </c>
      <c r="C19" s="32">
        <v>20144.781999999999</v>
      </c>
      <c r="D19" s="32">
        <v>275975.23567889002</v>
      </c>
      <c r="E19" s="32">
        <v>254108.09070617901</v>
      </c>
      <c r="F19" s="32">
        <v>21867.144972710201</v>
      </c>
      <c r="G19" s="32">
        <v>254108.09070617901</v>
      </c>
      <c r="H19" s="32">
        <v>7.9235895637221901E-2</v>
      </c>
    </row>
    <row r="20" spans="1:8" ht="14.25" x14ac:dyDescent="0.2">
      <c r="A20" s="32">
        <v>19</v>
      </c>
      <c r="B20" s="33">
        <v>33</v>
      </c>
      <c r="C20" s="32">
        <v>66750.777000000002</v>
      </c>
      <c r="D20" s="32">
        <v>694191.42080209497</v>
      </c>
      <c r="E20" s="32">
        <v>567657.869668314</v>
      </c>
      <c r="F20" s="32">
        <v>126533.551133781</v>
      </c>
      <c r="G20" s="32">
        <v>567657.869668314</v>
      </c>
      <c r="H20" s="32">
        <v>0.18227472616642201</v>
      </c>
    </row>
    <row r="21" spans="1:8" ht="14.25" x14ac:dyDescent="0.2">
      <c r="A21" s="32">
        <v>20</v>
      </c>
      <c r="B21" s="33">
        <v>34</v>
      </c>
      <c r="C21" s="32">
        <v>47765.334000000003</v>
      </c>
      <c r="D21" s="32">
        <v>280947.21026743797</v>
      </c>
      <c r="E21" s="32">
        <v>179846.99382331999</v>
      </c>
      <c r="F21" s="32">
        <v>101100.21644411801</v>
      </c>
      <c r="G21" s="32">
        <v>179846.99382331999</v>
      </c>
      <c r="H21" s="32">
        <v>0.35985485083791802</v>
      </c>
    </row>
    <row r="22" spans="1:8" ht="14.25" x14ac:dyDescent="0.2">
      <c r="A22" s="32">
        <v>21</v>
      </c>
      <c r="B22" s="33">
        <v>35</v>
      </c>
      <c r="C22" s="32">
        <v>42677.41</v>
      </c>
      <c r="D22" s="32">
        <v>936670.24013805296</v>
      </c>
      <c r="E22" s="32">
        <v>909351.62134513306</v>
      </c>
      <c r="F22" s="32">
        <v>27318.618792920399</v>
      </c>
      <c r="G22" s="32">
        <v>909351.62134513306</v>
      </c>
      <c r="H22" s="32">
        <v>2.91656739183834E-2</v>
      </c>
    </row>
    <row r="23" spans="1:8" ht="14.25" x14ac:dyDescent="0.2">
      <c r="A23" s="32">
        <v>22</v>
      </c>
      <c r="B23" s="33">
        <v>36</v>
      </c>
      <c r="C23" s="32">
        <v>191352.88500000001</v>
      </c>
      <c r="D23" s="32">
        <v>832872.13520973502</v>
      </c>
      <c r="E23" s="32">
        <v>715047.907848306</v>
      </c>
      <c r="F23" s="32">
        <v>117824.227361428</v>
      </c>
      <c r="G23" s="32">
        <v>715047.907848306</v>
      </c>
      <c r="H23" s="32">
        <v>0.14146736621433201</v>
      </c>
    </row>
    <row r="24" spans="1:8" ht="14.25" x14ac:dyDescent="0.2">
      <c r="A24" s="32">
        <v>23</v>
      </c>
      <c r="B24" s="33">
        <v>37</v>
      </c>
      <c r="C24" s="32">
        <v>144832.22399999999</v>
      </c>
      <c r="D24" s="32">
        <v>1421248.2862056301</v>
      </c>
      <c r="E24" s="32">
        <v>1236476.4006318899</v>
      </c>
      <c r="F24" s="32">
        <v>184771.88557373401</v>
      </c>
      <c r="G24" s="32">
        <v>1236476.4006318899</v>
      </c>
      <c r="H24" s="32">
        <v>0.13000676051263901</v>
      </c>
    </row>
    <row r="25" spans="1:8" ht="14.25" x14ac:dyDescent="0.2">
      <c r="A25" s="32">
        <v>24</v>
      </c>
      <c r="B25" s="33">
        <v>38</v>
      </c>
      <c r="C25" s="32">
        <v>181073.932</v>
      </c>
      <c r="D25" s="32">
        <v>774554.51711504394</v>
      </c>
      <c r="E25" s="32">
        <v>742389.461834513</v>
      </c>
      <c r="F25" s="32">
        <v>32165.055280531</v>
      </c>
      <c r="G25" s="32">
        <v>742389.461834513</v>
      </c>
      <c r="H25" s="32">
        <v>4.1527167642550197E-2</v>
      </c>
    </row>
    <row r="26" spans="1:8" ht="14.25" x14ac:dyDescent="0.2">
      <c r="A26" s="32">
        <v>25</v>
      </c>
      <c r="B26" s="33">
        <v>39</v>
      </c>
      <c r="C26" s="32">
        <v>82103</v>
      </c>
      <c r="D26" s="32">
        <v>126144.564461644</v>
      </c>
      <c r="E26" s="32">
        <v>89735.365952002394</v>
      </c>
      <c r="F26" s="32">
        <v>36409.198509642003</v>
      </c>
      <c r="G26" s="32">
        <v>89735.365952002394</v>
      </c>
      <c r="H26" s="32">
        <v>0.28863073621148799</v>
      </c>
    </row>
    <row r="27" spans="1:8" ht="14.25" x14ac:dyDescent="0.2">
      <c r="A27" s="32">
        <v>26</v>
      </c>
      <c r="B27" s="33">
        <v>42</v>
      </c>
      <c r="C27" s="32">
        <v>13565.791999999999</v>
      </c>
      <c r="D27" s="32">
        <v>156827.6648</v>
      </c>
      <c r="E27" s="32">
        <v>136863.28779999999</v>
      </c>
      <c r="F27" s="32">
        <v>19964.377</v>
      </c>
      <c r="G27" s="32">
        <v>136863.28779999999</v>
      </c>
      <c r="H27" s="32">
        <v>0.12730137265934699</v>
      </c>
    </row>
    <row r="28" spans="1:8" ht="14.25" x14ac:dyDescent="0.2">
      <c r="A28" s="32">
        <v>27</v>
      </c>
      <c r="B28" s="33">
        <v>75</v>
      </c>
      <c r="C28" s="32">
        <v>309</v>
      </c>
      <c r="D28" s="32">
        <v>160688.03418803401</v>
      </c>
      <c r="E28" s="32">
        <v>149844.26923076899</v>
      </c>
      <c r="F28" s="32">
        <v>10843.764957265001</v>
      </c>
      <c r="G28" s="32">
        <v>149844.26923076899</v>
      </c>
      <c r="H28" s="32">
        <v>6.7483338209090193E-2</v>
      </c>
    </row>
    <row r="29" spans="1:8" ht="14.25" x14ac:dyDescent="0.2">
      <c r="A29" s="32">
        <v>28</v>
      </c>
      <c r="B29" s="33">
        <v>76</v>
      </c>
      <c r="C29" s="32">
        <v>2241</v>
      </c>
      <c r="D29" s="32">
        <v>479635.81764871802</v>
      </c>
      <c r="E29" s="32">
        <v>457776.88837521401</v>
      </c>
      <c r="F29" s="32">
        <v>21858.929273504302</v>
      </c>
      <c r="G29" s="32">
        <v>457776.88837521401</v>
      </c>
      <c r="H29" s="32">
        <v>4.55740135936087E-2</v>
      </c>
    </row>
    <row r="30" spans="1:8" ht="14.25" x14ac:dyDescent="0.2">
      <c r="A30" s="32">
        <v>29</v>
      </c>
      <c r="B30" s="33">
        <v>99</v>
      </c>
      <c r="C30" s="32">
        <v>28</v>
      </c>
      <c r="D30" s="32">
        <v>22485.203842372001</v>
      </c>
      <c r="E30" s="32">
        <v>18713.687663565499</v>
      </c>
      <c r="F30" s="32">
        <v>3771.5161788064402</v>
      </c>
      <c r="G30" s="32">
        <v>18713.687663565499</v>
      </c>
      <c r="H30" s="32">
        <v>0.16773324383652</v>
      </c>
    </row>
    <row r="31" spans="1:8" ht="14.25" x14ac:dyDescent="0.2">
      <c r="A31" s="32"/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7">
        <v>70</v>
      </c>
      <c r="C32" s="38">
        <v>3</v>
      </c>
      <c r="D32" s="38">
        <v>9134.18</v>
      </c>
      <c r="E32" s="38">
        <v>10010.11</v>
      </c>
      <c r="F32" s="32"/>
      <c r="G32" s="32"/>
      <c r="H32" s="32"/>
    </row>
    <row r="33" spans="1:8" ht="14.25" x14ac:dyDescent="0.2">
      <c r="A33" s="32"/>
      <c r="B33" s="37">
        <v>71</v>
      </c>
      <c r="C33" s="38">
        <v>171</v>
      </c>
      <c r="D33" s="38">
        <v>542929.68999999994</v>
      </c>
      <c r="E33" s="38">
        <v>551419.73</v>
      </c>
      <c r="F33" s="32"/>
      <c r="G33" s="32"/>
      <c r="H33" s="32"/>
    </row>
    <row r="34" spans="1:8" ht="14.25" x14ac:dyDescent="0.2">
      <c r="A34" s="32"/>
      <c r="B34" s="37">
        <v>72</v>
      </c>
      <c r="C34" s="38">
        <v>266</v>
      </c>
      <c r="D34" s="38">
        <v>788929.22</v>
      </c>
      <c r="E34" s="38">
        <v>818009.9</v>
      </c>
      <c r="F34" s="32"/>
      <c r="G34" s="32"/>
      <c r="H34" s="32"/>
    </row>
    <row r="35" spans="1:8" ht="14.25" x14ac:dyDescent="0.2">
      <c r="A35" s="32"/>
      <c r="B35" s="37">
        <v>73</v>
      </c>
      <c r="C35" s="38">
        <v>221</v>
      </c>
      <c r="D35" s="38">
        <v>566063.85</v>
      </c>
      <c r="E35" s="38">
        <v>550944.73</v>
      </c>
      <c r="F35" s="32"/>
      <c r="G35" s="32"/>
      <c r="H35" s="32"/>
    </row>
    <row r="36" spans="1:8" ht="14.25" x14ac:dyDescent="0.2">
      <c r="A36" s="32"/>
      <c r="B36" s="37">
        <v>74</v>
      </c>
      <c r="C36" s="38">
        <v>49</v>
      </c>
      <c r="D36" s="38">
        <v>8.52</v>
      </c>
      <c r="E36" s="38">
        <v>0.03</v>
      </c>
      <c r="F36" s="32"/>
      <c r="G36" s="32"/>
      <c r="H36" s="32"/>
    </row>
    <row r="37" spans="1:8" ht="14.25" x14ac:dyDescent="0.2">
      <c r="A37" s="32"/>
      <c r="B37" s="37">
        <v>77</v>
      </c>
      <c r="C37" s="38">
        <v>155</v>
      </c>
      <c r="D37" s="38">
        <v>293993.90999999997</v>
      </c>
      <c r="E37" s="38">
        <v>294391.81</v>
      </c>
      <c r="F37" s="32"/>
      <c r="G37" s="32"/>
      <c r="H37" s="32"/>
    </row>
    <row r="38" spans="1:8" ht="14.25" x14ac:dyDescent="0.2">
      <c r="A38" s="32"/>
      <c r="B38" s="37">
        <v>78</v>
      </c>
      <c r="C38" s="38">
        <v>71</v>
      </c>
      <c r="D38" s="38">
        <v>116724.22</v>
      </c>
      <c r="E38" s="38">
        <v>101716.4</v>
      </c>
      <c r="F38" s="32"/>
      <c r="G38" s="32"/>
      <c r="H38" s="32"/>
    </row>
    <row r="39" spans="1:8" ht="14.25" x14ac:dyDescent="0.2">
      <c r="A39" s="32"/>
      <c r="B39" s="37"/>
      <c r="C39" s="38"/>
      <c r="D39" s="38"/>
      <c r="E39" s="38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2"/>
      <c r="D42" s="32"/>
      <c r="E42" s="32"/>
      <c r="F42" s="32"/>
      <c r="G42" s="32"/>
      <c r="H42" s="32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3"/>
      <c r="D44" s="33"/>
      <c r="E44" s="33"/>
      <c r="F44" s="33"/>
      <c r="G44" s="33"/>
      <c r="H44" s="33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  <row r="63" spans="1:8" ht="14.25" x14ac:dyDescent="0.2">
      <c r="A63" s="32"/>
      <c r="B63" s="33"/>
      <c r="C63" s="32"/>
      <c r="D63" s="32"/>
      <c r="E63" s="32"/>
      <c r="F63" s="32"/>
      <c r="G63" s="32"/>
      <c r="H63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2015-04-26T02:52:08Z</dcterms:modified>
</cp:coreProperties>
</file>