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36" i="2" l="1"/>
  <c r="J37" i="2"/>
  <c r="J31" i="2"/>
  <c r="J32" i="2"/>
  <c r="J33" i="2"/>
  <c r="I36" i="2"/>
  <c r="I37" i="2"/>
  <c r="I31" i="2"/>
  <c r="I32" i="2"/>
  <c r="I33" i="2"/>
  <c r="H30" i="2" l="1"/>
  <c r="H31" i="2"/>
  <c r="H38" i="2" l="1"/>
  <c r="J8" i="2" l="1"/>
  <c r="F36" i="2" l="1"/>
  <c r="F37" i="2"/>
  <c r="F32" i="2"/>
  <c r="F33" i="2"/>
  <c r="E36" i="2"/>
  <c r="K36" i="2" s="1"/>
  <c r="E37" i="2"/>
  <c r="K37" i="2" s="1"/>
  <c r="E33" i="2"/>
  <c r="K33" i="2" s="1"/>
  <c r="E32" i="2"/>
  <c r="K32" i="2" s="1"/>
  <c r="F38" i="2"/>
  <c r="E13" i="2"/>
  <c r="F35" i="2"/>
  <c r="F3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4" i="2"/>
  <c r="E38" i="2"/>
  <c r="E35" i="2"/>
  <c r="E34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K31" i="2" s="1"/>
  <c r="E5" i="2"/>
  <c r="E4" i="2"/>
  <c r="I30" i="2"/>
  <c r="I34" i="2"/>
  <c r="I35" i="2"/>
  <c r="I38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4" i="2"/>
  <c r="J35" i="2"/>
  <c r="J38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2" i="2"/>
  <c r="H33" i="2"/>
  <c r="H34" i="2"/>
  <c r="H35" i="2"/>
  <c r="H36" i="2"/>
  <c r="H37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6" i="2" l="1"/>
  <c r="E3" i="2"/>
  <c r="K19" i="2"/>
  <c r="G34" i="2"/>
  <c r="L34" i="2" s="1"/>
  <c r="G35" i="2"/>
  <c r="L35" i="2" s="1"/>
  <c r="G30" i="2"/>
  <c r="L30" i="2" s="1"/>
  <c r="G38" i="2"/>
  <c r="L38" i="2" s="1"/>
  <c r="G36" i="2"/>
  <c r="L36" i="2" s="1"/>
  <c r="G32" i="2"/>
  <c r="L32" i="2" s="1"/>
  <c r="G37" i="2"/>
  <c r="L37" i="2" s="1"/>
  <c r="G33" i="2"/>
  <c r="L33" i="2" s="1"/>
  <c r="G29" i="2"/>
  <c r="L29" i="2" s="1"/>
  <c r="G31" i="2"/>
  <c r="L31" i="2" s="1"/>
  <c r="I3" i="2"/>
  <c r="K3" i="2" s="1"/>
  <c r="K5" i="2"/>
  <c r="K7" i="2"/>
  <c r="K38" i="2"/>
  <c r="G19" i="2"/>
  <c r="L19" i="2" s="1"/>
  <c r="G11" i="2"/>
  <c r="L11" i="2" s="1"/>
  <c r="G7" i="2"/>
  <c r="L7" i="2" s="1"/>
  <c r="G5" i="2"/>
  <c r="L5" i="2" s="1"/>
  <c r="K35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K34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L4" i="2" l="1"/>
  <c r="G3" i="2"/>
  <c r="L3" i="2" s="1"/>
</calcChain>
</file>

<file path=xl/sharedStrings.xml><?xml version="1.0" encoding="utf-8"?>
<sst xmlns="http://schemas.openxmlformats.org/spreadsheetml/2006/main" count="115" uniqueCount="73">
  <si>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</si>
  <si>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</si>
  <si>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</si>
  <si>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</si>
  <si>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</si>
  <si>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</si>
  <si>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</si>
  <si>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</si>
  <si>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</si>
  <si>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</si>
  <si>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</si>
  <si>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</si>
  <si>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</si>
  <si>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</si>
  <si>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</si>
  <si>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</si>
  <si>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</si>
  <si>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</si>
  <si>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</si>
  <si>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</si>
  <si>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</si>
  <si>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</si>
  <si>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</si>
  <si>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</si>
  <si>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</si>
  <si>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</si>
  <si>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</si>
  <si>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</si>
  <si>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</si>
  <si>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</si>
  <si>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</si>
  <si>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</si>
  <si>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</si>
  <si>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</si>
  <si>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</si>
  <si>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</si>
  <si>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</si>
  <si>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</si>
  <si>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</si>
  <si>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</si>
  <si>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</si>
  <si>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</si>
  <si>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</si>
  <si>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</si>
  <si>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</si>
  <si>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</si>
  <si>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</si>
  <si>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</si>
  <si>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</si>
  <si>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</si>
  <si>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</si>
  <si>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</si>
  <si>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</si>
  <si>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</si>
  <si>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</si>
  <si>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</si>
  <si>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</si>
  <si>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</si>
  <si>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</si>
  <si>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</si>
  <si>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</si>
  <si>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</si>
  <si>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</si>
  <si>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</si>
  <si>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</si>
  <si>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</si>
  <si>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</si>
  <si>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</si>
  <si>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</si>
  <si>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</si>
  <si>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70-手机通信自营</t>
  </si>
  <si>
    <t>74-赠品</t>
  </si>
  <si>
    <t>41-周转筐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</si>
</sst>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78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1" fontId="56" fillId="0" borderId="0" xfId="0" applyNumberFormat="1" applyFont="1" applyAlignment="1"/>
    <xf numFmtId="0" fontId="56" fillId="0" borderId="0" xfId="0" applyNumberFormat="1" applyFont="1" applyAlignment="1"/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14" fontId="21" fillId="33" borderId="12" xfId="0" applyNumberFormat="1" applyFont="1" applyFill="1" applyBorder="1" applyAlignment="1">
      <alignment vertical="center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0" fontId="21" fillId="33" borderId="15" xfId="0" applyFont="1" applyFill="1" applyBorder="1" applyAlignment="1">
      <alignment vertical="center" wrapText="1"/>
    </xf>
    <xf numFmtId="0" fontId="21" fillId="33" borderId="13" xfId="0" applyFont="1" applyFill="1" applyBorder="1" applyAlignment="1">
      <alignment vertical="center" wrapText="1"/>
    </xf>
    <xf numFmtId="0" fontId="20" fillId="0" borderId="0" xfId="0" applyFont="1" applyAlignment="1">
      <alignment horizontal="right" vertical="center"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wrapText="1"/>
    </xf>
    <xf numFmtId="49" fontId="21" fillId="33" borderId="15" xfId="0" applyNumberFormat="1" applyFont="1" applyFill="1" applyBorder="1" applyAlignment="1">
      <alignment horizontal="left" vertical="top" wrapText="1"/>
    </xf>
    <xf numFmtId="49" fontId="22" fillId="33" borderId="13" xfId="0" applyNumberFormat="1" applyFont="1" applyFill="1" applyBorder="1" applyAlignment="1">
      <alignment horizontal="left" vertical="top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8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12" sqref="G12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40" t="s">
        <v>4</v>
      </c>
      <c r="D2" s="40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1" t="s">
        <v>5</v>
      </c>
      <c r="B3" s="41"/>
      <c r="C3" s="41"/>
      <c r="D3" s="41"/>
      <c r="E3" s="15">
        <f>SUM(E4:E38)</f>
        <v>20802611.762200005</v>
      </c>
      <c r="F3" s="25">
        <f>RA!I7</f>
        <v>1885907.3169</v>
      </c>
      <c r="G3" s="16">
        <f>SUM(G4:G38)</f>
        <v>18916718.695299994</v>
      </c>
      <c r="H3" s="27">
        <f>RA!J7</f>
        <v>9.0657175396069594</v>
      </c>
      <c r="I3" s="20">
        <f>SUM(I4:I38)</f>
        <v>20802619.149921376</v>
      </c>
      <c r="J3" s="21">
        <f>SUM(J4:J38)</f>
        <v>18916715.845676035</v>
      </c>
      <c r="K3" s="22">
        <f>E3-I3</f>
        <v>-7.3877213709056377</v>
      </c>
      <c r="L3" s="22">
        <f>G3-J3</f>
        <v>2.8496239595115185</v>
      </c>
    </row>
    <row r="4" spans="1:13" x14ac:dyDescent="0.15">
      <c r="A4" s="42">
        <f>RA!A8</f>
        <v>42120</v>
      </c>
      <c r="B4" s="12">
        <v>12</v>
      </c>
      <c r="C4" s="39" t="s">
        <v>6</v>
      </c>
      <c r="D4" s="39"/>
      <c r="E4" s="15">
        <f>VLOOKUP(C4,RA!B8:D36,3,0)</f>
        <v>650259.54059999995</v>
      </c>
      <c r="F4" s="25">
        <f>VLOOKUP(C4,RA!B8:I39,8,0)</f>
        <v>150519.19779999999</v>
      </c>
      <c r="G4" s="16">
        <f t="shared" ref="G4:G38" si="0">E4-F4</f>
        <v>499740.34279999998</v>
      </c>
      <c r="H4" s="27">
        <f>RA!J8</f>
        <v>23.147556998719999</v>
      </c>
      <c r="I4" s="20">
        <f>VLOOKUP(B4,RMS!B:D,3,FALSE)</f>
        <v>650260.37806752103</v>
      </c>
      <c r="J4" s="21">
        <f>VLOOKUP(B4,RMS!B:E,4,FALSE)</f>
        <v>499740.35797094001</v>
      </c>
      <c r="K4" s="22">
        <f t="shared" ref="K4:K38" si="1">E4-I4</f>
        <v>-0.83746752107981592</v>
      </c>
      <c r="L4" s="22">
        <f t="shared" ref="L4:L38" si="2">G4-J4</f>
        <v>-1.5170940023381263E-2</v>
      </c>
    </row>
    <row r="5" spans="1:13" x14ac:dyDescent="0.15">
      <c r="A5" s="42"/>
      <c r="B5" s="12">
        <v>13</v>
      </c>
      <c r="C5" s="39" t="s">
        <v>7</v>
      </c>
      <c r="D5" s="39"/>
      <c r="E5" s="15">
        <f>VLOOKUP(C5,RA!B8:D37,3,0)</f>
        <v>112231.9877</v>
      </c>
      <c r="F5" s="25">
        <f>VLOOKUP(C5,RA!B9:I40,8,0)</f>
        <v>25203.314200000001</v>
      </c>
      <c r="G5" s="16">
        <f t="shared" si="0"/>
        <v>87028.673500000004</v>
      </c>
      <c r="H5" s="27">
        <f>RA!J9</f>
        <v>22.4564446522763</v>
      </c>
      <c r="I5" s="20">
        <f>VLOOKUP(B5,RMS!B:D,3,FALSE)</f>
        <v>112232.02744203201</v>
      </c>
      <c r="J5" s="21">
        <f>VLOOKUP(B5,RMS!B:E,4,FALSE)</f>
        <v>87028.675518757998</v>
      </c>
      <c r="K5" s="22">
        <f t="shared" si="1"/>
        <v>-3.9742032007779926E-2</v>
      </c>
      <c r="L5" s="22">
        <f t="shared" si="2"/>
        <v>-2.01875799393747E-3</v>
      </c>
      <c r="M5" s="34"/>
    </row>
    <row r="6" spans="1:13" x14ac:dyDescent="0.15">
      <c r="A6" s="42"/>
      <c r="B6" s="12">
        <v>14</v>
      </c>
      <c r="C6" s="39" t="s">
        <v>8</v>
      </c>
      <c r="D6" s="39"/>
      <c r="E6" s="15">
        <f>VLOOKUP(C6,RA!B10:D38,3,0)</f>
        <v>186851.57250000001</v>
      </c>
      <c r="F6" s="25">
        <f>VLOOKUP(C6,RA!B10:I41,8,0)</f>
        <v>40093.128100000002</v>
      </c>
      <c r="G6" s="16">
        <f t="shared" si="0"/>
        <v>146758.44440000001</v>
      </c>
      <c r="H6" s="27">
        <f>RA!J10</f>
        <v>21.457206682057802</v>
      </c>
      <c r="I6" s="20">
        <f>VLOOKUP(B6,RMS!B:D,3,FALSE)</f>
        <v>186853.98828632501</v>
      </c>
      <c r="J6" s="21">
        <f>VLOOKUP(B6,RMS!B:E,4,FALSE)</f>
        <v>146758.444354701</v>
      </c>
      <c r="K6" s="22">
        <f>E6-I6</f>
        <v>-2.4157863250002265</v>
      </c>
      <c r="L6" s="22">
        <f t="shared" si="2"/>
        <v>4.5299006160348654E-5</v>
      </c>
      <c r="M6" s="34"/>
    </row>
    <row r="7" spans="1:13" x14ac:dyDescent="0.15">
      <c r="A7" s="42"/>
      <c r="B7" s="12">
        <v>15</v>
      </c>
      <c r="C7" s="39" t="s">
        <v>9</v>
      </c>
      <c r="D7" s="39"/>
      <c r="E7" s="15">
        <f>VLOOKUP(C7,RA!B10:D39,3,0)</f>
        <v>61740.186900000001</v>
      </c>
      <c r="F7" s="25">
        <f>VLOOKUP(C7,RA!B11:I42,8,0)</f>
        <v>12839.7256</v>
      </c>
      <c r="G7" s="16">
        <f t="shared" si="0"/>
        <v>48900.461300000003</v>
      </c>
      <c r="H7" s="27">
        <f>RA!J11</f>
        <v>20.7963827851645</v>
      </c>
      <c r="I7" s="20">
        <f>VLOOKUP(B7,RMS!B:D,3,FALSE)</f>
        <v>61740.225858974401</v>
      </c>
      <c r="J7" s="21">
        <f>VLOOKUP(B7,RMS!B:E,4,FALSE)</f>
        <v>48900.461025641001</v>
      </c>
      <c r="K7" s="22">
        <f t="shared" si="1"/>
        <v>-3.8958974400884472E-2</v>
      </c>
      <c r="L7" s="22">
        <f t="shared" si="2"/>
        <v>2.7435900119598955E-4</v>
      </c>
      <c r="M7" s="34"/>
    </row>
    <row r="8" spans="1:13" x14ac:dyDescent="0.15">
      <c r="A8" s="42"/>
      <c r="B8" s="12">
        <v>16</v>
      </c>
      <c r="C8" s="39" t="s">
        <v>10</v>
      </c>
      <c r="D8" s="39"/>
      <c r="E8" s="15">
        <f>VLOOKUP(C8,RA!B12:D39,3,0)</f>
        <v>215166.88920000001</v>
      </c>
      <c r="F8" s="25">
        <f>VLOOKUP(C8,RA!B12:I43,8,0)</f>
        <v>22686.133900000001</v>
      </c>
      <c r="G8" s="16">
        <f t="shared" si="0"/>
        <v>192480.75530000002</v>
      </c>
      <c r="H8" s="27">
        <f>RA!J12</f>
        <v>10.5435060126342</v>
      </c>
      <c r="I8" s="20">
        <f>VLOOKUP(B8,RMS!B:D,3,FALSE)</f>
        <v>215166.895159829</v>
      </c>
      <c r="J8" s="21">
        <f>VLOOKUP(B8,RMS!B:E,4,FALSE)</f>
        <v>192480.75565812</v>
      </c>
      <c r="K8" s="22">
        <f t="shared" si="1"/>
        <v>-5.9598289954010397E-3</v>
      </c>
      <c r="L8" s="22">
        <f t="shared" si="2"/>
        <v>-3.5811998532153666E-4</v>
      </c>
      <c r="M8" s="34"/>
    </row>
    <row r="9" spans="1:13" x14ac:dyDescent="0.15">
      <c r="A9" s="42"/>
      <c r="B9" s="12">
        <v>17</v>
      </c>
      <c r="C9" s="39" t="s">
        <v>11</v>
      </c>
      <c r="D9" s="39"/>
      <c r="E9" s="15">
        <f>VLOOKUP(C9,RA!B12:D40,3,0)</f>
        <v>288407.70779999997</v>
      </c>
      <c r="F9" s="25">
        <f>VLOOKUP(C9,RA!B13:I44,8,0)</f>
        <v>85378.350300000006</v>
      </c>
      <c r="G9" s="16">
        <f t="shared" si="0"/>
        <v>203029.35749999998</v>
      </c>
      <c r="H9" s="27">
        <f>RA!J13</f>
        <v>29.603352473230998</v>
      </c>
      <c r="I9" s="20">
        <f>VLOOKUP(B9,RMS!B:D,3,FALSE)</f>
        <v>288408.01778547</v>
      </c>
      <c r="J9" s="21">
        <f>VLOOKUP(B9,RMS!B:E,4,FALSE)</f>
        <v>203029.35550854701</v>
      </c>
      <c r="K9" s="22">
        <f t="shared" si="1"/>
        <v>-0.30998547002673149</v>
      </c>
      <c r="L9" s="22">
        <f t="shared" si="2"/>
        <v>1.9914529693778604E-3</v>
      </c>
      <c r="M9" s="34"/>
    </row>
    <row r="10" spans="1:13" x14ac:dyDescent="0.15">
      <c r="A10" s="42"/>
      <c r="B10" s="12">
        <v>18</v>
      </c>
      <c r="C10" s="39" t="s">
        <v>12</v>
      </c>
      <c r="D10" s="39"/>
      <c r="E10" s="15">
        <f>VLOOKUP(C10,RA!B14:D41,3,0)</f>
        <v>169033.22899999999</v>
      </c>
      <c r="F10" s="25">
        <f>VLOOKUP(C10,RA!B14:I45,8,0)</f>
        <v>34661.586799999997</v>
      </c>
      <c r="G10" s="16">
        <f t="shared" si="0"/>
        <v>134371.6422</v>
      </c>
      <c r="H10" s="27">
        <f>RA!J14</f>
        <v>20.505782800847999</v>
      </c>
      <c r="I10" s="20">
        <f>VLOOKUP(B10,RMS!B:D,3,FALSE)</f>
        <v>169033.25378974399</v>
      </c>
      <c r="J10" s="21">
        <f>VLOOKUP(B10,RMS!B:E,4,FALSE)</f>
        <v>134371.639523077</v>
      </c>
      <c r="K10" s="22">
        <f t="shared" si="1"/>
        <v>-2.4789743998553604E-2</v>
      </c>
      <c r="L10" s="22">
        <f t="shared" si="2"/>
        <v>2.6769230025820434E-3</v>
      </c>
      <c r="M10" s="34"/>
    </row>
    <row r="11" spans="1:13" x14ac:dyDescent="0.15">
      <c r="A11" s="42"/>
      <c r="B11" s="12">
        <v>19</v>
      </c>
      <c r="C11" s="39" t="s">
        <v>13</v>
      </c>
      <c r="D11" s="39"/>
      <c r="E11" s="15">
        <f>VLOOKUP(C11,RA!B14:D42,3,0)</f>
        <v>164871.38810000001</v>
      </c>
      <c r="F11" s="25">
        <f>VLOOKUP(C11,RA!B15:I46,8,0)</f>
        <v>29745.7942</v>
      </c>
      <c r="G11" s="16">
        <f t="shared" si="0"/>
        <v>135125.59390000001</v>
      </c>
      <c r="H11" s="27">
        <f>RA!J15</f>
        <v>18.041817044664</v>
      </c>
      <c r="I11" s="20">
        <f>VLOOKUP(B11,RMS!B:D,3,FALSE)</f>
        <v>164871.69775811999</v>
      </c>
      <c r="J11" s="21">
        <f>VLOOKUP(B11,RMS!B:E,4,FALSE)</f>
        <v>135125.59441709399</v>
      </c>
      <c r="K11" s="22">
        <f t="shared" si="1"/>
        <v>-0.30965811997884884</v>
      </c>
      <c r="L11" s="22">
        <f t="shared" si="2"/>
        <v>-5.1709398394450545E-4</v>
      </c>
      <c r="M11" s="34"/>
    </row>
    <row r="12" spans="1:13" x14ac:dyDescent="0.15">
      <c r="A12" s="42"/>
      <c r="B12" s="12">
        <v>21</v>
      </c>
      <c r="C12" s="39" t="s">
        <v>14</v>
      </c>
      <c r="D12" s="39"/>
      <c r="E12" s="15">
        <f>VLOOKUP(C12,RA!B16:D43,3,0)</f>
        <v>1383742.1924000001</v>
      </c>
      <c r="F12" s="25">
        <f>VLOOKUP(C12,RA!B16:I47,8,0)</f>
        <v>-22258.3812</v>
      </c>
      <c r="G12" s="16">
        <f t="shared" si="0"/>
        <v>1406000.5736</v>
      </c>
      <c r="H12" s="27">
        <f>RA!J16</f>
        <v>-1.6085641763509799</v>
      </c>
      <c r="I12" s="20">
        <f>VLOOKUP(B12,RMS!B:D,3,FALSE)</f>
        <v>1383741.4964572601</v>
      </c>
      <c r="J12" s="21">
        <f>VLOOKUP(B12,RMS!B:E,4,FALSE)</f>
        <v>1406000.57291111</v>
      </c>
      <c r="K12" s="22">
        <f t="shared" si="1"/>
        <v>0.69594273995608091</v>
      </c>
      <c r="L12" s="22">
        <f t="shared" si="2"/>
        <v>6.888899952173233E-4</v>
      </c>
      <c r="M12" s="34"/>
    </row>
    <row r="13" spans="1:13" x14ac:dyDescent="0.15">
      <c r="A13" s="42"/>
      <c r="B13" s="12">
        <v>22</v>
      </c>
      <c r="C13" s="39" t="s">
        <v>15</v>
      </c>
      <c r="D13" s="39"/>
      <c r="E13" s="15">
        <f>VLOOKUP(C13,RA!B16:D44,3,0)</f>
        <v>426233.23700000002</v>
      </c>
      <c r="F13" s="25">
        <f>VLOOKUP(C13,RA!B17:I48,8,0)</f>
        <v>53969.640099999997</v>
      </c>
      <c r="G13" s="16">
        <f t="shared" si="0"/>
        <v>372263.5969</v>
      </c>
      <c r="H13" s="27">
        <f>RA!J17</f>
        <v>12.6619970980818</v>
      </c>
      <c r="I13" s="20">
        <f>VLOOKUP(B13,RMS!B:D,3,FALSE)</f>
        <v>426233.31414358999</v>
      </c>
      <c r="J13" s="21">
        <f>VLOOKUP(B13,RMS!B:E,4,FALSE)</f>
        <v>372263.59718205099</v>
      </c>
      <c r="K13" s="22">
        <f t="shared" si="1"/>
        <v>-7.7143589965999126E-2</v>
      </c>
      <c r="L13" s="22">
        <f t="shared" si="2"/>
        <v>-2.8205098351463675E-4</v>
      </c>
      <c r="M13" s="34"/>
    </row>
    <row r="14" spans="1:13" x14ac:dyDescent="0.15">
      <c r="A14" s="42"/>
      <c r="B14" s="12">
        <v>23</v>
      </c>
      <c r="C14" s="39" t="s">
        <v>16</v>
      </c>
      <c r="D14" s="39"/>
      <c r="E14" s="15">
        <f>VLOOKUP(C14,RA!B18:D45,3,0)</f>
        <v>1884263.8518000001</v>
      </c>
      <c r="F14" s="25">
        <f>VLOOKUP(C14,RA!B18:I49,8,0)</f>
        <v>253530.698</v>
      </c>
      <c r="G14" s="16">
        <f t="shared" si="0"/>
        <v>1630733.1538</v>
      </c>
      <c r="H14" s="27">
        <f>RA!J18</f>
        <v>13.455159040375699</v>
      </c>
      <c r="I14" s="20">
        <f>VLOOKUP(B14,RMS!B:D,3,FALSE)</f>
        <v>1884263.72947965</v>
      </c>
      <c r="J14" s="21">
        <f>VLOOKUP(B14,RMS!B:E,4,FALSE)</f>
        <v>1630733.1270365</v>
      </c>
      <c r="K14" s="22">
        <f t="shared" si="1"/>
        <v>0.12232035002671182</v>
      </c>
      <c r="L14" s="22">
        <f t="shared" si="2"/>
        <v>2.6763499947264791E-2</v>
      </c>
      <c r="M14" s="34"/>
    </row>
    <row r="15" spans="1:13" x14ac:dyDescent="0.15">
      <c r="A15" s="42"/>
      <c r="B15" s="12">
        <v>24</v>
      </c>
      <c r="C15" s="39" t="s">
        <v>17</v>
      </c>
      <c r="D15" s="39"/>
      <c r="E15" s="15">
        <f>VLOOKUP(C15,RA!B18:D46,3,0)</f>
        <v>602248.67050000001</v>
      </c>
      <c r="F15" s="25">
        <f>VLOOKUP(C15,RA!B19:I50,8,0)</f>
        <v>33225.266300000003</v>
      </c>
      <c r="G15" s="16">
        <f t="shared" si="0"/>
        <v>569023.40419999999</v>
      </c>
      <c r="H15" s="27">
        <f>RA!J19</f>
        <v>5.5168683514760897</v>
      </c>
      <c r="I15" s="20">
        <f>VLOOKUP(B15,RMS!B:D,3,FALSE)</f>
        <v>602248.79212478595</v>
      </c>
      <c r="J15" s="21">
        <f>VLOOKUP(B15,RMS!B:E,4,FALSE)</f>
        <v>569023.40363333304</v>
      </c>
      <c r="K15" s="22">
        <f t="shared" si="1"/>
        <v>-0.12162478594109416</v>
      </c>
      <c r="L15" s="22">
        <f t="shared" si="2"/>
        <v>5.6666694581508636E-4</v>
      </c>
      <c r="M15" s="34"/>
    </row>
    <row r="16" spans="1:13" x14ac:dyDescent="0.15">
      <c r="A16" s="42"/>
      <c r="B16" s="12">
        <v>25</v>
      </c>
      <c r="C16" s="39" t="s">
        <v>18</v>
      </c>
      <c r="D16" s="39"/>
      <c r="E16" s="15">
        <f>VLOOKUP(C16,RA!B20:D47,3,0)</f>
        <v>996599.20349999995</v>
      </c>
      <c r="F16" s="25">
        <f>VLOOKUP(C16,RA!B20:I51,8,0)</f>
        <v>64187.843999999997</v>
      </c>
      <c r="G16" s="16">
        <f t="shared" si="0"/>
        <v>932411.3594999999</v>
      </c>
      <c r="H16" s="27">
        <f>RA!J20</f>
        <v>6.44068786876168</v>
      </c>
      <c r="I16" s="20">
        <f>VLOOKUP(B16,RMS!B:D,3,FALSE)</f>
        <v>996599.43629999994</v>
      </c>
      <c r="J16" s="21">
        <f>VLOOKUP(B16,RMS!B:E,4,FALSE)</f>
        <v>932411.35950000002</v>
      </c>
      <c r="K16" s="22">
        <f t="shared" si="1"/>
        <v>-0.23279999999795109</v>
      </c>
      <c r="L16" s="22">
        <f t="shared" si="2"/>
        <v>0</v>
      </c>
      <c r="M16" s="34"/>
    </row>
    <row r="17" spans="1:13" x14ac:dyDescent="0.15">
      <c r="A17" s="42"/>
      <c r="B17" s="12">
        <v>26</v>
      </c>
      <c r="C17" s="39" t="s">
        <v>19</v>
      </c>
      <c r="D17" s="39"/>
      <c r="E17" s="15">
        <f>VLOOKUP(C17,RA!B20:D48,3,0)</f>
        <v>370730.65759999998</v>
      </c>
      <c r="F17" s="25">
        <f>VLOOKUP(C17,RA!B21:I52,8,0)</f>
        <v>29371.265200000002</v>
      </c>
      <c r="G17" s="16">
        <f t="shared" si="0"/>
        <v>341359.39239999995</v>
      </c>
      <c r="H17" s="27">
        <f>RA!J21</f>
        <v>7.9225347561328796</v>
      </c>
      <c r="I17" s="20">
        <f>VLOOKUP(B17,RMS!B:D,3,FALSE)</f>
        <v>370730.54035768902</v>
      </c>
      <c r="J17" s="21">
        <f>VLOOKUP(B17,RMS!B:E,4,FALSE)</f>
        <v>341359.39221826597</v>
      </c>
      <c r="K17" s="22">
        <f t="shared" si="1"/>
        <v>0.11724231095286086</v>
      </c>
      <c r="L17" s="22">
        <f t="shared" si="2"/>
        <v>1.8173397984355688E-4</v>
      </c>
      <c r="M17" s="34"/>
    </row>
    <row r="18" spans="1:13" x14ac:dyDescent="0.15">
      <c r="A18" s="42"/>
      <c r="B18" s="12">
        <v>27</v>
      </c>
      <c r="C18" s="39" t="s">
        <v>20</v>
      </c>
      <c r="D18" s="39"/>
      <c r="E18" s="15">
        <f>VLOOKUP(C18,RA!B22:D49,3,0)</f>
        <v>1554306.3685999999</v>
      </c>
      <c r="F18" s="25">
        <f>VLOOKUP(C18,RA!B22:I53,8,0)</f>
        <v>175860.27849999999</v>
      </c>
      <c r="G18" s="16">
        <f t="shared" si="0"/>
        <v>1378446.0900999999</v>
      </c>
      <c r="H18" s="27">
        <f>RA!J22</f>
        <v>11.3143896243828</v>
      </c>
      <c r="I18" s="20">
        <f>VLOOKUP(B18,RMS!B:D,3,FALSE)</f>
        <v>1554308.40336667</v>
      </c>
      <c r="J18" s="21">
        <f>VLOOKUP(B18,RMS!B:E,4,FALSE)</f>
        <v>1378446.0917</v>
      </c>
      <c r="K18" s="22">
        <f t="shared" si="1"/>
        <v>-2.0347666700836271</v>
      </c>
      <c r="L18" s="22">
        <f t="shared" si="2"/>
        <v>-1.6000000759959221E-3</v>
      </c>
      <c r="M18" s="34"/>
    </row>
    <row r="19" spans="1:13" x14ac:dyDescent="0.15">
      <c r="A19" s="42"/>
      <c r="B19" s="12">
        <v>29</v>
      </c>
      <c r="C19" s="39" t="s">
        <v>21</v>
      </c>
      <c r="D19" s="39"/>
      <c r="E19" s="15">
        <f>VLOOKUP(C19,RA!B22:D50,3,0)</f>
        <v>3143896.8673</v>
      </c>
      <c r="F19" s="25">
        <f>VLOOKUP(C19,RA!B23:I54,8,0)</f>
        <v>236864.59479999999</v>
      </c>
      <c r="G19" s="16">
        <f t="shared" si="0"/>
        <v>2907032.2725</v>
      </c>
      <c r="H19" s="27">
        <f>RA!J23</f>
        <v>7.5341082992783104</v>
      </c>
      <c r="I19" s="20">
        <f>VLOOKUP(B19,RMS!B:D,3,FALSE)</f>
        <v>3143899.0113341901</v>
      </c>
      <c r="J19" s="21">
        <f>VLOOKUP(B19,RMS!B:E,4,FALSE)</f>
        <v>2907032.3128076899</v>
      </c>
      <c r="K19" s="22">
        <f t="shared" si="1"/>
        <v>-2.1440341901034117</v>
      </c>
      <c r="L19" s="22">
        <f t="shared" si="2"/>
        <v>-4.0307689923793077E-2</v>
      </c>
      <c r="M19" s="34"/>
    </row>
    <row r="20" spans="1:13" x14ac:dyDescent="0.15">
      <c r="A20" s="42"/>
      <c r="B20" s="12">
        <v>31</v>
      </c>
      <c r="C20" s="39" t="s">
        <v>22</v>
      </c>
      <c r="D20" s="39"/>
      <c r="E20" s="15">
        <f>VLOOKUP(C20,RA!B24:D51,3,0)</f>
        <v>247890.82939999999</v>
      </c>
      <c r="F20" s="25">
        <f>VLOOKUP(C20,RA!B24:I55,8,0)</f>
        <v>38666.385600000001</v>
      </c>
      <c r="G20" s="16">
        <f t="shared" si="0"/>
        <v>209224.44379999998</v>
      </c>
      <c r="H20" s="27">
        <f>RA!J24</f>
        <v>15.598150885044401</v>
      </c>
      <c r="I20" s="20">
        <f>VLOOKUP(B20,RMS!B:D,3,FALSE)</f>
        <v>247890.83754374101</v>
      </c>
      <c r="J20" s="21">
        <f>VLOOKUP(B20,RMS!B:E,4,FALSE)</f>
        <v>209224.45106229201</v>
      </c>
      <c r="K20" s="22">
        <f t="shared" si="1"/>
        <v>-8.1437410262878984E-3</v>
      </c>
      <c r="L20" s="22">
        <f t="shared" si="2"/>
        <v>-7.2622920270077884E-3</v>
      </c>
      <c r="M20" s="34"/>
    </row>
    <row r="21" spans="1:13" x14ac:dyDescent="0.15">
      <c r="A21" s="42"/>
      <c r="B21" s="12">
        <v>32</v>
      </c>
      <c r="C21" s="39" t="s">
        <v>23</v>
      </c>
      <c r="D21" s="39"/>
      <c r="E21" s="15">
        <f>VLOOKUP(C21,RA!B24:D52,3,0)</f>
        <v>230917.38870000001</v>
      </c>
      <c r="F21" s="25">
        <f>VLOOKUP(C21,RA!B25:I56,8,0)</f>
        <v>17299.6666</v>
      </c>
      <c r="G21" s="16">
        <f t="shared" si="0"/>
        <v>213617.72210000001</v>
      </c>
      <c r="H21" s="27">
        <f>RA!J25</f>
        <v>7.4917123813811797</v>
      </c>
      <c r="I21" s="20">
        <f>VLOOKUP(B21,RMS!B:D,3,FALSE)</f>
        <v>230917.39046706801</v>
      </c>
      <c r="J21" s="21">
        <f>VLOOKUP(B21,RMS!B:E,4,FALSE)</f>
        <v>213617.717077215</v>
      </c>
      <c r="K21" s="22">
        <f t="shared" si="1"/>
        <v>-1.7670679953880608E-3</v>
      </c>
      <c r="L21" s="22">
        <f t="shared" si="2"/>
        <v>5.0227850151713938E-3</v>
      </c>
      <c r="M21" s="34"/>
    </row>
    <row r="22" spans="1:13" x14ac:dyDescent="0.15">
      <c r="A22" s="42"/>
      <c r="B22" s="12">
        <v>33</v>
      </c>
      <c r="C22" s="39" t="s">
        <v>24</v>
      </c>
      <c r="D22" s="39"/>
      <c r="E22" s="15">
        <f>VLOOKUP(C22,RA!B26:D53,3,0)</f>
        <v>625791.0368</v>
      </c>
      <c r="F22" s="25">
        <f>VLOOKUP(C22,RA!B26:I57,8,0)</f>
        <v>120176.3008</v>
      </c>
      <c r="G22" s="16">
        <f t="shared" si="0"/>
        <v>505614.73600000003</v>
      </c>
      <c r="H22" s="27">
        <f>RA!J26</f>
        <v>19.203902538221801</v>
      </c>
      <c r="I22" s="20">
        <f>VLOOKUP(B22,RMS!B:D,3,FALSE)</f>
        <v>625790.96222903696</v>
      </c>
      <c r="J22" s="21">
        <f>VLOOKUP(B22,RMS!B:E,4,FALSE)</f>
        <v>505614.71464009502</v>
      </c>
      <c r="K22" s="22">
        <f t="shared" si="1"/>
        <v>7.4570963042788208E-2</v>
      </c>
      <c r="L22" s="22">
        <f t="shared" si="2"/>
        <v>2.1359905018471181E-2</v>
      </c>
      <c r="M22" s="34"/>
    </row>
    <row r="23" spans="1:13" x14ac:dyDescent="0.15">
      <c r="A23" s="42"/>
      <c r="B23" s="12">
        <v>34</v>
      </c>
      <c r="C23" s="39" t="s">
        <v>25</v>
      </c>
      <c r="D23" s="39"/>
      <c r="E23" s="15">
        <f>VLOOKUP(C23,RA!B26:D54,3,0)</f>
        <v>265577.10950000002</v>
      </c>
      <c r="F23" s="25">
        <f>VLOOKUP(C23,RA!B27:I58,8,0)</f>
        <v>76411.909</v>
      </c>
      <c r="G23" s="16">
        <f t="shared" si="0"/>
        <v>189165.20050000004</v>
      </c>
      <c r="H23" s="27">
        <f>RA!J27</f>
        <v>28.772023742505599</v>
      </c>
      <c r="I23" s="20">
        <f>VLOOKUP(B23,RMS!B:D,3,FALSE)</f>
        <v>265577.03525300702</v>
      </c>
      <c r="J23" s="21">
        <f>VLOOKUP(B23,RMS!B:E,4,FALSE)</f>
        <v>189165.22312050301</v>
      </c>
      <c r="K23" s="22">
        <f t="shared" si="1"/>
        <v>7.4246992997359484E-2</v>
      </c>
      <c r="L23" s="22">
        <f t="shared" si="2"/>
        <v>-2.2620502975769341E-2</v>
      </c>
      <c r="M23" s="34"/>
    </row>
    <row r="24" spans="1:13" x14ac:dyDescent="0.15">
      <c r="A24" s="42"/>
      <c r="B24" s="12">
        <v>35</v>
      </c>
      <c r="C24" s="39" t="s">
        <v>26</v>
      </c>
      <c r="D24" s="39"/>
      <c r="E24" s="15">
        <f>VLOOKUP(C24,RA!B28:D55,3,0)</f>
        <v>864318.17720000003</v>
      </c>
      <c r="F24" s="25">
        <f>VLOOKUP(C24,RA!B28:I59,8,0)</f>
        <v>23843.098600000001</v>
      </c>
      <c r="G24" s="16">
        <f t="shared" si="0"/>
        <v>840475.07860000001</v>
      </c>
      <c r="H24" s="27">
        <f>RA!J28</f>
        <v>2.7586020089547199</v>
      </c>
      <c r="I24" s="20">
        <f>VLOOKUP(B24,RMS!B:D,3,FALSE)</f>
        <v>864318.172242478</v>
      </c>
      <c r="J24" s="21">
        <f>VLOOKUP(B24,RMS!B:E,4,FALSE)</f>
        <v>840475.106604425</v>
      </c>
      <c r="K24" s="22">
        <f t="shared" si="1"/>
        <v>4.9575220327824354E-3</v>
      </c>
      <c r="L24" s="22">
        <f t="shared" si="2"/>
        <v>-2.8004424995742738E-2</v>
      </c>
      <c r="M24" s="34"/>
    </row>
    <row r="25" spans="1:13" x14ac:dyDescent="0.15">
      <c r="A25" s="42"/>
      <c r="B25" s="12">
        <v>36</v>
      </c>
      <c r="C25" s="39" t="s">
        <v>27</v>
      </c>
      <c r="D25" s="39"/>
      <c r="E25" s="15">
        <f>VLOOKUP(C25,RA!B28:D56,3,0)</f>
        <v>774215.60190000001</v>
      </c>
      <c r="F25" s="25">
        <f>VLOOKUP(C25,RA!B29:I60,8,0)</f>
        <v>112090.6465</v>
      </c>
      <c r="G25" s="16">
        <f t="shared" si="0"/>
        <v>662124.95539999998</v>
      </c>
      <c r="H25" s="27">
        <f>RA!J29</f>
        <v>14.4779627567461</v>
      </c>
      <c r="I25" s="20">
        <f>VLOOKUP(B25,RMS!B:D,3,FALSE)</f>
        <v>774215.60056371696</v>
      </c>
      <c r="J25" s="21">
        <f>VLOOKUP(B25,RMS!B:E,4,FALSE)</f>
        <v>662124.94512783305</v>
      </c>
      <c r="K25" s="22">
        <f t="shared" si="1"/>
        <v>1.3362830504775047E-3</v>
      </c>
      <c r="L25" s="22">
        <f t="shared" si="2"/>
        <v>1.0272166924551129E-2</v>
      </c>
      <c r="M25" s="34"/>
    </row>
    <row r="26" spans="1:13" x14ac:dyDescent="0.15">
      <c r="A26" s="42"/>
      <c r="B26" s="12">
        <v>37</v>
      </c>
      <c r="C26" s="39" t="s">
        <v>28</v>
      </c>
      <c r="D26" s="39"/>
      <c r="E26" s="15">
        <f>VLOOKUP(C26,RA!B30:D57,3,0)</f>
        <v>1380048.9098</v>
      </c>
      <c r="F26" s="25">
        <f>VLOOKUP(C26,RA!B30:I61,8,0)</f>
        <v>177148.2886</v>
      </c>
      <c r="G26" s="16">
        <f t="shared" si="0"/>
        <v>1202900.6211999999</v>
      </c>
      <c r="H26" s="27">
        <f>RA!J30</f>
        <v>12.8363775618411</v>
      </c>
      <c r="I26" s="20">
        <f>VLOOKUP(B26,RMS!B:D,3,FALSE)</f>
        <v>1380048.9243814801</v>
      </c>
      <c r="J26" s="21">
        <f>VLOOKUP(B26,RMS!B:E,4,FALSE)</f>
        <v>1202900.62031329</v>
      </c>
      <c r="K26" s="22">
        <f t="shared" si="1"/>
        <v>-1.458148006349802E-2</v>
      </c>
      <c r="L26" s="22">
        <f t="shared" si="2"/>
        <v>8.8670989498496056E-4</v>
      </c>
      <c r="M26" s="34"/>
    </row>
    <row r="27" spans="1:13" x14ac:dyDescent="0.15">
      <c r="A27" s="42"/>
      <c r="B27" s="12">
        <v>38</v>
      </c>
      <c r="C27" s="39" t="s">
        <v>29</v>
      </c>
      <c r="D27" s="39"/>
      <c r="E27" s="15">
        <f>VLOOKUP(C27,RA!B30:D58,3,0)</f>
        <v>760998.16500000004</v>
      </c>
      <c r="F27" s="25">
        <f>VLOOKUP(C27,RA!B31:I62,8,0)</f>
        <v>34367.237000000001</v>
      </c>
      <c r="G27" s="16">
        <f t="shared" si="0"/>
        <v>726630.92800000007</v>
      </c>
      <c r="H27" s="27">
        <f>RA!J31</f>
        <v>4.5160735702956698</v>
      </c>
      <c r="I27" s="20">
        <f>VLOOKUP(B27,RMS!B:D,3,FALSE)</f>
        <v>760998.07685486705</v>
      </c>
      <c r="J27" s="21">
        <f>VLOOKUP(B27,RMS!B:E,4,FALSE)</f>
        <v>726628.05223008804</v>
      </c>
      <c r="K27" s="22">
        <f t="shared" si="1"/>
        <v>8.8145132991485298E-2</v>
      </c>
      <c r="L27" s="22">
        <f t="shared" si="2"/>
        <v>2.8757699120324105</v>
      </c>
      <c r="M27" s="34"/>
    </row>
    <row r="28" spans="1:13" x14ac:dyDescent="0.15">
      <c r="A28" s="42"/>
      <c r="B28" s="12">
        <v>39</v>
      </c>
      <c r="C28" s="39" t="s">
        <v>30</v>
      </c>
      <c r="D28" s="39"/>
      <c r="E28" s="15">
        <f>VLOOKUP(C28,RA!B32:D59,3,0)</f>
        <v>127475.6057</v>
      </c>
      <c r="F28" s="25">
        <f>VLOOKUP(C28,RA!B32:I63,8,0)</f>
        <v>36615.347600000001</v>
      </c>
      <c r="G28" s="16">
        <f t="shared" si="0"/>
        <v>90860.258100000006</v>
      </c>
      <c r="H28" s="27">
        <f>RA!J32</f>
        <v>28.723415275366701</v>
      </c>
      <c r="I28" s="20">
        <f>VLOOKUP(B28,RMS!B:D,3,FALSE)</f>
        <v>127475.560933976</v>
      </c>
      <c r="J28" s="21">
        <f>VLOOKUP(B28,RMS!B:E,4,FALSE)</f>
        <v>90860.259930823595</v>
      </c>
      <c r="K28" s="22">
        <f t="shared" si="1"/>
        <v>4.4766024002456106E-2</v>
      </c>
      <c r="L28" s="22">
        <f t="shared" si="2"/>
        <v>-1.8308235885342583E-3</v>
      </c>
      <c r="M28" s="34"/>
    </row>
    <row r="29" spans="1:13" x14ac:dyDescent="0.15">
      <c r="A29" s="42"/>
      <c r="B29" s="12">
        <v>40</v>
      </c>
      <c r="C29" s="39" t="s">
        <v>31</v>
      </c>
      <c r="D29" s="39"/>
      <c r="E29" s="15">
        <f>VLOOKUP(C29,RA!B32:D60,3,0)</f>
        <v>0</v>
      </c>
      <c r="F29" s="25">
        <f>VLOOKUP(C29,RA!B33:I64,8,0)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4"/>
    </row>
    <row r="30" spans="1:13" x14ac:dyDescent="0.15">
      <c r="A30" s="42"/>
      <c r="B30" s="12">
        <v>42</v>
      </c>
      <c r="C30" s="39" t="s">
        <v>32</v>
      </c>
      <c r="D30" s="39"/>
      <c r="E30" s="15">
        <f>VLOOKUP(C30,RA!B34:D62,3,0)</f>
        <v>135170.08689999999</v>
      </c>
      <c r="F30" s="25">
        <f>VLOOKUP(C30,RA!B34:I66,8,0)</f>
        <v>15849.7706</v>
      </c>
      <c r="G30" s="16">
        <f t="shared" si="0"/>
        <v>119320.31629999999</v>
      </c>
      <c r="H30" s="27">
        <f>RA!J34</f>
        <v>0</v>
      </c>
      <c r="I30" s="20">
        <f>VLOOKUP(B30,RMS!B:D,3,FALSE)</f>
        <v>135170.08619999999</v>
      </c>
      <c r="J30" s="21">
        <f>VLOOKUP(B30,RMS!B:E,4,FALSE)</f>
        <v>119320.2987</v>
      </c>
      <c r="K30" s="22">
        <f t="shared" si="1"/>
        <v>7.0000000414438546E-4</v>
      </c>
      <c r="L30" s="22">
        <f t="shared" si="2"/>
        <v>1.759999999194406E-2</v>
      </c>
      <c r="M30" s="34"/>
    </row>
    <row r="31" spans="1:13" x14ac:dyDescent="0.15">
      <c r="A31" s="42"/>
      <c r="B31" s="12">
        <v>71</v>
      </c>
      <c r="C31" s="39" t="s">
        <v>36</v>
      </c>
      <c r="D31" s="39"/>
      <c r="E31" s="15">
        <f>VLOOKUP(C31,RA!B34:D63,3,0)</f>
        <v>571563.46</v>
      </c>
      <c r="F31" s="25">
        <f>VLOOKUP(C31,RA!B34:I67,8,0)</f>
        <v>-9580.76</v>
      </c>
      <c r="G31" s="16">
        <f t="shared" si="0"/>
        <v>581144.22</v>
      </c>
      <c r="H31" s="27">
        <f>RA!J35</f>
        <v>11.7257974478671</v>
      </c>
      <c r="I31" s="20">
        <f>VLOOKUP(B31,RMS!B:D,3,FALSE)</f>
        <v>571563.46</v>
      </c>
      <c r="J31" s="21">
        <f>VLOOKUP(B31,RMS!B:E,4,FALSE)</f>
        <v>581144.22</v>
      </c>
      <c r="K31" s="22">
        <f t="shared" si="1"/>
        <v>0</v>
      </c>
      <c r="L31" s="22">
        <f t="shared" si="2"/>
        <v>0</v>
      </c>
      <c r="M31" s="34"/>
    </row>
    <row r="32" spans="1:13" x14ac:dyDescent="0.15">
      <c r="A32" s="42"/>
      <c r="B32" s="12">
        <v>72</v>
      </c>
      <c r="C32" s="39" t="s">
        <v>37</v>
      </c>
      <c r="D32" s="39"/>
      <c r="E32" s="15">
        <f>VLOOKUP(C32,RA!B34:D64,3,0)</f>
        <v>1034403.44</v>
      </c>
      <c r="F32" s="25">
        <f>VLOOKUP(C32,RA!B34:I68,8,0)</f>
        <v>-39723.51</v>
      </c>
      <c r="G32" s="16">
        <f t="shared" si="0"/>
        <v>1074126.95</v>
      </c>
      <c r="H32" s="27">
        <f>RA!J34</f>
        <v>0</v>
      </c>
      <c r="I32" s="20">
        <f>VLOOKUP(B32,RMS!B:D,3,FALSE)</f>
        <v>1034403.44</v>
      </c>
      <c r="J32" s="21">
        <f>VLOOKUP(B32,RMS!B:E,4,FALSE)</f>
        <v>1074126.95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2"/>
      <c r="B33" s="12">
        <v>73</v>
      </c>
      <c r="C33" s="39" t="s">
        <v>38</v>
      </c>
      <c r="D33" s="39"/>
      <c r="E33" s="15">
        <f>VLOOKUP(C33,RA!B35:D65,3,0)</f>
        <v>613256.97</v>
      </c>
      <c r="F33" s="25">
        <f>VLOOKUP(C33,RA!B35:I69,8,0)</f>
        <v>16705.14</v>
      </c>
      <c r="G33" s="16">
        <f t="shared" si="0"/>
        <v>596551.82999999996</v>
      </c>
      <c r="H33" s="27">
        <f>RA!J35</f>
        <v>11.7257974478671</v>
      </c>
      <c r="I33" s="20">
        <f>VLOOKUP(B33,RMS!B:D,3,FALSE)</f>
        <v>613256.97</v>
      </c>
      <c r="J33" s="21">
        <f>VLOOKUP(B33,RMS!B:E,4,FALSE)</f>
        <v>596551.82999999996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2"/>
      <c r="B34" s="12">
        <v>75</v>
      </c>
      <c r="C34" s="39" t="s">
        <v>33</v>
      </c>
      <c r="D34" s="39"/>
      <c r="E34" s="15">
        <f>VLOOKUP(C34,RA!B8:D66,3,0)</f>
        <v>143388.03400000001</v>
      </c>
      <c r="F34" s="25">
        <f>VLOOKUP(C34,RA!B8:I70,8,0)</f>
        <v>7204.1660000000002</v>
      </c>
      <c r="G34" s="16">
        <f t="shared" si="0"/>
        <v>136183.86800000002</v>
      </c>
      <c r="H34" s="27">
        <f>RA!J36</f>
        <v>0</v>
      </c>
      <c r="I34" s="20">
        <f>VLOOKUP(B34,RMS!B:D,3,FALSE)</f>
        <v>143388.03418803401</v>
      </c>
      <c r="J34" s="21">
        <f>VLOOKUP(B34,RMS!B:E,4,FALSE)</f>
        <v>136183.867521368</v>
      </c>
      <c r="K34" s="22">
        <f t="shared" si="1"/>
        <v>-1.8803399871103466E-4</v>
      </c>
      <c r="L34" s="22">
        <f t="shared" si="2"/>
        <v>4.7863202053122222E-4</v>
      </c>
      <c r="M34" s="34"/>
    </row>
    <row r="35" spans="1:13" x14ac:dyDescent="0.15">
      <c r="A35" s="42"/>
      <c r="B35" s="12">
        <v>76</v>
      </c>
      <c r="C35" s="39" t="s">
        <v>34</v>
      </c>
      <c r="D35" s="39"/>
      <c r="E35" s="15">
        <f>VLOOKUP(C35,RA!B8:D67,3,0)</f>
        <v>370505.5661</v>
      </c>
      <c r="F35" s="25">
        <f>VLOOKUP(C35,RA!B8:I71,8,0)</f>
        <v>11978.024600000001</v>
      </c>
      <c r="G35" s="16">
        <f t="shared" si="0"/>
        <v>358527.54149999999</v>
      </c>
      <c r="H35" s="27">
        <f>RA!J37</f>
        <v>-1.67623731580042</v>
      </c>
      <c r="I35" s="20">
        <f>VLOOKUP(B35,RMS!B:D,3,FALSE)</f>
        <v>370505.56062222202</v>
      </c>
      <c r="J35" s="21">
        <f>VLOOKUP(B35,RMS!B:E,4,FALSE)</f>
        <v>358527.536510256</v>
      </c>
      <c r="K35" s="22">
        <f t="shared" si="1"/>
        <v>5.4777779732830822E-3</v>
      </c>
      <c r="L35" s="22">
        <f t="shared" si="2"/>
        <v>4.9897439894266427E-3</v>
      </c>
      <c r="M35" s="34"/>
    </row>
    <row r="36" spans="1:13" x14ac:dyDescent="0.15">
      <c r="A36" s="42"/>
      <c r="B36" s="12">
        <v>77</v>
      </c>
      <c r="C36" s="39" t="s">
        <v>39</v>
      </c>
      <c r="D36" s="39"/>
      <c r="E36" s="15">
        <f>VLOOKUP(C36,RA!B9:D68,3,0)</f>
        <v>324847.25</v>
      </c>
      <c r="F36" s="25">
        <f>VLOOKUP(C36,RA!B9:I72,8,0)</f>
        <v>5514.94</v>
      </c>
      <c r="G36" s="16">
        <f t="shared" si="0"/>
        <v>319332.31</v>
      </c>
      <c r="H36" s="27">
        <f>RA!J38</f>
        <v>-3.8402337486425999</v>
      </c>
      <c r="I36" s="20">
        <f>VLOOKUP(B36,RMS!B:D,3,FALSE)</f>
        <v>324847.25</v>
      </c>
      <c r="J36" s="21">
        <f>VLOOKUP(B36,RMS!B:E,4,FALSE)</f>
        <v>319332.31</v>
      </c>
      <c r="K36" s="22">
        <f t="shared" si="1"/>
        <v>0</v>
      </c>
      <c r="L36" s="22">
        <f t="shared" si="2"/>
        <v>0</v>
      </c>
      <c r="M36" s="34"/>
    </row>
    <row r="37" spans="1:13" x14ac:dyDescent="0.15">
      <c r="A37" s="42"/>
      <c r="B37" s="12">
        <v>78</v>
      </c>
      <c r="C37" s="39" t="s">
        <v>40</v>
      </c>
      <c r="D37" s="39"/>
      <c r="E37" s="15">
        <f>VLOOKUP(C37,RA!B10:D69,3,0)</f>
        <v>114557.23</v>
      </c>
      <c r="F37" s="25">
        <f>VLOOKUP(C37,RA!B10:I73,8,0)</f>
        <v>14739.88</v>
      </c>
      <c r="G37" s="16">
        <f t="shared" si="0"/>
        <v>99817.349999999991</v>
      </c>
      <c r="H37" s="27">
        <f>RA!J39</f>
        <v>2.72400328364796</v>
      </c>
      <c r="I37" s="20">
        <f>VLOOKUP(B37,RMS!B:D,3,FALSE)</f>
        <v>114557.23</v>
      </c>
      <c r="J37" s="21">
        <f>VLOOKUP(B37,RMS!B:E,4,FALSE)</f>
        <v>99817.35</v>
      </c>
      <c r="K37" s="22">
        <f t="shared" si="1"/>
        <v>0</v>
      </c>
      <c r="L37" s="22">
        <f t="shared" si="2"/>
        <v>0</v>
      </c>
      <c r="M37" s="34"/>
    </row>
    <row r="38" spans="1:13" x14ac:dyDescent="0.15">
      <c r="A38" s="42"/>
      <c r="B38" s="12">
        <v>99</v>
      </c>
      <c r="C38" s="39" t="s">
        <v>35</v>
      </c>
      <c r="D38" s="39"/>
      <c r="E38" s="15">
        <f>VLOOKUP(C38,RA!B8:D70,3,0)</f>
        <v>7103.3507</v>
      </c>
      <c r="F38" s="25">
        <f>VLOOKUP(C38,RA!B8:I74,8,0)</f>
        <v>708.09879999999998</v>
      </c>
      <c r="G38" s="16">
        <f t="shared" si="0"/>
        <v>6395.2519000000002</v>
      </c>
      <c r="H38" s="27">
        <f>RA!J40</f>
        <v>99.859845830413505</v>
      </c>
      <c r="I38" s="20">
        <f>VLOOKUP(B38,RMS!B:D,3,FALSE)</f>
        <v>7103.3507298994</v>
      </c>
      <c r="J38" s="21">
        <f>VLOOKUP(B38,RMS!B:E,4,FALSE)</f>
        <v>6395.2518720217804</v>
      </c>
      <c r="K38" s="22">
        <f t="shared" si="1"/>
        <v>-2.9899400033173151E-5</v>
      </c>
      <c r="L38" s="22">
        <f t="shared" si="2"/>
        <v>2.7978219804936089E-5</v>
      </c>
      <c r="M38" s="34"/>
    </row>
  </sheetData>
  <mergeCells count="38"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38"/>
    <mergeCell ref="C30:D30"/>
    <mergeCell ref="C31:D31"/>
    <mergeCell ref="C32:D32"/>
    <mergeCell ref="C33:D33"/>
    <mergeCell ref="C34:D34"/>
    <mergeCell ref="C35:D35"/>
    <mergeCell ref="C36:D36"/>
    <mergeCell ref="C38:D38"/>
    <mergeCell ref="C37:D37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5"/>
  <sheetViews>
    <sheetView workbookViewId="0">
      <selection sqref="A1:W45"/>
    </sheetView>
  </sheetViews>
  <sheetFormatPr defaultRowHeight="11.25" x14ac:dyDescent="0.15"/>
  <cols>
    <col min="1" max="1" width="7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7" t="s">
        <v>46</v>
      </c>
      <c r="W1" s="51"/>
    </row>
    <row r="2" spans="1:23" ht="12.75" x14ac:dyDescent="0.2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7"/>
      <c r="W2" s="51"/>
    </row>
    <row r="3" spans="1:23" ht="23.25" thickBot="1" x14ac:dyDescent="0.2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8" t="s">
        <v>47</v>
      </c>
      <c r="W3" s="51"/>
    </row>
    <row r="4" spans="1:23" ht="15" thickTop="1" thickBot="1" x14ac:dyDescent="0.2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6"/>
      <c r="W4" s="51"/>
    </row>
    <row r="5" spans="1:23" ht="15" thickTop="1" thickBot="1" x14ac:dyDescent="0.25">
      <c r="A5" s="59"/>
      <c r="B5" s="60"/>
      <c r="C5" s="61"/>
      <c r="D5" s="62" t="s">
        <v>0</v>
      </c>
      <c r="E5" s="62" t="s">
        <v>59</v>
      </c>
      <c r="F5" s="62" t="s">
        <v>60</v>
      </c>
      <c r="G5" s="62" t="s">
        <v>48</v>
      </c>
      <c r="H5" s="62" t="s">
        <v>49</v>
      </c>
      <c r="I5" s="62" t="s">
        <v>1</v>
      </c>
      <c r="J5" s="62" t="s">
        <v>2</v>
      </c>
      <c r="K5" s="62" t="s">
        <v>50</v>
      </c>
      <c r="L5" s="62" t="s">
        <v>51</v>
      </c>
      <c r="M5" s="62" t="s">
        <v>52</v>
      </c>
      <c r="N5" s="62" t="s">
        <v>53</v>
      </c>
      <c r="O5" s="62" t="s">
        <v>54</v>
      </c>
      <c r="P5" s="62" t="s">
        <v>61</v>
      </c>
      <c r="Q5" s="62" t="s">
        <v>62</v>
      </c>
      <c r="R5" s="62" t="s">
        <v>55</v>
      </c>
      <c r="S5" s="62" t="s">
        <v>56</v>
      </c>
      <c r="T5" s="62" t="s">
        <v>57</v>
      </c>
      <c r="U5" s="63" t="s">
        <v>58</v>
      </c>
      <c r="V5" s="56"/>
      <c r="W5" s="56"/>
    </row>
    <row r="6" spans="1:23" ht="14.25" thickBot="1" x14ac:dyDescent="0.2">
      <c r="A6" s="64" t="s">
        <v>3</v>
      </c>
      <c r="B6" s="50" t="s">
        <v>4</v>
      </c>
      <c r="C6" s="49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  <c r="V6" s="56"/>
      <c r="W6" s="56"/>
    </row>
    <row r="7" spans="1:23" ht="14.25" thickBot="1" x14ac:dyDescent="0.2">
      <c r="A7" s="55" t="s">
        <v>5</v>
      </c>
      <c r="B7" s="44"/>
      <c r="C7" s="45"/>
      <c r="D7" s="66">
        <v>20802626.032200001</v>
      </c>
      <c r="E7" s="66">
        <v>23926929.517999999</v>
      </c>
      <c r="F7" s="67">
        <v>86.942313331722701</v>
      </c>
      <c r="G7" s="66">
        <v>19932729.482099999</v>
      </c>
      <c r="H7" s="67">
        <v>4.3641617214600998</v>
      </c>
      <c r="I7" s="66">
        <v>1885907.3169</v>
      </c>
      <c r="J7" s="67">
        <v>9.0657175396069594</v>
      </c>
      <c r="K7" s="66">
        <v>2335792.1416000002</v>
      </c>
      <c r="L7" s="67">
        <v>11.718375768344201</v>
      </c>
      <c r="M7" s="67">
        <v>-0.192604819875724</v>
      </c>
      <c r="N7" s="66">
        <v>473205012.70719999</v>
      </c>
      <c r="O7" s="66">
        <v>2748538070.1110001</v>
      </c>
      <c r="P7" s="66">
        <v>1062438</v>
      </c>
      <c r="Q7" s="66">
        <v>1098889</v>
      </c>
      <c r="R7" s="67">
        <v>-3.3170775210235002</v>
      </c>
      <c r="S7" s="66">
        <v>19.580084703483902</v>
      </c>
      <c r="T7" s="66">
        <v>19.435170522682501</v>
      </c>
      <c r="U7" s="68">
        <v>0.74011008121754296</v>
      </c>
      <c r="V7" s="56"/>
      <c r="W7" s="56"/>
    </row>
    <row r="8" spans="1:23" ht="14.25" thickBot="1" x14ac:dyDescent="0.2">
      <c r="A8" s="43">
        <v>42120</v>
      </c>
      <c r="B8" s="48" t="s">
        <v>6</v>
      </c>
      <c r="C8" s="54"/>
      <c r="D8" s="69">
        <v>650259.54059999995</v>
      </c>
      <c r="E8" s="69">
        <v>845006.28460000001</v>
      </c>
      <c r="F8" s="70">
        <v>76.953219455381102</v>
      </c>
      <c r="G8" s="69">
        <v>669938.04180000001</v>
      </c>
      <c r="H8" s="70">
        <v>-2.93736136361616</v>
      </c>
      <c r="I8" s="69">
        <v>150519.19779999999</v>
      </c>
      <c r="J8" s="70">
        <v>23.147556998719999</v>
      </c>
      <c r="K8" s="69">
        <v>144588.98860000001</v>
      </c>
      <c r="L8" s="70">
        <v>21.5824418944051</v>
      </c>
      <c r="M8" s="70">
        <v>4.1014251897187999E-2</v>
      </c>
      <c r="N8" s="69">
        <v>16409423.6205</v>
      </c>
      <c r="O8" s="69">
        <v>111620435.2068</v>
      </c>
      <c r="P8" s="69">
        <v>28461</v>
      </c>
      <c r="Q8" s="69">
        <v>28725</v>
      </c>
      <c r="R8" s="70">
        <v>-0.91906005221932296</v>
      </c>
      <c r="S8" s="69">
        <v>22.847389079793398</v>
      </c>
      <c r="T8" s="69">
        <v>22.746365033942599</v>
      </c>
      <c r="U8" s="71">
        <v>0.442168886335432</v>
      </c>
      <c r="V8" s="56"/>
      <c r="W8" s="56"/>
    </row>
    <row r="9" spans="1:23" ht="12" customHeight="1" thickBot="1" x14ac:dyDescent="0.2">
      <c r="A9" s="46"/>
      <c r="B9" s="48" t="s">
        <v>7</v>
      </c>
      <c r="C9" s="54"/>
      <c r="D9" s="69">
        <v>112231.9877</v>
      </c>
      <c r="E9" s="69">
        <v>156276.6237</v>
      </c>
      <c r="F9" s="70">
        <v>71.816235239026298</v>
      </c>
      <c r="G9" s="69">
        <v>155165.84710000001</v>
      </c>
      <c r="H9" s="70">
        <v>-27.669658112542201</v>
      </c>
      <c r="I9" s="69">
        <v>25203.314200000001</v>
      </c>
      <c r="J9" s="70">
        <v>22.4564446522763</v>
      </c>
      <c r="K9" s="69">
        <v>35198.099499999997</v>
      </c>
      <c r="L9" s="70">
        <v>22.684179642518799</v>
      </c>
      <c r="M9" s="70">
        <v>-0.283958095521606</v>
      </c>
      <c r="N9" s="69">
        <v>2566564.8565000002</v>
      </c>
      <c r="O9" s="69">
        <v>17244175.2533</v>
      </c>
      <c r="P9" s="69">
        <v>6228</v>
      </c>
      <c r="Q9" s="69">
        <v>7234</v>
      </c>
      <c r="R9" s="70">
        <v>-13.9065523914847</v>
      </c>
      <c r="S9" s="69">
        <v>18.020550369299901</v>
      </c>
      <c r="T9" s="69">
        <v>18.1957464335084</v>
      </c>
      <c r="U9" s="71">
        <v>-0.972201517812458</v>
      </c>
      <c r="V9" s="56"/>
      <c r="W9" s="56"/>
    </row>
    <row r="10" spans="1:23" ht="14.25" thickBot="1" x14ac:dyDescent="0.2">
      <c r="A10" s="46"/>
      <c r="B10" s="48" t="s">
        <v>8</v>
      </c>
      <c r="C10" s="54"/>
      <c r="D10" s="69">
        <v>186851.57250000001</v>
      </c>
      <c r="E10" s="69">
        <v>229718.01250000001</v>
      </c>
      <c r="F10" s="70">
        <v>81.339539057695802</v>
      </c>
      <c r="G10" s="69">
        <v>204597.9436</v>
      </c>
      <c r="H10" s="70">
        <v>-8.6737778433858992</v>
      </c>
      <c r="I10" s="69">
        <v>40093.128100000002</v>
      </c>
      <c r="J10" s="70">
        <v>21.457206682057802</v>
      </c>
      <c r="K10" s="69">
        <v>52653.8102</v>
      </c>
      <c r="L10" s="70">
        <v>25.735258758485401</v>
      </c>
      <c r="M10" s="70">
        <v>-0.23855219693103999</v>
      </c>
      <c r="N10" s="69">
        <v>3921623.6201999998</v>
      </c>
      <c r="O10" s="69">
        <v>27376482.928300001</v>
      </c>
      <c r="P10" s="69">
        <v>105029</v>
      </c>
      <c r="Q10" s="69">
        <v>108312</v>
      </c>
      <c r="R10" s="70">
        <v>-3.0310584238126901</v>
      </c>
      <c r="S10" s="69">
        <v>1.7790474297575001</v>
      </c>
      <c r="T10" s="69">
        <v>1.90014256222764</v>
      </c>
      <c r="U10" s="71">
        <v>-6.8067399690771397</v>
      </c>
      <c r="V10" s="56"/>
      <c r="W10" s="56"/>
    </row>
    <row r="11" spans="1:23" ht="14.25" thickBot="1" x14ac:dyDescent="0.2">
      <c r="A11" s="46"/>
      <c r="B11" s="48" t="s">
        <v>9</v>
      </c>
      <c r="C11" s="54"/>
      <c r="D11" s="69">
        <v>61740.186900000001</v>
      </c>
      <c r="E11" s="69">
        <v>82555.368900000001</v>
      </c>
      <c r="F11" s="70">
        <v>74.786398174522603</v>
      </c>
      <c r="G11" s="69">
        <v>64569.376700000001</v>
      </c>
      <c r="H11" s="70">
        <v>-4.3816278622990197</v>
      </c>
      <c r="I11" s="69">
        <v>12839.7256</v>
      </c>
      <c r="J11" s="70">
        <v>20.7963827851645</v>
      </c>
      <c r="K11" s="69">
        <v>14045.222</v>
      </c>
      <c r="L11" s="70">
        <v>21.752141212786398</v>
      </c>
      <c r="M11" s="70">
        <v>-8.5829643703745004E-2</v>
      </c>
      <c r="N11" s="69">
        <v>1293273.9251999999</v>
      </c>
      <c r="O11" s="69">
        <v>8509876.5079999994</v>
      </c>
      <c r="P11" s="69">
        <v>2852</v>
      </c>
      <c r="Q11" s="69">
        <v>2787</v>
      </c>
      <c r="R11" s="70">
        <v>2.3322569070685302</v>
      </c>
      <c r="S11" s="69">
        <v>21.6480318723703</v>
      </c>
      <c r="T11" s="69">
        <v>20.606732328668802</v>
      </c>
      <c r="U11" s="71">
        <v>4.8101349343931501</v>
      </c>
      <c r="V11" s="56"/>
      <c r="W11" s="56"/>
    </row>
    <row r="12" spans="1:23" ht="14.25" thickBot="1" x14ac:dyDescent="0.2">
      <c r="A12" s="46"/>
      <c r="B12" s="48" t="s">
        <v>10</v>
      </c>
      <c r="C12" s="54"/>
      <c r="D12" s="69">
        <v>215166.88920000001</v>
      </c>
      <c r="E12" s="69">
        <v>228765.21900000001</v>
      </c>
      <c r="F12" s="70">
        <v>94.055770427234407</v>
      </c>
      <c r="G12" s="69">
        <v>148056.64189999999</v>
      </c>
      <c r="H12" s="70">
        <v>45.327414183368703</v>
      </c>
      <c r="I12" s="69">
        <v>22686.133900000001</v>
      </c>
      <c r="J12" s="70">
        <v>10.5435060126342</v>
      </c>
      <c r="K12" s="69">
        <v>22001.123500000002</v>
      </c>
      <c r="L12" s="70">
        <v>14.8599368577196</v>
      </c>
      <c r="M12" s="70">
        <v>3.1135246343215E-2</v>
      </c>
      <c r="N12" s="69">
        <v>3820697.3402</v>
      </c>
      <c r="O12" s="69">
        <v>30213368.868999999</v>
      </c>
      <c r="P12" s="69">
        <v>1862</v>
      </c>
      <c r="Q12" s="69">
        <v>1762</v>
      </c>
      <c r="R12" s="70">
        <v>5.6753688989784399</v>
      </c>
      <c r="S12" s="69">
        <v>115.55686852846399</v>
      </c>
      <c r="T12" s="69">
        <v>107.599202724177</v>
      </c>
      <c r="U12" s="71">
        <v>6.8863633167134601</v>
      </c>
      <c r="V12" s="56"/>
      <c r="W12" s="56"/>
    </row>
    <row r="13" spans="1:23" ht="14.25" thickBot="1" x14ac:dyDescent="0.2">
      <c r="A13" s="46"/>
      <c r="B13" s="48" t="s">
        <v>11</v>
      </c>
      <c r="C13" s="54"/>
      <c r="D13" s="69">
        <v>288407.70779999997</v>
      </c>
      <c r="E13" s="69">
        <v>384280.09120000002</v>
      </c>
      <c r="F13" s="70">
        <v>75.051431079706205</v>
      </c>
      <c r="G13" s="69">
        <v>324441.48800000001</v>
      </c>
      <c r="H13" s="70">
        <v>-11.106403321636799</v>
      </c>
      <c r="I13" s="69">
        <v>85378.350300000006</v>
      </c>
      <c r="J13" s="70">
        <v>29.603352473230998</v>
      </c>
      <c r="K13" s="69">
        <v>38095.756399999998</v>
      </c>
      <c r="L13" s="70">
        <v>11.741949722533599</v>
      </c>
      <c r="M13" s="70">
        <v>1.2411512033923</v>
      </c>
      <c r="N13" s="69">
        <v>7062968.2671999997</v>
      </c>
      <c r="O13" s="69">
        <v>49135155.897200003</v>
      </c>
      <c r="P13" s="69">
        <v>11349</v>
      </c>
      <c r="Q13" s="69">
        <v>10868</v>
      </c>
      <c r="R13" s="70">
        <v>4.4258373205741597</v>
      </c>
      <c r="S13" s="69">
        <v>25.412609727729301</v>
      </c>
      <c r="T13" s="69">
        <v>25.091091856827401</v>
      </c>
      <c r="U13" s="71">
        <v>1.2651902907520201</v>
      </c>
      <c r="V13" s="56"/>
      <c r="W13" s="56"/>
    </row>
    <row r="14" spans="1:23" ht="14.25" thickBot="1" x14ac:dyDescent="0.2">
      <c r="A14" s="46"/>
      <c r="B14" s="48" t="s">
        <v>12</v>
      </c>
      <c r="C14" s="54"/>
      <c r="D14" s="69">
        <v>169033.22899999999</v>
      </c>
      <c r="E14" s="69">
        <v>167163.51680000001</v>
      </c>
      <c r="F14" s="70">
        <v>101.118492979683</v>
      </c>
      <c r="G14" s="69">
        <v>147668.73130000001</v>
      </c>
      <c r="H14" s="70">
        <v>14.467854847751401</v>
      </c>
      <c r="I14" s="69">
        <v>34661.586799999997</v>
      </c>
      <c r="J14" s="70">
        <v>20.505782800847999</v>
      </c>
      <c r="K14" s="69">
        <v>24743.324700000001</v>
      </c>
      <c r="L14" s="70">
        <v>16.755967551269901</v>
      </c>
      <c r="M14" s="70">
        <v>0.40084597442962</v>
      </c>
      <c r="N14" s="69">
        <v>3983635.6686</v>
      </c>
      <c r="O14" s="69">
        <v>23670163.568599999</v>
      </c>
      <c r="P14" s="69">
        <v>3191</v>
      </c>
      <c r="Q14" s="69">
        <v>2973</v>
      </c>
      <c r="R14" s="70">
        <v>7.3326606121762596</v>
      </c>
      <c r="S14" s="69">
        <v>52.971867439674099</v>
      </c>
      <c r="T14" s="69">
        <v>53.049606458123101</v>
      </c>
      <c r="U14" s="71">
        <v>-0.14675529145266999</v>
      </c>
      <c r="V14" s="56"/>
      <c r="W14" s="56"/>
    </row>
    <row r="15" spans="1:23" ht="14.25" thickBot="1" x14ac:dyDescent="0.2">
      <c r="A15" s="46"/>
      <c r="B15" s="48" t="s">
        <v>13</v>
      </c>
      <c r="C15" s="54"/>
      <c r="D15" s="69">
        <v>164871.38810000001</v>
      </c>
      <c r="E15" s="69">
        <v>174321.60010000001</v>
      </c>
      <c r="F15" s="70">
        <v>94.578863437130593</v>
      </c>
      <c r="G15" s="69">
        <v>127638.5227</v>
      </c>
      <c r="H15" s="70">
        <v>29.170554948768601</v>
      </c>
      <c r="I15" s="69">
        <v>29745.7942</v>
      </c>
      <c r="J15" s="70">
        <v>18.041817044664</v>
      </c>
      <c r="K15" s="69">
        <v>22223.232599999999</v>
      </c>
      <c r="L15" s="70">
        <v>17.411070051502598</v>
      </c>
      <c r="M15" s="70">
        <v>0.33849988142589099</v>
      </c>
      <c r="N15" s="69">
        <v>3228622.2198999999</v>
      </c>
      <c r="O15" s="69">
        <v>18995017.749000002</v>
      </c>
      <c r="P15" s="69">
        <v>6966</v>
      </c>
      <c r="Q15" s="69">
        <v>6336</v>
      </c>
      <c r="R15" s="70">
        <v>9.9431818181818095</v>
      </c>
      <c r="S15" s="69">
        <v>23.6680143697962</v>
      </c>
      <c r="T15" s="69">
        <v>23.113811616161598</v>
      </c>
      <c r="U15" s="71">
        <v>2.3415684348315202</v>
      </c>
      <c r="V15" s="56"/>
      <c r="W15" s="56"/>
    </row>
    <row r="16" spans="1:23" ht="14.25" thickBot="1" x14ac:dyDescent="0.2">
      <c r="A16" s="46"/>
      <c r="B16" s="48" t="s">
        <v>14</v>
      </c>
      <c r="C16" s="54"/>
      <c r="D16" s="69">
        <v>1383742.1924000001</v>
      </c>
      <c r="E16" s="69">
        <v>1218728.1375</v>
      </c>
      <c r="F16" s="70">
        <v>113.539857645241</v>
      </c>
      <c r="G16" s="69">
        <v>1014366.4132</v>
      </c>
      <c r="H16" s="70">
        <v>36.414433127250199</v>
      </c>
      <c r="I16" s="69">
        <v>-22258.3812</v>
      </c>
      <c r="J16" s="70">
        <v>-1.6085641763509799</v>
      </c>
      <c r="K16" s="69">
        <v>42615.973700000002</v>
      </c>
      <c r="L16" s="70">
        <v>4.2012406114236702</v>
      </c>
      <c r="M16" s="70">
        <v>-1.52230136419481</v>
      </c>
      <c r="N16" s="69">
        <v>25790734.8356</v>
      </c>
      <c r="O16" s="69">
        <v>136995221.0758</v>
      </c>
      <c r="P16" s="69">
        <v>68957</v>
      </c>
      <c r="Q16" s="69">
        <v>69369</v>
      </c>
      <c r="R16" s="70">
        <v>-0.59392524038115502</v>
      </c>
      <c r="S16" s="69">
        <v>20.066740032194001</v>
      </c>
      <c r="T16" s="69">
        <v>19.852614058152799</v>
      </c>
      <c r="U16" s="71">
        <v>1.0670690590383201</v>
      </c>
      <c r="V16" s="56"/>
      <c r="W16" s="56"/>
    </row>
    <row r="17" spans="1:21" ht="12" thickBot="1" x14ac:dyDescent="0.2">
      <c r="A17" s="46"/>
      <c r="B17" s="48" t="s">
        <v>15</v>
      </c>
      <c r="C17" s="54"/>
      <c r="D17" s="69">
        <v>426233.23700000002</v>
      </c>
      <c r="E17" s="69">
        <v>942179.79460000002</v>
      </c>
      <c r="F17" s="70">
        <v>45.239055161542296</v>
      </c>
      <c r="G17" s="69">
        <v>463028.48859999998</v>
      </c>
      <c r="H17" s="70">
        <v>-7.9466496135589999</v>
      </c>
      <c r="I17" s="69">
        <v>53969.640099999997</v>
      </c>
      <c r="J17" s="70">
        <v>12.6619970980818</v>
      </c>
      <c r="K17" s="69">
        <v>47395.896500000003</v>
      </c>
      <c r="L17" s="70">
        <v>10.2360648787086</v>
      </c>
      <c r="M17" s="70">
        <v>0.13869858121578099</v>
      </c>
      <c r="N17" s="69">
        <v>21489331.402800001</v>
      </c>
      <c r="O17" s="69">
        <v>157347696.6487</v>
      </c>
      <c r="P17" s="69">
        <v>13068</v>
      </c>
      <c r="Q17" s="69">
        <v>13402</v>
      </c>
      <c r="R17" s="70">
        <v>-2.49216534845546</v>
      </c>
      <c r="S17" s="69">
        <v>32.616562366085098</v>
      </c>
      <c r="T17" s="69">
        <v>32.866781137143697</v>
      </c>
      <c r="U17" s="71">
        <v>-0.76715249219148796</v>
      </c>
    </row>
    <row r="18" spans="1:21" ht="12" thickBot="1" x14ac:dyDescent="0.2">
      <c r="A18" s="46"/>
      <c r="B18" s="48" t="s">
        <v>16</v>
      </c>
      <c r="C18" s="54"/>
      <c r="D18" s="69">
        <v>1884263.8518000001</v>
      </c>
      <c r="E18" s="69">
        <v>2625144.0559999999</v>
      </c>
      <c r="F18" s="70">
        <v>71.7775410264952</v>
      </c>
      <c r="G18" s="69">
        <v>2494480.6113999998</v>
      </c>
      <c r="H18" s="70">
        <v>-24.462677994419099</v>
      </c>
      <c r="I18" s="69">
        <v>253530.698</v>
      </c>
      <c r="J18" s="70">
        <v>13.455159040375699</v>
      </c>
      <c r="K18" s="69">
        <v>338581.91320000001</v>
      </c>
      <c r="L18" s="70">
        <v>13.5732429289148</v>
      </c>
      <c r="M18" s="70">
        <v>-0.25119834192017299</v>
      </c>
      <c r="N18" s="69">
        <v>47016730.386799999</v>
      </c>
      <c r="O18" s="69">
        <v>350932845.82450002</v>
      </c>
      <c r="P18" s="69">
        <v>98521</v>
      </c>
      <c r="Q18" s="69">
        <v>105587</v>
      </c>
      <c r="R18" s="70">
        <v>-6.6921117182986603</v>
      </c>
      <c r="S18" s="69">
        <v>19.125504733001101</v>
      </c>
      <c r="T18" s="69">
        <v>19.595973760027299</v>
      </c>
      <c r="U18" s="71">
        <v>-2.4599038487825902</v>
      </c>
    </row>
    <row r="19" spans="1:21" ht="12" thickBot="1" x14ac:dyDescent="0.2">
      <c r="A19" s="46"/>
      <c r="B19" s="48" t="s">
        <v>17</v>
      </c>
      <c r="C19" s="54"/>
      <c r="D19" s="69">
        <v>602248.67050000001</v>
      </c>
      <c r="E19" s="69">
        <v>917481.16440000001</v>
      </c>
      <c r="F19" s="70">
        <v>65.641529643156105</v>
      </c>
      <c r="G19" s="69">
        <v>686719.3297</v>
      </c>
      <c r="H19" s="70">
        <v>-12.300608931002699</v>
      </c>
      <c r="I19" s="69">
        <v>33225.266300000003</v>
      </c>
      <c r="J19" s="70">
        <v>5.5168683514760897</v>
      </c>
      <c r="K19" s="69">
        <v>80038.5628</v>
      </c>
      <c r="L19" s="70">
        <v>11.655207497212199</v>
      </c>
      <c r="M19" s="70">
        <v>-0.58488427156015899</v>
      </c>
      <c r="N19" s="69">
        <v>15401796.841499999</v>
      </c>
      <c r="O19" s="69">
        <v>99557972.2245</v>
      </c>
      <c r="P19" s="69">
        <v>13507</v>
      </c>
      <c r="Q19" s="69">
        <v>14759</v>
      </c>
      <c r="R19" s="70">
        <v>-8.4829595501050203</v>
      </c>
      <c r="S19" s="69">
        <v>44.587892981416999</v>
      </c>
      <c r="T19" s="69">
        <v>46.760261914763902</v>
      </c>
      <c r="U19" s="71">
        <v>-4.8721049327273898</v>
      </c>
    </row>
    <row r="20" spans="1:21" ht="12" thickBot="1" x14ac:dyDescent="0.2">
      <c r="A20" s="46"/>
      <c r="B20" s="48" t="s">
        <v>18</v>
      </c>
      <c r="C20" s="54"/>
      <c r="D20" s="69">
        <v>996599.20349999995</v>
      </c>
      <c r="E20" s="69">
        <v>1349915.6255999999</v>
      </c>
      <c r="F20" s="70">
        <v>73.8267773629955</v>
      </c>
      <c r="G20" s="69">
        <v>1264443.6099</v>
      </c>
      <c r="H20" s="70">
        <v>-21.182787773444701</v>
      </c>
      <c r="I20" s="69">
        <v>64187.843999999997</v>
      </c>
      <c r="J20" s="70">
        <v>6.44068786876168</v>
      </c>
      <c r="K20" s="69">
        <v>78616.491500000004</v>
      </c>
      <c r="L20" s="70">
        <v>6.2174770693188499</v>
      </c>
      <c r="M20" s="70">
        <v>-0.18353207100319399</v>
      </c>
      <c r="N20" s="69">
        <v>25799306.116599999</v>
      </c>
      <c r="O20" s="69">
        <v>149069216.86520001</v>
      </c>
      <c r="P20" s="69">
        <v>42295</v>
      </c>
      <c r="Q20" s="69">
        <v>44607</v>
      </c>
      <c r="R20" s="70">
        <v>-5.1830430201537903</v>
      </c>
      <c r="S20" s="69">
        <v>23.563050088663001</v>
      </c>
      <c r="T20" s="69">
        <v>24.033467426637099</v>
      </c>
      <c r="U20" s="71">
        <v>-1.9964195475713999</v>
      </c>
    </row>
    <row r="21" spans="1:21" ht="12" thickBot="1" x14ac:dyDescent="0.2">
      <c r="A21" s="46"/>
      <c r="B21" s="48" t="s">
        <v>19</v>
      </c>
      <c r="C21" s="54"/>
      <c r="D21" s="69">
        <v>370730.65759999998</v>
      </c>
      <c r="E21" s="69">
        <v>551124.94909999997</v>
      </c>
      <c r="F21" s="70">
        <v>67.267986725226606</v>
      </c>
      <c r="G21" s="69">
        <v>501050.33260000002</v>
      </c>
      <c r="H21" s="70">
        <v>-26.009298172452699</v>
      </c>
      <c r="I21" s="69">
        <v>29371.265200000002</v>
      </c>
      <c r="J21" s="70">
        <v>7.9225347561328796</v>
      </c>
      <c r="K21" s="69">
        <v>54816.933700000001</v>
      </c>
      <c r="L21" s="70">
        <v>10.940404612756099</v>
      </c>
      <c r="M21" s="70">
        <v>-0.46419357637291597</v>
      </c>
      <c r="N21" s="69">
        <v>9937675.6241999995</v>
      </c>
      <c r="O21" s="69">
        <v>61792236.7729</v>
      </c>
      <c r="P21" s="69">
        <v>33074</v>
      </c>
      <c r="Q21" s="69">
        <v>34677</v>
      </c>
      <c r="R21" s="70">
        <v>-4.6226605531043603</v>
      </c>
      <c r="S21" s="69">
        <v>11.2091267339904</v>
      </c>
      <c r="T21" s="69">
        <v>11.8316675779335</v>
      </c>
      <c r="U21" s="71">
        <v>-5.5538746123305804</v>
      </c>
    </row>
    <row r="22" spans="1:21" ht="12" thickBot="1" x14ac:dyDescent="0.2">
      <c r="A22" s="46"/>
      <c r="B22" s="48" t="s">
        <v>20</v>
      </c>
      <c r="C22" s="54"/>
      <c r="D22" s="69">
        <v>1554306.3685999999</v>
      </c>
      <c r="E22" s="69">
        <v>1654656.8241000001</v>
      </c>
      <c r="F22" s="70">
        <v>93.935270804289999</v>
      </c>
      <c r="G22" s="69">
        <v>1477215.1728999999</v>
      </c>
      <c r="H22" s="70">
        <v>5.2186842590208302</v>
      </c>
      <c r="I22" s="69">
        <v>175860.27849999999</v>
      </c>
      <c r="J22" s="70">
        <v>11.3143896243828</v>
      </c>
      <c r="K22" s="69">
        <v>212558.7377</v>
      </c>
      <c r="L22" s="70">
        <v>14.3891520747593</v>
      </c>
      <c r="M22" s="70">
        <v>-0.17265090862458601</v>
      </c>
      <c r="N22" s="69">
        <v>31690353.042599998</v>
      </c>
      <c r="O22" s="69">
        <v>173727185.079</v>
      </c>
      <c r="P22" s="69">
        <v>97198</v>
      </c>
      <c r="Q22" s="69">
        <v>100767</v>
      </c>
      <c r="R22" s="70">
        <v>-3.5418341322059801</v>
      </c>
      <c r="S22" s="69">
        <v>15.9911352970226</v>
      </c>
      <c r="T22" s="69">
        <v>15.8249541923447</v>
      </c>
      <c r="U22" s="71">
        <v>1.03920767094502</v>
      </c>
    </row>
    <row r="23" spans="1:21" ht="12" thickBot="1" x14ac:dyDescent="0.2">
      <c r="A23" s="46"/>
      <c r="B23" s="48" t="s">
        <v>21</v>
      </c>
      <c r="C23" s="54"/>
      <c r="D23" s="69">
        <v>3143896.8673</v>
      </c>
      <c r="E23" s="69">
        <v>3646943.6157999998</v>
      </c>
      <c r="F23" s="70">
        <v>86.2063469717326</v>
      </c>
      <c r="G23" s="69">
        <v>2748448.8582000001</v>
      </c>
      <c r="H23" s="70">
        <v>14.3880432019021</v>
      </c>
      <c r="I23" s="69">
        <v>236864.59479999999</v>
      </c>
      <c r="J23" s="70">
        <v>7.5341082992783104</v>
      </c>
      <c r="K23" s="69">
        <v>215971.18719999999</v>
      </c>
      <c r="L23" s="70">
        <v>7.8579299940637304</v>
      </c>
      <c r="M23" s="70">
        <v>9.6741643507527994E-2</v>
      </c>
      <c r="N23" s="69">
        <v>73588782.3442</v>
      </c>
      <c r="O23" s="69">
        <v>386813915.36750001</v>
      </c>
      <c r="P23" s="69">
        <v>99177</v>
      </c>
      <c r="Q23" s="69">
        <v>97410</v>
      </c>
      <c r="R23" s="70">
        <v>1.81398213735755</v>
      </c>
      <c r="S23" s="69">
        <v>31.6998585085252</v>
      </c>
      <c r="T23" s="69">
        <v>32.3579827112206</v>
      </c>
      <c r="U23" s="71">
        <v>-2.07611085241424</v>
      </c>
    </row>
    <row r="24" spans="1:21" ht="12" thickBot="1" x14ac:dyDescent="0.2">
      <c r="A24" s="46"/>
      <c r="B24" s="48" t="s">
        <v>22</v>
      </c>
      <c r="C24" s="54"/>
      <c r="D24" s="69">
        <v>247890.82939999999</v>
      </c>
      <c r="E24" s="69">
        <v>383289.22350000002</v>
      </c>
      <c r="F24" s="70">
        <v>64.674614938658706</v>
      </c>
      <c r="G24" s="69">
        <v>329709.3112</v>
      </c>
      <c r="H24" s="70">
        <v>-24.815338548437101</v>
      </c>
      <c r="I24" s="69">
        <v>38666.385600000001</v>
      </c>
      <c r="J24" s="70">
        <v>15.598150885044401</v>
      </c>
      <c r="K24" s="69">
        <v>55511.750800000002</v>
      </c>
      <c r="L24" s="70">
        <v>16.836573585975199</v>
      </c>
      <c r="M24" s="70">
        <v>-0.30345584416335902</v>
      </c>
      <c r="N24" s="69">
        <v>5902440.7914000005</v>
      </c>
      <c r="O24" s="69">
        <v>38135469.546400003</v>
      </c>
      <c r="P24" s="69">
        <v>26574</v>
      </c>
      <c r="Q24" s="69">
        <v>27372</v>
      </c>
      <c r="R24" s="70">
        <v>-2.9153879877246802</v>
      </c>
      <c r="S24" s="69">
        <v>9.3283220215247997</v>
      </c>
      <c r="T24" s="69">
        <v>9.3725590311267002</v>
      </c>
      <c r="U24" s="71">
        <v>-0.474222582580482</v>
      </c>
    </row>
    <row r="25" spans="1:21" ht="12" thickBot="1" x14ac:dyDescent="0.2">
      <c r="A25" s="46"/>
      <c r="B25" s="48" t="s">
        <v>23</v>
      </c>
      <c r="C25" s="54"/>
      <c r="D25" s="69">
        <v>230917.38870000001</v>
      </c>
      <c r="E25" s="69">
        <v>314663.69449999998</v>
      </c>
      <c r="F25" s="70">
        <v>73.385456516337996</v>
      </c>
      <c r="G25" s="69">
        <v>288658.26730000001</v>
      </c>
      <c r="H25" s="70">
        <v>-20.003195868972099</v>
      </c>
      <c r="I25" s="69">
        <v>17299.6666</v>
      </c>
      <c r="J25" s="70">
        <v>7.4917123813811797</v>
      </c>
      <c r="K25" s="69">
        <v>28036.464400000001</v>
      </c>
      <c r="L25" s="70">
        <v>9.7126836734116306</v>
      </c>
      <c r="M25" s="70">
        <v>-0.38295833764260201</v>
      </c>
      <c r="N25" s="69">
        <v>5706214.5985000003</v>
      </c>
      <c r="O25" s="69">
        <v>45858209.528700002</v>
      </c>
      <c r="P25" s="69">
        <v>19259</v>
      </c>
      <c r="Q25" s="69">
        <v>21447</v>
      </c>
      <c r="R25" s="70">
        <v>-10.201893038653401</v>
      </c>
      <c r="S25" s="69">
        <v>11.9901027415754</v>
      </c>
      <c r="T25" s="69">
        <v>12.867778071525199</v>
      </c>
      <c r="U25" s="71">
        <v>-7.3199984092418999</v>
      </c>
    </row>
    <row r="26" spans="1:21" ht="12" thickBot="1" x14ac:dyDescent="0.2">
      <c r="A26" s="46"/>
      <c r="B26" s="48" t="s">
        <v>24</v>
      </c>
      <c r="C26" s="54"/>
      <c r="D26" s="69">
        <v>625791.0368</v>
      </c>
      <c r="E26" s="69">
        <v>788224.36199999996</v>
      </c>
      <c r="F26" s="70">
        <v>79.392501293940001</v>
      </c>
      <c r="G26" s="69">
        <v>653934.38780000003</v>
      </c>
      <c r="H26" s="70">
        <v>-4.3036964449417097</v>
      </c>
      <c r="I26" s="69">
        <v>120176.3008</v>
      </c>
      <c r="J26" s="70">
        <v>19.203902538221801</v>
      </c>
      <c r="K26" s="69">
        <v>137970.97899999999</v>
      </c>
      <c r="L26" s="70">
        <v>21.098596674839101</v>
      </c>
      <c r="M26" s="70">
        <v>-0.12897406635057701</v>
      </c>
      <c r="N26" s="69">
        <v>14718826.409</v>
      </c>
      <c r="O26" s="69">
        <v>89968404.379899994</v>
      </c>
      <c r="P26" s="69">
        <v>43736</v>
      </c>
      <c r="Q26" s="69">
        <v>45953</v>
      </c>
      <c r="R26" s="70">
        <v>-4.8244945923008302</v>
      </c>
      <c r="S26" s="69">
        <v>14.308373806475201</v>
      </c>
      <c r="T26" s="69">
        <v>15.1065544839292</v>
      </c>
      <c r="U26" s="71">
        <v>-5.5784164451504701</v>
      </c>
    </row>
    <row r="27" spans="1:21" ht="12" thickBot="1" x14ac:dyDescent="0.2">
      <c r="A27" s="46"/>
      <c r="B27" s="48" t="s">
        <v>25</v>
      </c>
      <c r="C27" s="54"/>
      <c r="D27" s="69">
        <v>265577.10950000002</v>
      </c>
      <c r="E27" s="69">
        <v>395914.57669999998</v>
      </c>
      <c r="F27" s="70">
        <v>67.079396700576197</v>
      </c>
      <c r="G27" s="69">
        <v>360785.26120000001</v>
      </c>
      <c r="H27" s="70">
        <v>-26.3891466584112</v>
      </c>
      <c r="I27" s="69">
        <v>76411.909</v>
      </c>
      <c r="J27" s="70">
        <v>28.772023742505599</v>
      </c>
      <c r="K27" s="69">
        <v>113796.4332</v>
      </c>
      <c r="L27" s="70">
        <v>31.541319848129099</v>
      </c>
      <c r="M27" s="70">
        <v>-0.32852105420822603</v>
      </c>
      <c r="N27" s="69">
        <v>6452108.5410000002</v>
      </c>
      <c r="O27" s="69">
        <v>33243386.959600002</v>
      </c>
      <c r="P27" s="69">
        <v>35892</v>
      </c>
      <c r="Q27" s="69">
        <v>37898</v>
      </c>
      <c r="R27" s="70">
        <v>-5.2931553116259398</v>
      </c>
      <c r="S27" s="69">
        <v>7.3993399504067803</v>
      </c>
      <c r="T27" s="69">
        <v>7.41324805794501</v>
      </c>
      <c r="U27" s="71">
        <v>-0.18796416479647701</v>
      </c>
    </row>
    <row r="28" spans="1:21" ht="12" thickBot="1" x14ac:dyDescent="0.2">
      <c r="A28" s="46"/>
      <c r="B28" s="48" t="s">
        <v>26</v>
      </c>
      <c r="C28" s="54"/>
      <c r="D28" s="69">
        <v>864318.17720000003</v>
      </c>
      <c r="E28" s="69">
        <v>1193816.0294000001</v>
      </c>
      <c r="F28" s="70">
        <v>72.399612328408594</v>
      </c>
      <c r="G28" s="69">
        <v>1083912.5932</v>
      </c>
      <c r="H28" s="70">
        <v>-20.2594210435085</v>
      </c>
      <c r="I28" s="69">
        <v>23843.098600000001</v>
      </c>
      <c r="J28" s="70">
        <v>2.7586020089547199</v>
      </c>
      <c r="K28" s="69">
        <v>102140.36320000001</v>
      </c>
      <c r="L28" s="70">
        <v>9.4233025652423095</v>
      </c>
      <c r="M28" s="70">
        <v>-0.76656536306501</v>
      </c>
      <c r="N28" s="69">
        <v>19967162.995700002</v>
      </c>
      <c r="O28" s="69">
        <v>115906318.1521</v>
      </c>
      <c r="P28" s="69">
        <v>44962</v>
      </c>
      <c r="Q28" s="69">
        <v>47298</v>
      </c>
      <c r="R28" s="70">
        <v>-4.9388980506575404</v>
      </c>
      <c r="S28" s="69">
        <v>19.223303616387199</v>
      </c>
      <c r="T28" s="69">
        <v>19.803590972134099</v>
      </c>
      <c r="U28" s="71">
        <v>-3.0186661321432799</v>
      </c>
    </row>
    <row r="29" spans="1:21" ht="12" thickBot="1" x14ac:dyDescent="0.2">
      <c r="A29" s="46"/>
      <c r="B29" s="48" t="s">
        <v>27</v>
      </c>
      <c r="C29" s="54"/>
      <c r="D29" s="69">
        <v>774215.60190000001</v>
      </c>
      <c r="E29" s="69">
        <v>969133.11129999999</v>
      </c>
      <c r="F29" s="70">
        <v>79.887436810559805</v>
      </c>
      <c r="G29" s="69">
        <v>887307.755</v>
      </c>
      <c r="H29" s="70">
        <v>-12.745538677276601</v>
      </c>
      <c r="I29" s="69">
        <v>112090.6465</v>
      </c>
      <c r="J29" s="70">
        <v>14.4779627567461</v>
      </c>
      <c r="K29" s="69">
        <v>151141.54180000001</v>
      </c>
      <c r="L29" s="70">
        <v>17.033722623105</v>
      </c>
      <c r="M29" s="70">
        <v>-0.258373011383426</v>
      </c>
      <c r="N29" s="69">
        <v>20078352.783500001</v>
      </c>
      <c r="O29" s="69">
        <v>85817433.006999999</v>
      </c>
      <c r="P29" s="69">
        <v>111817</v>
      </c>
      <c r="Q29" s="69">
        <v>117625</v>
      </c>
      <c r="R29" s="70">
        <v>-4.9377258235919204</v>
      </c>
      <c r="S29" s="69">
        <v>6.9239525465716296</v>
      </c>
      <c r="T29" s="69">
        <v>7.08074078469713</v>
      </c>
      <c r="U29" s="71">
        <v>-2.26443259209125</v>
      </c>
    </row>
    <row r="30" spans="1:21" ht="12" thickBot="1" x14ac:dyDescent="0.2">
      <c r="A30" s="46"/>
      <c r="B30" s="48" t="s">
        <v>28</v>
      </c>
      <c r="C30" s="54"/>
      <c r="D30" s="69">
        <v>1380048.9098</v>
      </c>
      <c r="E30" s="69">
        <v>1806089.2250000001</v>
      </c>
      <c r="F30" s="70">
        <v>76.410893254733907</v>
      </c>
      <c r="G30" s="69">
        <v>1714561.3936999999</v>
      </c>
      <c r="H30" s="70">
        <v>-19.5100907514386</v>
      </c>
      <c r="I30" s="69">
        <v>177148.2886</v>
      </c>
      <c r="J30" s="70">
        <v>12.8363775618411</v>
      </c>
      <c r="K30" s="69">
        <v>181612.745</v>
      </c>
      <c r="L30" s="70">
        <v>10.592373400411301</v>
      </c>
      <c r="M30" s="70">
        <v>-2.4582285786165999E-2</v>
      </c>
      <c r="N30" s="69">
        <v>34583190.101499997</v>
      </c>
      <c r="O30" s="69">
        <v>149699274.49430001</v>
      </c>
      <c r="P30" s="69">
        <v>82057</v>
      </c>
      <c r="Q30" s="69">
        <v>83271</v>
      </c>
      <c r="R30" s="70">
        <v>-1.4578905020955699</v>
      </c>
      <c r="S30" s="69">
        <v>16.818174071681899</v>
      </c>
      <c r="T30" s="69">
        <v>17.067746134908901</v>
      </c>
      <c r="U30" s="71">
        <v>-1.4839426810741601</v>
      </c>
    </row>
    <row r="31" spans="1:21" ht="12" thickBot="1" x14ac:dyDescent="0.2">
      <c r="A31" s="46"/>
      <c r="B31" s="48" t="s">
        <v>29</v>
      </c>
      <c r="C31" s="54"/>
      <c r="D31" s="69">
        <v>760998.16500000004</v>
      </c>
      <c r="E31" s="69">
        <v>1108644.7381</v>
      </c>
      <c r="F31" s="70">
        <v>68.642202397875593</v>
      </c>
      <c r="G31" s="69">
        <v>1028807.7319</v>
      </c>
      <c r="H31" s="70">
        <v>-26.0310608674577</v>
      </c>
      <c r="I31" s="69">
        <v>34367.237000000001</v>
      </c>
      <c r="J31" s="70">
        <v>4.5160735702956698</v>
      </c>
      <c r="K31" s="69">
        <v>35402.730000000003</v>
      </c>
      <c r="L31" s="70">
        <v>3.4411415177273499</v>
      </c>
      <c r="M31" s="70">
        <v>-2.9248959049203001E-2</v>
      </c>
      <c r="N31" s="69">
        <v>24253640.202799998</v>
      </c>
      <c r="O31" s="69">
        <v>154358238.87490001</v>
      </c>
      <c r="P31" s="69">
        <v>29328</v>
      </c>
      <c r="Q31" s="69">
        <v>29941</v>
      </c>
      <c r="R31" s="70">
        <v>-2.0473598076216502</v>
      </c>
      <c r="S31" s="69">
        <v>25.947837049918199</v>
      </c>
      <c r="T31" s="69">
        <v>25.869363458134298</v>
      </c>
      <c r="U31" s="71">
        <v>0.30242825879039598</v>
      </c>
    </row>
    <row r="32" spans="1:21" ht="12" thickBot="1" x14ac:dyDescent="0.2">
      <c r="A32" s="46"/>
      <c r="B32" s="48" t="s">
        <v>30</v>
      </c>
      <c r="C32" s="54"/>
      <c r="D32" s="69">
        <v>127475.6057</v>
      </c>
      <c r="E32" s="69">
        <v>216983.87820000001</v>
      </c>
      <c r="F32" s="70">
        <v>58.748883445848598</v>
      </c>
      <c r="G32" s="69">
        <v>187015.07980000001</v>
      </c>
      <c r="H32" s="70">
        <v>-31.8367236287434</v>
      </c>
      <c r="I32" s="69">
        <v>36615.347600000001</v>
      </c>
      <c r="J32" s="70">
        <v>28.723415275366701</v>
      </c>
      <c r="K32" s="69">
        <v>50129.3338</v>
      </c>
      <c r="L32" s="70">
        <v>26.804968804446101</v>
      </c>
      <c r="M32" s="70">
        <v>-0.26958240167157399</v>
      </c>
      <c r="N32" s="69">
        <v>2982715.2719999999</v>
      </c>
      <c r="O32" s="69">
        <v>16215624.686000001</v>
      </c>
      <c r="P32" s="69">
        <v>24858</v>
      </c>
      <c r="Q32" s="69">
        <v>25073</v>
      </c>
      <c r="R32" s="70">
        <v>-0.85749611135483905</v>
      </c>
      <c r="S32" s="69">
        <v>5.1281521321103902</v>
      </c>
      <c r="T32" s="69">
        <v>5.0310940134806401</v>
      </c>
      <c r="U32" s="71">
        <v>1.8926528724062599</v>
      </c>
    </row>
    <row r="33" spans="1:21" ht="12" thickBot="1" x14ac:dyDescent="0.2">
      <c r="A33" s="46"/>
      <c r="B33" s="48" t="s">
        <v>31</v>
      </c>
      <c r="C33" s="54"/>
      <c r="D33" s="72"/>
      <c r="E33" s="72"/>
      <c r="F33" s="72"/>
      <c r="G33" s="69">
        <v>25.2896</v>
      </c>
      <c r="H33" s="72"/>
      <c r="I33" s="72"/>
      <c r="J33" s="72"/>
      <c r="K33" s="69">
        <v>4.4934000000000003</v>
      </c>
      <c r="L33" s="70">
        <v>17.767778058965</v>
      </c>
      <c r="M33" s="72"/>
      <c r="N33" s="72"/>
      <c r="O33" s="69">
        <v>138.37620000000001</v>
      </c>
      <c r="P33" s="72"/>
      <c r="Q33" s="72"/>
      <c r="R33" s="72"/>
      <c r="S33" s="72"/>
      <c r="T33" s="72"/>
      <c r="U33" s="73"/>
    </row>
    <row r="34" spans="1:21" ht="12" thickBot="1" x14ac:dyDescent="0.2">
      <c r="A34" s="46"/>
      <c r="B34" s="48" t="s">
        <v>72</v>
      </c>
      <c r="C34" s="54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69">
        <v>1</v>
      </c>
      <c r="O34" s="69">
        <v>1</v>
      </c>
      <c r="P34" s="72"/>
      <c r="Q34" s="72"/>
      <c r="R34" s="72"/>
      <c r="S34" s="72"/>
      <c r="T34" s="72"/>
      <c r="U34" s="73"/>
    </row>
    <row r="35" spans="1:21" ht="12" customHeight="1" thickBot="1" x14ac:dyDescent="0.2">
      <c r="A35" s="46"/>
      <c r="B35" s="48" t="s">
        <v>32</v>
      </c>
      <c r="C35" s="54"/>
      <c r="D35" s="69">
        <v>135170.08689999999</v>
      </c>
      <c r="E35" s="69">
        <v>152684.78469999999</v>
      </c>
      <c r="F35" s="70">
        <v>88.528851886313703</v>
      </c>
      <c r="G35" s="69">
        <v>143341.07010000001</v>
      </c>
      <c r="H35" s="70">
        <v>-5.7003782616521601</v>
      </c>
      <c r="I35" s="69">
        <v>15849.7706</v>
      </c>
      <c r="J35" s="70">
        <v>11.7257974478671</v>
      </c>
      <c r="K35" s="69">
        <v>15580.7672</v>
      </c>
      <c r="L35" s="70">
        <v>10.8697159782122</v>
      </c>
      <c r="M35" s="70">
        <v>1.7265093338921001E-2</v>
      </c>
      <c r="N35" s="69">
        <v>3236250.4989999998</v>
      </c>
      <c r="O35" s="69">
        <v>25742052.198600002</v>
      </c>
      <c r="P35" s="69">
        <v>9094</v>
      </c>
      <c r="Q35" s="69">
        <v>10139</v>
      </c>
      <c r="R35" s="70">
        <v>-10.306736364533</v>
      </c>
      <c r="S35" s="69">
        <v>14.8636559159886</v>
      </c>
      <c r="T35" s="69">
        <v>15.467764552717201</v>
      </c>
      <c r="U35" s="71">
        <v>-4.0643341055738498</v>
      </c>
    </row>
    <row r="36" spans="1:21" ht="12" customHeight="1" thickBot="1" x14ac:dyDescent="0.2">
      <c r="A36" s="46"/>
      <c r="B36" s="48" t="s">
        <v>70</v>
      </c>
      <c r="C36" s="54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69">
        <v>1536431.25</v>
      </c>
      <c r="O36" s="69">
        <v>2159942.44</v>
      </c>
      <c r="P36" s="72"/>
      <c r="Q36" s="69">
        <v>3</v>
      </c>
      <c r="R36" s="72"/>
      <c r="S36" s="72"/>
      <c r="T36" s="69">
        <v>3044.7266666666701</v>
      </c>
      <c r="U36" s="73"/>
    </row>
    <row r="37" spans="1:21" ht="12" customHeight="1" thickBot="1" x14ac:dyDescent="0.2">
      <c r="A37" s="46"/>
      <c r="B37" s="48" t="s">
        <v>36</v>
      </c>
      <c r="C37" s="54"/>
      <c r="D37" s="69">
        <v>571563.46</v>
      </c>
      <c r="E37" s="69">
        <v>315287.20549999998</v>
      </c>
      <c r="F37" s="70">
        <v>181.283429847267</v>
      </c>
      <c r="G37" s="72"/>
      <c r="H37" s="72"/>
      <c r="I37" s="69">
        <v>-9580.76</v>
      </c>
      <c r="J37" s="70">
        <v>-1.67623731580042</v>
      </c>
      <c r="K37" s="72"/>
      <c r="L37" s="72"/>
      <c r="M37" s="72"/>
      <c r="N37" s="69">
        <v>7759522.4400000004</v>
      </c>
      <c r="O37" s="69">
        <v>22433239.289999999</v>
      </c>
      <c r="P37" s="69">
        <v>181</v>
      </c>
      <c r="Q37" s="69">
        <v>186</v>
      </c>
      <c r="R37" s="70">
        <v>-2.6881720430107499</v>
      </c>
      <c r="S37" s="69">
        <v>3157.8091712707201</v>
      </c>
      <c r="T37" s="69">
        <v>2918.9768279569898</v>
      </c>
      <c r="U37" s="71">
        <v>7.5632291364085802</v>
      </c>
    </row>
    <row r="38" spans="1:21" ht="12" customHeight="1" thickBot="1" x14ac:dyDescent="0.2">
      <c r="A38" s="46"/>
      <c r="B38" s="48" t="s">
        <v>37</v>
      </c>
      <c r="C38" s="54"/>
      <c r="D38" s="69">
        <v>1034403.44</v>
      </c>
      <c r="E38" s="69">
        <v>231453.0343</v>
      </c>
      <c r="F38" s="70">
        <v>446.91720855093598</v>
      </c>
      <c r="G38" s="72"/>
      <c r="H38" s="72"/>
      <c r="I38" s="69">
        <v>-39723.51</v>
      </c>
      <c r="J38" s="70">
        <v>-3.8402337486425999</v>
      </c>
      <c r="K38" s="72"/>
      <c r="L38" s="72"/>
      <c r="M38" s="72"/>
      <c r="N38" s="69">
        <v>7093688.7400000002</v>
      </c>
      <c r="O38" s="69">
        <v>30333539.010000002</v>
      </c>
      <c r="P38" s="69">
        <v>348</v>
      </c>
      <c r="Q38" s="69">
        <v>281</v>
      </c>
      <c r="R38" s="70">
        <v>23.843416370106802</v>
      </c>
      <c r="S38" s="69">
        <v>2972.4236781609202</v>
      </c>
      <c r="T38" s="69">
        <v>2807.57729537367</v>
      </c>
      <c r="U38" s="71">
        <v>5.5458575437417803</v>
      </c>
    </row>
    <row r="39" spans="1:21" ht="12" thickBot="1" x14ac:dyDescent="0.2">
      <c r="A39" s="46"/>
      <c r="B39" s="48" t="s">
        <v>38</v>
      </c>
      <c r="C39" s="54"/>
      <c r="D39" s="69">
        <v>613256.97</v>
      </c>
      <c r="E39" s="69">
        <v>193351.7403</v>
      </c>
      <c r="F39" s="70">
        <v>317.17168361064898</v>
      </c>
      <c r="G39" s="72"/>
      <c r="H39" s="72"/>
      <c r="I39" s="69">
        <v>16705.14</v>
      </c>
      <c r="J39" s="70">
        <v>2.72400328364796</v>
      </c>
      <c r="K39" s="72"/>
      <c r="L39" s="72"/>
      <c r="M39" s="72"/>
      <c r="N39" s="69">
        <v>6712940.1799999997</v>
      </c>
      <c r="O39" s="69">
        <v>16958988.760000002</v>
      </c>
      <c r="P39" s="69">
        <v>263</v>
      </c>
      <c r="Q39" s="69">
        <v>231</v>
      </c>
      <c r="R39" s="70">
        <v>13.852813852813901</v>
      </c>
      <c r="S39" s="69">
        <v>2331.7755513308002</v>
      </c>
      <c r="T39" s="69">
        <v>2450.49285714286</v>
      </c>
      <c r="U39" s="71">
        <v>-5.09128358191695</v>
      </c>
    </row>
    <row r="40" spans="1:21" ht="12" customHeight="1" thickBot="1" x14ac:dyDescent="0.2">
      <c r="A40" s="46"/>
      <c r="B40" s="48" t="s">
        <v>71</v>
      </c>
      <c r="C40" s="54"/>
      <c r="D40" s="69">
        <v>14.27</v>
      </c>
      <c r="E40" s="72"/>
      <c r="F40" s="72"/>
      <c r="G40" s="72"/>
      <c r="H40" s="72"/>
      <c r="I40" s="69">
        <v>14.25</v>
      </c>
      <c r="J40" s="70">
        <v>99.859845830413505</v>
      </c>
      <c r="K40" s="72"/>
      <c r="L40" s="72"/>
      <c r="M40" s="72"/>
      <c r="N40" s="69">
        <v>400.44</v>
      </c>
      <c r="O40" s="69">
        <v>1555.48</v>
      </c>
      <c r="P40" s="69">
        <v>12</v>
      </c>
      <c r="Q40" s="69">
        <v>21</v>
      </c>
      <c r="R40" s="70">
        <v>-42.857142857142897</v>
      </c>
      <c r="S40" s="69">
        <v>1.18916666666667</v>
      </c>
      <c r="T40" s="69">
        <v>0.40571428571428603</v>
      </c>
      <c r="U40" s="71">
        <v>65.882470717789602</v>
      </c>
    </row>
    <row r="41" spans="1:21" ht="12" customHeight="1" thickBot="1" x14ac:dyDescent="0.2">
      <c r="A41" s="46"/>
      <c r="B41" s="48" t="s">
        <v>33</v>
      </c>
      <c r="C41" s="54"/>
      <c r="D41" s="69">
        <v>143388.03400000001</v>
      </c>
      <c r="E41" s="69">
        <v>130839.9593</v>
      </c>
      <c r="F41" s="70">
        <v>109.590399421654</v>
      </c>
      <c r="G41" s="69">
        <v>282404.27409999998</v>
      </c>
      <c r="H41" s="70">
        <v>-49.225968885575</v>
      </c>
      <c r="I41" s="69">
        <v>7204.1660000000002</v>
      </c>
      <c r="J41" s="70">
        <v>5.0242449101436204</v>
      </c>
      <c r="K41" s="69">
        <v>16524.899700000002</v>
      </c>
      <c r="L41" s="70">
        <v>5.8515048161588696</v>
      </c>
      <c r="M41" s="70">
        <v>-0.56404177146079804</v>
      </c>
      <c r="N41" s="69">
        <v>3754038.0273000002</v>
      </c>
      <c r="O41" s="69">
        <v>30071003.460299999</v>
      </c>
      <c r="P41" s="69">
        <v>228</v>
      </c>
      <c r="Q41" s="69">
        <v>296</v>
      </c>
      <c r="R41" s="70">
        <v>-22.972972972973</v>
      </c>
      <c r="S41" s="69">
        <v>628.89488596491196</v>
      </c>
      <c r="T41" s="69">
        <v>542.86498108108105</v>
      </c>
      <c r="U41" s="71">
        <v>13.6795364064434</v>
      </c>
    </row>
    <row r="42" spans="1:21" ht="12" thickBot="1" x14ac:dyDescent="0.2">
      <c r="A42" s="46"/>
      <c r="B42" s="48" t="s">
        <v>34</v>
      </c>
      <c r="C42" s="54"/>
      <c r="D42" s="69">
        <v>370505.5661</v>
      </c>
      <c r="E42" s="69">
        <v>393318.99449999997</v>
      </c>
      <c r="F42" s="70">
        <v>94.199764384885299</v>
      </c>
      <c r="G42" s="69">
        <v>461978.13319999998</v>
      </c>
      <c r="H42" s="70">
        <v>-19.800194105810601</v>
      </c>
      <c r="I42" s="69">
        <v>11978.024600000001</v>
      </c>
      <c r="J42" s="70">
        <v>3.2328865463702998</v>
      </c>
      <c r="K42" s="69">
        <v>21752.070199999998</v>
      </c>
      <c r="L42" s="70">
        <v>4.7084631580566798</v>
      </c>
      <c r="M42" s="70">
        <v>-0.449338638121902</v>
      </c>
      <c r="N42" s="69">
        <v>9490624.3235999998</v>
      </c>
      <c r="O42" s="69">
        <v>69137024.180700004</v>
      </c>
      <c r="P42" s="69">
        <v>1803</v>
      </c>
      <c r="Q42" s="69">
        <v>2017</v>
      </c>
      <c r="R42" s="70">
        <v>-10.609816559246401</v>
      </c>
      <c r="S42" s="69">
        <v>205.493935718247</v>
      </c>
      <c r="T42" s="69">
        <v>237.79664100148699</v>
      </c>
      <c r="U42" s="71">
        <v>-15.719541878613001</v>
      </c>
    </row>
    <row r="43" spans="1:21" ht="12" thickBot="1" x14ac:dyDescent="0.2">
      <c r="A43" s="46"/>
      <c r="B43" s="48" t="s">
        <v>39</v>
      </c>
      <c r="C43" s="54"/>
      <c r="D43" s="69">
        <v>324847.25</v>
      </c>
      <c r="E43" s="69">
        <v>132099.01250000001</v>
      </c>
      <c r="F43" s="70">
        <v>245.91194426983299</v>
      </c>
      <c r="G43" s="72"/>
      <c r="H43" s="72"/>
      <c r="I43" s="69">
        <v>5514.94</v>
      </c>
      <c r="J43" s="70">
        <v>1.69770253557634</v>
      </c>
      <c r="K43" s="72"/>
      <c r="L43" s="72"/>
      <c r="M43" s="72"/>
      <c r="N43" s="69">
        <v>4132330.75</v>
      </c>
      <c r="O43" s="69">
        <v>12330322.529999999</v>
      </c>
      <c r="P43" s="69">
        <v>170</v>
      </c>
      <c r="Q43" s="69">
        <v>159</v>
      </c>
      <c r="R43" s="70">
        <v>6.9182389937106903</v>
      </c>
      <c r="S43" s="69">
        <v>1910.8661764705901</v>
      </c>
      <c r="T43" s="69">
        <v>1849.0183018867899</v>
      </c>
      <c r="U43" s="71">
        <v>3.2366408147968802</v>
      </c>
    </row>
    <row r="44" spans="1:21" ht="12" thickBot="1" x14ac:dyDescent="0.2">
      <c r="A44" s="46"/>
      <c r="B44" s="48" t="s">
        <v>40</v>
      </c>
      <c r="C44" s="54"/>
      <c r="D44" s="69">
        <v>114557.23</v>
      </c>
      <c r="E44" s="69">
        <v>26875.064299999998</v>
      </c>
      <c r="F44" s="70">
        <v>426.25844061701503</v>
      </c>
      <c r="G44" s="72"/>
      <c r="H44" s="72"/>
      <c r="I44" s="69">
        <v>14739.88</v>
      </c>
      <c r="J44" s="70">
        <v>12.866826476163901</v>
      </c>
      <c r="K44" s="72"/>
      <c r="L44" s="72"/>
      <c r="M44" s="72"/>
      <c r="N44" s="69">
        <v>1441221.17</v>
      </c>
      <c r="O44" s="69">
        <v>3885981.93</v>
      </c>
      <c r="P44" s="69">
        <v>96</v>
      </c>
      <c r="Q44" s="69">
        <v>75</v>
      </c>
      <c r="R44" s="70">
        <v>28</v>
      </c>
      <c r="S44" s="69">
        <v>1193.30447916667</v>
      </c>
      <c r="T44" s="69">
        <v>1556.32293333333</v>
      </c>
      <c r="U44" s="71">
        <v>-30.421276422273799</v>
      </c>
    </row>
    <row r="45" spans="1:21" ht="12" thickBot="1" x14ac:dyDescent="0.2">
      <c r="A45" s="47"/>
      <c r="B45" s="48" t="s">
        <v>35</v>
      </c>
      <c r="C45" s="54"/>
      <c r="D45" s="74">
        <v>7103.3507</v>
      </c>
      <c r="E45" s="75"/>
      <c r="F45" s="75"/>
      <c r="G45" s="74">
        <v>18459.524399999998</v>
      </c>
      <c r="H45" s="76">
        <v>-61.519318991772103</v>
      </c>
      <c r="I45" s="74">
        <v>708.09879999999998</v>
      </c>
      <c r="J45" s="76">
        <v>9.9685180966779505</v>
      </c>
      <c r="K45" s="74">
        <v>2042.3161</v>
      </c>
      <c r="L45" s="76">
        <v>11.063752541750199</v>
      </c>
      <c r="M45" s="76">
        <v>-0.65328638402253203</v>
      </c>
      <c r="N45" s="74">
        <v>401392.07929999998</v>
      </c>
      <c r="O45" s="74">
        <v>3280955.9879999999</v>
      </c>
      <c r="P45" s="74">
        <v>25</v>
      </c>
      <c r="Q45" s="74">
        <v>28</v>
      </c>
      <c r="R45" s="76">
        <v>-10.714285714285699</v>
      </c>
      <c r="S45" s="74">
        <v>284.134028</v>
      </c>
      <c r="T45" s="74">
        <v>803.04299285714296</v>
      </c>
      <c r="U45" s="77">
        <v>-182.628236578951</v>
      </c>
    </row>
  </sheetData>
  <mergeCells count="43"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41:C41"/>
    <mergeCell ref="B42:C42"/>
    <mergeCell ref="B31:C31"/>
    <mergeCell ref="B32:C32"/>
    <mergeCell ref="B33:C33"/>
    <mergeCell ref="B34:C34"/>
    <mergeCell ref="B35:C35"/>
    <mergeCell ref="B36:C36"/>
    <mergeCell ref="B43:C43"/>
    <mergeCell ref="B44:C44"/>
    <mergeCell ref="B45:C45"/>
    <mergeCell ref="B37:C37"/>
    <mergeCell ref="B38:C38"/>
    <mergeCell ref="B39:C39"/>
    <mergeCell ref="B40:C40"/>
    <mergeCell ref="B25:C25"/>
    <mergeCell ref="B26:C26"/>
    <mergeCell ref="B27:C27"/>
    <mergeCell ref="B18:C18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3"/>
  <sheetViews>
    <sheetView topLeftCell="A16" workbookViewId="0">
      <selection activeCell="G35" sqref="G35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69454</v>
      </c>
      <c r="D2" s="32">
        <v>650260.37806752103</v>
      </c>
      <c r="E2" s="32">
        <v>499740.35797094001</v>
      </c>
      <c r="F2" s="32">
        <v>150520.02009658099</v>
      </c>
      <c r="G2" s="32">
        <v>499740.35797094001</v>
      </c>
      <c r="H2" s="32">
        <v>0.23147653643591901</v>
      </c>
    </row>
    <row r="3" spans="1:8" ht="14.25" x14ac:dyDescent="0.2">
      <c r="A3" s="32">
        <v>2</v>
      </c>
      <c r="B3" s="33">
        <v>13</v>
      </c>
      <c r="C3" s="32">
        <v>28154.04</v>
      </c>
      <c r="D3" s="32">
        <v>112232.02744203201</v>
      </c>
      <c r="E3" s="32">
        <v>87028.675518757998</v>
      </c>
      <c r="F3" s="32">
        <v>25203.3519232736</v>
      </c>
      <c r="G3" s="32">
        <v>87028.675518757998</v>
      </c>
      <c r="H3" s="32">
        <v>0.22456470312176499</v>
      </c>
    </row>
    <row r="4" spans="1:8" ht="14.25" x14ac:dyDescent="0.2">
      <c r="A4" s="32">
        <v>3</v>
      </c>
      <c r="B4" s="33">
        <v>14</v>
      </c>
      <c r="C4" s="32">
        <v>130804</v>
      </c>
      <c r="D4" s="32">
        <v>186853.98828632501</v>
      </c>
      <c r="E4" s="32">
        <v>146758.444354701</v>
      </c>
      <c r="F4" s="32">
        <v>40095.543931623899</v>
      </c>
      <c r="G4" s="32">
        <v>146758.444354701</v>
      </c>
      <c r="H4" s="32">
        <v>0.21458222165525201</v>
      </c>
    </row>
    <row r="5" spans="1:8" ht="14.25" x14ac:dyDescent="0.2">
      <c r="A5" s="32">
        <v>4</v>
      </c>
      <c r="B5" s="33">
        <v>15</v>
      </c>
      <c r="C5" s="32">
        <v>3580</v>
      </c>
      <c r="D5" s="32">
        <v>61740.225858974401</v>
      </c>
      <c r="E5" s="32">
        <v>48900.461025641001</v>
      </c>
      <c r="F5" s="32">
        <v>12839.7648333333</v>
      </c>
      <c r="G5" s="32">
        <v>48900.461025641001</v>
      </c>
      <c r="H5" s="32">
        <v>0.207964332081675</v>
      </c>
    </row>
    <row r="6" spans="1:8" ht="14.25" x14ac:dyDescent="0.2">
      <c r="A6" s="32">
        <v>5</v>
      </c>
      <c r="B6" s="33">
        <v>16</v>
      </c>
      <c r="C6" s="32">
        <v>2832</v>
      </c>
      <c r="D6" s="32">
        <v>215166.895159829</v>
      </c>
      <c r="E6" s="32">
        <v>192480.75565812</v>
      </c>
      <c r="F6" s="32">
        <v>22686.1395017094</v>
      </c>
      <c r="G6" s="32">
        <v>192480.75565812</v>
      </c>
      <c r="H6" s="32">
        <v>0.10543508324018799</v>
      </c>
    </row>
    <row r="7" spans="1:8" ht="14.25" x14ac:dyDescent="0.2">
      <c r="A7" s="32">
        <v>6</v>
      </c>
      <c r="B7" s="33">
        <v>17</v>
      </c>
      <c r="C7" s="32">
        <v>21063</v>
      </c>
      <c r="D7" s="32">
        <v>288408.01778547</v>
      </c>
      <c r="E7" s="32">
        <v>203029.35550854701</v>
      </c>
      <c r="F7" s="32">
        <v>85378.662276923103</v>
      </c>
      <c r="G7" s="32">
        <v>203029.35550854701</v>
      </c>
      <c r="H7" s="32">
        <v>0.296034288271525</v>
      </c>
    </row>
    <row r="8" spans="1:8" ht="14.25" x14ac:dyDescent="0.2">
      <c r="A8" s="32">
        <v>7</v>
      </c>
      <c r="B8" s="33">
        <v>18</v>
      </c>
      <c r="C8" s="32">
        <v>70377</v>
      </c>
      <c r="D8" s="32">
        <v>169033.25378974399</v>
      </c>
      <c r="E8" s="32">
        <v>134371.639523077</v>
      </c>
      <c r="F8" s="32">
        <v>34661.6142666667</v>
      </c>
      <c r="G8" s="32">
        <v>134371.639523077</v>
      </c>
      <c r="H8" s="32">
        <v>0.20505796042819699</v>
      </c>
    </row>
    <row r="9" spans="1:8" ht="14.25" x14ac:dyDescent="0.2">
      <c r="A9" s="32">
        <v>8</v>
      </c>
      <c r="B9" s="33">
        <v>19</v>
      </c>
      <c r="C9" s="32">
        <v>27541</v>
      </c>
      <c r="D9" s="32">
        <v>164871.69775811999</v>
      </c>
      <c r="E9" s="32">
        <v>135125.59441709399</v>
      </c>
      <c r="F9" s="32">
        <v>29746.103341025599</v>
      </c>
      <c r="G9" s="32">
        <v>135125.59441709399</v>
      </c>
      <c r="H9" s="32">
        <v>0.180419706629488</v>
      </c>
    </row>
    <row r="10" spans="1:8" ht="14.25" x14ac:dyDescent="0.2">
      <c r="A10" s="32">
        <v>9</v>
      </c>
      <c r="B10" s="33">
        <v>21</v>
      </c>
      <c r="C10" s="32">
        <v>350467</v>
      </c>
      <c r="D10" s="32">
        <v>1383741.4964572601</v>
      </c>
      <c r="E10" s="32">
        <v>1406000.57291111</v>
      </c>
      <c r="F10" s="32">
        <v>-22259.076453846199</v>
      </c>
      <c r="G10" s="32">
        <v>1406000.57291111</v>
      </c>
      <c r="H10" s="35">
        <v>-1.6086152298558001E-2</v>
      </c>
    </row>
    <row r="11" spans="1:8" ht="14.25" x14ac:dyDescent="0.2">
      <c r="A11" s="32">
        <v>10</v>
      </c>
      <c r="B11" s="33">
        <v>22</v>
      </c>
      <c r="C11" s="32">
        <v>32122</v>
      </c>
      <c r="D11" s="32">
        <v>426233.31414358999</v>
      </c>
      <c r="E11" s="32">
        <v>372263.59718205099</v>
      </c>
      <c r="F11" s="32">
        <v>53969.716961538499</v>
      </c>
      <c r="G11" s="32">
        <v>372263.59718205099</v>
      </c>
      <c r="H11" s="32">
        <v>0.12662012839136499</v>
      </c>
    </row>
    <row r="12" spans="1:8" ht="14.25" x14ac:dyDescent="0.2">
      <c r="A12" s="32">
        <v>11</v>
      </c>
      <c r="B12" s="33">
        <v>23</v>
      </c>
      <c r="C12" s="32">
        <v>254689.21</v>
      </c>
      <c r="D12" s="32">
        <v>1884263.72947965</v>
      </c>
      <c r="E12" s="32">
        <v>1630733.1270365</v>
      </c>
      <c r="F12" s="32">
        <v>253530.602443143</v>
      </c>
      <c r="G12" s="32">
        <v>1630733.1270365</v>
      </c>
      <c r="H12" s="32">
        <v>0.134551548425314</v>
      </c>
    </row>
    <row r="13" spans="1:8" ht="14.25" x14ac:dyDescent="0.2">
      <c r="A13" s="32">
        <v>12</v>
      </c>
      <c r="B13" s="33">
        <v>24</v>
      </c>
      <c r="C13" s="32">
        <v>28162.171999999999</v>
      </c>
      <c r="D13" s="32">
        <v>602248.79212478595</v>
      </c>
      <c r="E13" s="32">
        <v>569023.40363333304</v>
      </c>
      <c r="F13" s="32">
        <v>33225.388491452999</v>
      </c>
      <c r="G13" s="32">
        <v>569023.40363333304</v>
      </c>
      <c r="H13" s="32">
        <v>5.5168875265371502E-2</v>
      </c>
    </row>
    <row r="14" spans="1:8" ht="14.25" x14ac:dyDescent="0.2">
      <c r="A14" s="32">
        <v>13</v>
      </c>
      <c r="B14" s="33">
        <v>25</v>
      </c>
      <c r="C14" s="32">
        <v>86887</v>
      </c>
      <c r="D14" s="32">
        <v>996599.43629999994</v>
      </c>
      <c r="E14" s="32">
        <v>932411.35950000002</v>
      </c>
      <c r="F14" s="32">
        <v>64188.076800000003</v>
      </c>
      <c r="G14" s="32">
        <v>932411.35950000002</v>
      </c>
      <c r="H14" s="32">
        <v>6.4407097236886104E-2</v>
      </c>
    </row>
    <row r="15" spans="1:8" ht="14.25" x14ac:dyDescent="0.2">
      <c r="A15" s="32">
        <v>14</v>
      </c>
      <c r="B15" s="33">
        <v>26</v>
      </c>
      <c r="C15" s="32">
        <v>80220</v>
      </c>
      <c r="D15" s="32">
        <v>370730.54035768902</v>
      </c>
      <c r="E15" s="32">
        <v>341359.39221826597</v>
      </c>
      <c r="F15" s="32">
        <v>29371.148139422101</v>
      </c>
      <c r="G15" s="32">
        <v>341359.39221826597</v>
      </c>
      <c r="H15" s="32">
        <v>7.9225056859583906E-2</v>
      </c>
    </row>
    <row r="16" spans="1:8" ht="14.25" x14ac:dyDescent="0.2">
      <c r="A16" s="32">
        <v>15</v>
      </c>
      <c r="B16" s="33">
        <v>27</v>
      </c>
      <c r="C16" s="32">
        <v>236501.95</v>
      </c>
      <c r="D16" s="32">
        <v>1554308.40336667</v>
      </c>
      <c r="E16" s="32">
        <v>1378446.0917</v>
      </c>
      <c r="F16" s="32">
        <v>175862.311666667</v>
      </c>
      <c r="G16" s="32">
        <v>1378446.0917</v>
      </c>
      <c r="H16" s="32">
        <v>0.113145056210045</v>
      </c>
    </row>
    <row r="17" spans="1:8" ht="14.25" x14ac:dyDescent="0.2">
      <c r="A17" s="32">
        <v>16</v>
      </c>
      <c r="B17" s="33">
        <v>29</v>
      </c>
      <c r="C17" s="32">
        <v>240209</v>
      </c>
      <c r="D17" s="32">
        <v>3143899.0113341901</v>
      </c>
      <c r="E17" s="32">
        <v>2907032.3128076899</v>
      </c>
      <c r="F17" s="32">
        <v>236866.69852649601</v>
      </c>
      <c r="G17" s="32">
        <v>2907032.3128076899</v>
      </c>
      <c r="H17" s="32">
        <v>7.5341700758376401E-2</v>
      </c>
    </row>
    <row r="18" spans="1:8" ht="14.25" x14ac:dyDescent="0.2">
      <c r="A18" s="32">
        <v>17</v>
      </c>
      <c r="B18" s="33">
        <v>31</v>
      </c>
      <c r="C18" s="32">
        <v>33251.726999999999</v>
      </c>
      <c r="D18" s="32">
        <v>247890.83754374101</v>
      </c>
      <c r="E18" s="32">
        <v>209224.45106229201</v>
      </c>
      <c r="F18" s="32">
        <v>38666.386481449299</v>
      </c>
      <c r="G18" s="32">
        <v>209224.45106229201</v>
      </c>
      <c r="H18" s="32">
        <v>0.15598150728191601</v>
      </c>
    </row>
    <row r="19" spans="1:8" ht="14.25" x14ac:dyDescent="0.2">
      <c r="A19" s="32">
        <v>18</v>
      </c>
      <c r="B19" s="33">
        <v>32</v>
      </c>
      <c r="C19" s="32">
        <v>19028.624</v>
      </c>
      <c r="D19" s="32">
        <v>230917.39046706801</v>
      </c>
      <c r="E19" s="32">
        <v>213617.717077215</v>
      </c>
      <c r="F19" s="32">
        <v>17299.673389852702</v>
      </c>
      <c r="G19" s="32">
        <v>213617.717077215</v>
      </c>
      <c r="H19" s="32">
        <v>7.49171526443346E-2</v>
      </c>
    </row>
    <row r="20" spans="1:8" ht="14.25" x14ac:dyDescent="0.2">
      <c r="A20" s="32">
        <v>19</v>
      </c>
      <c r="B20" s="33">
        <v>33</v>
      </c>
      <c r="C20" s="32">
        <v>54472.324000000001</v>
      </c>
      <c r="D20" s="32">
        <v>625790.96222903696</v>
      </c>
      <c r="E20" s="32">
        <v>505614.71464009502</v>
      </c>
      <c r="F20" s="32">
        <v>120176.247588942</v>
      </c>
      <c r="G20" s="32">
        <v>505614.71464009502</v>
      </c>
      <c r="H20" s="32">
        <v>0.19203896323603001</v>
      </c>
    </row>
    <row r="21" spans="1:8" ht="14.25" x14ac:dyDescent="0.2">
      <c r="A21" s="32">
        <v>20</v>
      </c>
      <c r="B21" s="33">
        <v>34</v>
      </c>
      <c r="C21" s="32">
        <v>46037.228999999999</v>
      </c>
      <c r="D21" s="32">
        <v>265577.03525300702</v>
      </c>
      <c r="E21" s="32">
        <v>189165.22312050301</v>
      </c>
      <c r="F21" s="32">
        <v>76411.812132503197</v>
      </c>
      <c r="G21" s="32">
        <v>189165.22312050301</v>
      </c>
      <c r="H21" s="32">
        <v>0.28771995311909498</v>
      </c>
    </row>
    <row r="22" spans="1:8" ht="14.25" x14ac:dyDescent="0.2">
      <c r="A22" s="32">
        <v>21</v>
      </c>
      <c r="B22" s="33">
        <v>35</v>
      </c>
      <c r="C22" s="32">
        <v>41090.35</v>
      </c>
      <c r="D22" s="32">
        <v>864318.172242478</v>
      </c>
      <c r="E22" s="32">
        <v>840475.106604425</v>
      </c>
      <c r="F22" s="32">
        <v>23843.0656380531</v>
      </c>
      <c r="G22" s="32">
        <v>840475.106604425</v>
      </c>
      <c r="H22" s="32">
        <v>2.7585982111416399E-2</v>
      </c>
    </row>
    <row r="23" spans="1:8" ht="14.25" x14ac:dyDescent="0.2">
      <c r="A23" s="32">
        <v>22</v>
      </c>
      <c r="B23" s="33">
        <v>36</v>
      </c>
      <c r="C23" s="32">
        <v>172035.44699999999</v>
      </c>
      <c r="D23" s="32">
        <v>774215.60056371696</v>
      </c>
      <c r="E23" s="32">
        <v>662124.94512783305</v>
      </c>
      <c r="F23" s="32">
        <v>112090.65543588399</v>
      </c>
      <c r="G23" s="32">
        <v>662124.94512783305</v>
      </c>
      <c r="H23" s="32">
        <v>0.14477963935920399</v>
      </c>
    </row>
    <row r="24" spans="1:8" ht="14.25" x14ac:dyDescent="0.2">
      <c r="A24" s="32">
        <v>23</v>
      </c>
      <c r="B24" s="33">
        <v>37</v>
      </c>
      <c r="C24" s="32">
        <v>142303.101</v>
      </c>
      <c r="D24" s="32">
        <v>1380048.9243814801</v>
      </c>
      <c r="E24" s="32">
        <v>1202900.62031329</v>
      </c>
      <c r="F24" s="32">
        <v>177148.304068186</v>
      </c>
      <c r="G24" s="32">
        <v>1202900.62031329</v>
      </c>
      <c r="H24" s="32">
        <v>0.12836378547056301</v>
      </c>
    </row>
    <row r="25" spans="1:8" ht="14.25" x14ac:dyDescent="0.2">
      <c r="A25" s="32">
        <v>24</v>
      </c>
      <c r="B25" s="33">
        <v>38</v>
      </c>
      <c r="C25" s="32">
        <v>177789.027</v>
      </c>
      <c r="D25" s="32">
        <v>760998.07685486705</v>
      </c>
      <c r="E25" s="32">
        <v>726628.05223008804</v>
      </c>
      <c r="F25" s="32">
        <v>34370.024624778802</v>
      </c>
      <c r="G25" s="32">
        <v>726628.05223008804</v>
      </c>
      <c r="H25" s="32">
        <v>4.5164404050568402E-2</v>
      </c>
    </row>
    <row r="26" spans="1:8" ht="14.25" x14ac:dyDescent="0.2">
      <c r="A26" s="32">
        <v>25</v>
      </c>
      <c r="B26" s="33">
        <v>39</v>
      </c>
      <c r="C26" s="32">
        <v>80001.854000000007</v>
      </c>
      <c r="D26" s="32">
        <v>127475.560933976</v>
      </c>
      <c r="E26" s="32">
        <v>90860.259930823595</v>
      </c>
      <c r="F26" s="32">
        <v>36615.301003152599</v>
      </c>
      <c r="G26" s="32">
        <v>90860.259930823595</v>
      </c>
      <c r="H26" s="32">
        <v>0.28723388808712103</v>
      </c>
    </row>
    <row r="27" spans="1:8" ht="14.25" x14ac:dyDescent="0.2">
      <c r="A27" s="32">
        <v>26</v>
      </c>
      <c r="B27" s="33">
        <v>42</v>
      </c>
      <c r="C27" s="32">
        <v>11570.51</v>
      </c>
      <c r="D27" s="32">
        <v>135170.08619999999</v>
      </c>
      <c r="E27" s="32">
        <v>119320.2987</v>
      </c>
      <c r="F27" s="32">
        <v>15849.7875</v>
      </c>
      <c r="G27" s="32">
        <v>119320.2987</v>
      </c>
      <c r="H27" s="32">
        <v>0.117258100113574</v>
      </c>
    </row>
    <row r="28" spans="1:8" ht="14.25" x14ac:dyDescent="0.2">
      <c r="A28" s="32">
        <v>27</v>
      </c>
      <c r="B28" s="33">
        <v>75</v>
      </c>
      <c r="C28" s="32">
        <v>226</v>
      </c>
      <c r="D28" s="32">
        <v>143388.03418803401</v>
      </c>
      <c r="E28" s="32">
        <v>136183.867521368</v>
      </c>
      <c r="F28" s="32">
        <v>7204.1666666666697</v>
      </c>
      <c r="G28" s="32">
        <v>136183.867521368</v>
      </c>
      <c r="H28" s="32">
        <v>5.0242453684938397E-2</v>
      </c>
    </row>
    <row r="29" spans="1:8" ht="14.25" x14ac:dyDescent="0.2">
      <c r="A29" s="32">
        <v>28</v>
      </c>
      <c r="B29" s="33">
        <v>76</v>
      </c>
      <c r="C29" s="32">
        <v>1943</v>
      </c>
      <c r="D29" s="32">
        <v>370505.56062222202</v>
      </c>
      <c r="E29" s="32">
        <v>358527.536510256</v>
      </c>
      <c r="F29" s="32">
        <v>11978.0241119658</v>
      </c>
      <c r="G29" s="32">
        <v>358527.536510256</v>
      </c>
      <c r="H29" s="32">
        <v>3.2328864624460898E-2</v>
      </c>
    </row>
    <row r="30" spans="1:8" ht="14.25" x14ac:dyDescent="0.2">
      <c r="A30" s="32">
        <v>29</v>
      </c>
      <c r="B30" s="33">
        <v>99</v>
      </c>
      <c r="C30" s="32">
        <v>26</v>
      </c>
      <c r="D30" s="32">
        <v>7103.3507298994</v>
      </c>
      <c r="E30" s="32">
        <v>6395.2518720217804</v>
      </c>
      <c r="F30" s="32">
        <v>708.09885787761903</v>
      </c>
      <c r="G30" s="32">
        <v>6395.2518720217804</v>
      </c>
      <c r="H30" s="32">
        <v>9.9685188695117E-2</v>
      </c>
    </row>
    <row r="31" spans="1:8" ht="14.25" x14ac:dyDescent="0.2">
      <c r="A31" s="32"/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7">
        <v>71</v>
      </c>
      <c r="C32" s="38">
        <v>169</v>
      </c>
      <c r="D32" s="38">
        <v>571563.46</v>
      </c>
      <c r="E32" s="38">
        <v>581144.22</v>
      </c>
      <c r="F32" s="32"/>
      <c r="G32" s="32"/>
      <c r="H32" s="32"/>
    </row>
    <row r="33" spans="1:8" ht="14.25" x14ac:dyDescent="0.2">
      <c r="A33" s="32"/>
      <c r="B33" s="37">
        <v>72</v>
      </c>
      <c r="C33" s="38">
        <v>338</v>
      </c>
      <c r="D33" s="38">
        <v>1034403.44</v>
      </c>
      <c r="E33" s="38">
        <v>1074126.95</v>
      </c>
      <c r="F33" s="32"/>
      <c r="G33" s="32"/>
      <c r="H33" s="32"/>
    </row>
    <row r="34" spans="1:8" ht="14.25" x14ac:dyDescent="0.2">
      <c r="A34" s="32"/>
      <c r="B34" s="37">
        <v>73</v>
      </c>
      <c r="C34" s="38">
        <v>253</v>
      </c>
      <c r="D34" s="38">
        <v>613256.97</v>
      </c>
      <c r="E34" s="38">
        <v>596551.82999999996</v>
      </c>
      <c r="F34" s="32"/>
      <c r="G34" s="32"/>
      <c r="H34" s="32"/>
    </row>
    <row r="35" spans="1:8" ht="14.25" x14ac:dyDescent="0.2">
      <c r="A35" s="32"/>
      <c r="B35" s="37">
        <v>74</v>
      </c>
      <c r="C35" s="38">
        <v>70</v>
      </c>
      <c r="D35" s="38">
        <v>14.27</v>
      </c>
      <c r="E35" s="38">
        <v>0.02</v>
      </c>
      <c r="F35" s="32"/>
      <c r="G35" s="32"/>
      <c r="H35" s="32"/>
    </row>
    <row r="36" spans="1:8" ht="14.25" x14ac:dyDescent="0.2">
      <c r="A36" s="32"/>
      <c r="B36" s="37">
        <v>77</v>
      </c>
      <c r="C36" s="38">
        <v>160</v>
      </c>
      <c r="D36" s="38">
        <v>324847.25</v>
      </c>
      <c r="E36" s="38">
        <v>319332.31</v>
      </c>
      <c r="F36" s="32"/>
      <c r="G36" s="32"/>
      <c r="H36" s="32"/>
    </row>
    <row r="37" spans="1:8" ht="14.25" x14ac:dyDescent="0.2">
      <c r="A37" s="32"/>
      <c r="B37" s="37">
        <v>78</v>
      </c>
      <c r="C37" s="38">
        <v>90</v>
      </c>
      <c r="D37" s="38">
        <v>114557.23</v>
      </c>
      <c r="E37" s="38">
        <v>99817.35</v>
      </c>
      <c r="F37" s="32"/>
      <c r="G37" s="32"/>
      <c r="H37" s="32"/>
    </row>
    <row r="38" spans="1:8" ht="14.25" x14ac:dyDescent="0.2">
      <c r="A38" s="32"/>
      <c r="B38" s="37"/>
      <c r="C38" s="38"/>
      <c r="D38" s="38"/>
      <c r="E38" s="38"/>
      <c r="F38" s="32"/>
      <c r="G38" s="32"/>
      <c r="H38" s="32"/>
    </row>
    <row r="39" spans="1:8" ht="14.25" x14ac:dyDescent="0.2">
      <c r="A39" s="32"/>
      <c r="B39" s="37"/>
      <c r="C39" s="38"/>
      <c r="D39" s="38"/>
      <c r="E39" s="38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2015-04-27T00:23:10Z</dcterms:modified>
</cp:coreProperties>
</file>