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<sst xmlns="http://schemas.openxmlformats.org/spreadsheetml/2006/main" count="117" uniqueCount="74">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</sst>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15460702.284000002</v>
      </c>
      <c r="F3" s="25">
        <f>RA!I7</f>
        <v>1563886.7409999999</v>
      </c>
      <c r="G3" s="16">
        <f>SUM(G4:G40)</f>
        <v>13896815.543</v>
      </c>
      <c r="H3" s="27">
        <f>RA!J7</f>
        <v>10.115237408189699</v>
      </c>
      <c r="I3" s="20">
        <f>SUM(I4:I40)</f>
        <v>15460707.345059695</v>
      </c>
      <c r="J3" s="21">
        <f>SUM(J4:J40)</f>
        <v>13896815.518969333</v>
      </c>
      <c r="K3" s="22">
        <f>E3-I3</f>
        <v>-5.0610596928745508</v>
      </c>
      <c r="L3" s="22">
        <f>G3-J3</f>
        <v>2.4030666798353195E-2</v>
      </c>
    </row>
    <row r="4" spans="1:13" x14ac:dyDescent="0.15">
      <c r="A4" s="43">
        <f>RA!A8</f>
        <v>42129</v>
      </c>
      <c r="B4" s="12">
        <v>12</v>
      </c>
      <c r="C4" s="40" t="s">
        <v>6</v>
      </c>
      <c r="D4" s="40"/>
      <c r="E4" s="15">
        <f>VLOOKUP(C4,RA!B8:D36,3,0)</f>
        <v>543204.53260000004</v>
      </c>
      <c r="F4" s="25">
        <f>VLOOKUP(C4,RA!B8:I39,8,0)</f>
        <v>118403.54090000001</v>
      </c>
      <c r="G4" s="16">
        <f t="shared" ref="G4:G40" si="0">E4-F4</f>
        <v>424800.99170000001</v>
      </c>
      <c r="H4" s="27">
        <f>RA!J8</f>
        <v>21.797229918769599</v>
      </c>
      <c r="I4" s="20">
        <f>VLOOKUP(B4,RMS!B:D,3,FALSE)</f>
        <v>543205.14500683802</v>
      </c>
      <c r="J4" s="21">
        <f>VLOOKUP(B4,RMS!B:E,4,FALSE)</f>
        <v>424801.004462393</v>
      </c>
      <c r="K4" s="22">
        <f t="shared" ref="K4:K40" si="1">E4-I4</f>
        <v>-0.61240683798678219</v>
      </c>
      <c r="L4" s="22">
        <f t="shared" ref="L4:L40" si="2">G4-J4</f>
        <v>-1.2762392987497151E-2</v>
      </c>
    </row>
    <row r="5" spans="1:13" x14ac:dyDescent="0.15">
      <c r="A5" s="43"/>
      <c r="B5" s="12">
        <v>13</v>
      </c>
      <c r="C5" s="40" t="s">
        <v>7</v>
      </c>
      <c r="D5" s="40"/>
      <c r="E5" s="15">
        <f>VLOOKUP(C5,RA!B8:D37,3,0)</f>
        <v>70058.103300000002</v>
      </c>
      <c r="F5" s="25">
        <f>VLOOKUP(C5,RA!B9:I40,8,0)</f>
        <v>15252.4866</v>
      </c>
      <c r="G5" s="16">
        <f t="shared" si="0"/>
        <v>54805.616699999999</v>
      </c>
      <c r="H5" s="27">
        <f>RA!J9</f>
        <v>21.771195452846399</v>
      </c>
      <c r="I5" s="20">
        <f>VLOOKUP(B5,RMS!B:D,3,FALSE)</f>
        <v>70058.130169034106</v>
      </c>
      <c r="J5" s="21">
        <f>VLOOKUP(B5,RMS!B:E,4,FALSE)</f>
        <v>54805.622359829104</v>
      </c>
      <c r="K5" s="22">
        <f t="shared" si="1"/>
        <v>-2.6869034103583544E-2</v>
      </c>
      <c r="L5" s="22">
        <f t="shared" si="2"/>
        <v>-5.6598291048430838E-3</v>
      </c>
      <c r="M5" s="34"/>
    </row>
    <row r="6" spans="1:13" x14ac:dyDescent="0.15">
      <c r="A6" s="43"/>
      <c r="B6" s="12">
        <v>14</v>
      </c>
      <c r="C6" s="40" t="s">
        <v>8</v>
      </c>
      <c r="D6" s="40"/>
      <c r="E6" s="15">
        <f>VLOOKUP(C6,RA!B10:D38,3,0)</f>
        <v>119811.0469</v>
      </c>
      <c r="F6" s="25">
        <f>VLOOKUP(C6,RA!B10:I41,8,0)</f>
        <v>24328.184099999999</v>
      </c>
      <c r="G6" s="16">
        <f t="shared" si="0"/>
        <v>95482.862800000003</v>
      </c>
      <c r="H6" s="27">
        <f>RA!J10</f>
        <v>20.305459913312902</v>
      </c>
      <c r="I6" s="20">
        <f>VLOOKUP(B6,RMS!B:D,3,FALSE)</f>
        <v>119812.90682991499</v>
      </c>
      <c r="J6" s="21">
        <f>VLOOKUP(B6,RMS!B:E,4,FALSE)</f>
        <v>95482.862825641001</v>
      </c>
      <c r="K6" s="22">
        <f>E6-I6</f>
        <v>-1.8599299149936996</v>
      </c>
      <c r="L6" s="22">
        <f t="shared" si="2"/>
        <v>-2.5640998501330614E-5</v>
      </c>
      <c r="M6" s="34"/>
    </row>
    <row r="7" spans="1:13" x14ac:dyDescent="0.15">
      <c r="A7" s="43"/>
      <c r="B7" s="12">
        <v>15</v>
      </c>
      <c r="C7" s="40" t="s">
        <v>9</v>
      </c>
      <c r="D7" s="40"/>
      <c r="E7" s="15">
        <f>VLOOKUP(C7,RA!B10:D39,3,0)</f>
        <v>59279.945</v>
      </c>
      <c r="F7" s="25">
        <f>VLOOKUP(C7,RA!B11:I42,8,0)</f>
        <v>10873.201300000001</v>
      </c>
      <c r="G7" s="16">
        <f t="shared" si="0"/>
        <v>48406.743699999999</v>
      </c>
      <c r="H7" s="27">
        <f>RA!J11</f>
        <v>18.342124473968401</v>
      </c>
      <c r="I7" s="20">
        <f>VLOOKUP(B7,RMS!B:D,3,FALSE)</f>
        <v>59279.976625641</v>
      </c>
      <c r="J7" s="21">
        <f>VLOOKUP(B7,RMS!B:E,4,FALSE)</f>
        <v>48406.744330769201</v>
      </c>
      <c r="K7" s="22">
        <f t="shared" si="1"/>
        <v>-3.1625641000573523E-2</v>
      </c>
      <c r="L7" s="22">
        <f t="shared" si="2"/>
        <v>-6.3076920196181163E-4</v>
      </c>
      <c r="M7" s="34"/>
    </row>
    <row r="8" spans="1:13" x14ac:dyDescent="0.15">
      <c r="A8" s="43"/>
      <c r="B8" s="12">
        <v>16</v>
      </c>
      <c r="C8" s="40" t="s">
        <v>10</v>
      </c>
      <c r="D8" s="40"/>
      <c r="E8" s="15">
        <f>VLOOKUP(C8,RA!B12:D39,3,0)</f>
        <v>126934.6856</v>
      </c>
      <c r="F8" s="25">
        <f>VLOOKUP(C8,RA!B12:I43,8,0)</f>
        <v>22256.109899999999</v>
      </c>
      <c r="G8" s="16">
        <f t="shared" si="0"/>
        <v>104678.5757</v>
      </c>
      <c r="H8" s="27">
        <f>RA!J12</f>
        <v>17.5335132354084</v>
      </c>
      <c r="I8" s="20">
        <f>VLOOKUP(B8,RMS!B:D,3,FALSE)</f>
        <v>126934.695633333</v>
      </c>
      <c r="J8" s="21">
        <f>VLOOKUP(B8,RMS!B:E,4,FALSE)</f>
        <v>104678.575067521</v>
      </c>
      <c r="K8" s="22">
        <f t="shared" si="1"/>
        <v>-1.0033333004685119E-2</v>
      </c>
      <c r="L8" s="22">
        <f t="shared" si="2"/>
        <v>6.3247900106944144E-4</v>
      </c>
      <c r="M8" s="34"/>
    </row>
    <row r="9" spans="1:13" x14ac:dyDescent="0.15">
      <c r="A9" s="43"/>
      <c r="B9" s="12">
        <v>17</v>
      </c>
      <c r="C9" s="40" t="s">
        <v>11</v>
      </c>
      <c r="D9" s="40"/>
      <c r="E9" s="15">
        <f>VLOOKUP(C9,RA!B12:D40,3,0)</f>
        <v>236910.75210000001</v>
      </c>
      <c r="F9" s="25">
        <f>VLOOKUP(C9,RA!B13:I44,8,0)</f>
        <v>55482.617599999998</v>
      </c>
      <c r="G9" s="16">
        <f t="shared" si="0"/>
        <v>181428.13450000001</v>
      </c>
      <c r="H9" s="27">
        <f>RA!J13</f>
        <v>23.419206223523702</v>
      </c>
      <c r="I9" s="20">
        <f>VLOOKUP(B9,RMS!B:D,3,FALSE)</f>
        <v>236910.97252478599</v>
      </c>
      <c r="J9" s="21">
        <f>VLOOKUP(B9,RMS!B:E,4,FALSE)</f>
        <v>181428.13374102599</v>
      </c>
      <c r="K9" s="22">
        <f t="shared" si="1"/>
        <v>-0.22042478597722948</v>
      </c>
      <c r="L9" s="22">
        <f t="shared" si="2"/>
        <v>7.5897402712143958E-4</v>
      </c>
      <c r="M9" s="34"/>
    </row>
    <row r="10" spans="1:13" x14ac:dyDescent="0.15">
      <c r="A10" s="43"/>
      <c r="B10" s="12">
        <v>18</v>
      </c>
      <c r="C10" s="40" t="s">
        <v>12</v>
      </c>
      <c r="D10" s="40"/>
      <c r="E10" s="15">
        <f>VLOOKUP(C10,RA!B14:D41,3,0)</f>
        <v>148260.64569999999</v>
      </c>
      <c r="F10" s="25">
        <f>VLOOKUP(C10,RA!B14:I45,8,0)</f>
        <v>28444.447400000001</v>
      </c>
      <c r="G10" s="16">
        <f t="shared" si="0"/>
        <v>119816.19829999999</v>
      </c>
      <c r="H10" s="27">
        <f>RA!J14</f>
        <v>19.1854333735712</v>
      </c>
      <c r="I10" s="20">
        <f>VLOOKUP(B10,RMS!B:D,3,FALSE)</f>
        <v>148260.65436410299</v>
      </c>
      <c r="J10" s="21">
        <f>VLOOKUP(B10,RMS!B:E,4,FALSE)</f>
        <v>119816.197983761</v>
      </c>
      <c r="K10" s="22">
        <f t="shared" si="1"/>
        <v>-8.6641029920428991E-3</v>
      </c>
      <c r="L10" s="22">
        <f t="shared" si="2"/>
        <v>3.1623899121768773E-4</v>
      </c>
      <c r="M10" s="34"/>
    </row>
    <row r="11" spans="1:13" x14ac:dyDescent="0.15">
      <c r="A11" s="43"/>
      <c r="B11" s="12">
        <v>19</v>
      </c>
      <c r="C11" s="40" t="s">
        <v>13</v>
      </c>
      <c r="D11" s="40"/>
      <c r="E11" s="15">
        <f>VLOOKUP(C11,RA!B14:D42,3,0)</f>
        <v>121139.33560000001</v>
      </c>
      <c r="F11" s="25">
        <f>VLOOKUP(C11,RA!B15:I46,8,0)</f>
        <v>23817.3603</v>
      </c>
      <c r="G11" s="16">
        <f t="shared" si="0"/>
        <v>97321.975300000006</v>
      </c>
      <c r="H11" s="27">
        <f>RA!J15</f>
        <v>19.6611283874336</v>
      </c>
      <c r="I11" s="20">
        <f>VLOOKUP(B11,RMS!B:D,3,FALSE)</f>
        <v>121139.53785726499</v>
      </c>
      <c r="J11" s="21">
        <f>VLOOKUP(B11,RMS!B:E,4,FALSE)</f>
        <v>97321.975997435904</v>
      </c>
      <c r="K11" s="22">
        <f t="shared" si="1"/>
        <v>-0.20225726498756558</v>
      </c>
      <c r="L11" s="22">
        <f t="shared" si="2"/>
        <v>-6.974358984734863E-4</v>
      </c>
      <c r="M11" s="34"/>
    </row>
    <row r="12" spans="1:13" x14ac:dyDescent="0.15">
      <c r="A12" s="43"/>
      <c r="B12" s="12">
        <v>21</v>
      </c>
      <c r="C12" s="40" t="s">
        <v>14</v>
      </c>
      <c r="D12" s="40"/>
      <c r="E12" s="15">
        <f>VLOOKUP(C12,RA!B16:D43,3,0)</f>
        <v>729583.86719999998</v>
      </c>
      <c r="F12" s="25">
        <f>VLOOKUP(C12,RA!B16:I47,8,0)</f>
        <v>31667.1649</v>
      </c>
      <c r="G12" s="16">
        <f t="shared" si="0"/>
        <v>697916.7023</v>
      </c>
      <c r="H12" s="27">
        <f>RA!J16</f>
        <v>4.3404420415068099</v>
      </c>
      <c r="I12" s="20">
        <f>VLOOKUP(B12,RMS!B:D,3,FALSE)</f>
        <v>729583.42682735005</v>
      </c>
      <c r="J12" s="21">
        <f>VLOOKUP(B12,RMS!B:E,4,FALSE)</f>
        <v>697916.70261965797</v>
      </c>
      <c r="K12" s="22">
        <f t="shared" si="1"/>
        <v>0.44037264992948622</v>
      </c>
      <c r="L12" s="22">
        <f t="shared" si="2"/>
        <v>-3.1965796370059252E-4</v>
      </c>
      <c r="M12" s="34"/>
    </row>
    <row r="13" spans="1:13" x14ac:dyDescent="0.15">
      <c r="A13" s="43"/>
      <c r="B13" s="12">
        <v>22</v>
      </c>
      <c r="C13" s="40" t="s">
        <v>15</v>
      </c>
      <c r="D13" s="40"/>
      <c r="E13" s="15">
        <f>VLOOKUP(C13,RA!B16:D44,3,0)</f>
        <v>419841.3873</v>
      </c>
      <c r="F13" s="25">
        <f>VLOOKUP(C13,RA!B17:I48,8,0)</f>
        <v>49521.564299999998</v>
      </c>
      <c r="G13" s="16">
        <f t="shared" si="0"/>
        <v>370319.82299999997</v>
      </c>
      <c r="H13" s="27">
        <f>RA!J17</f>
        <v>11.7953031306592</v>
      </c>
      <c r="I13" s="20">
        <f>VLOOKUP(B13,RMS!B:D,3,FALSE)</f>
        <v>419841.39748803398</v>
      </c>
      <c r="J13" s="21">
        <f>VLOOKUP(B13,RMS!B:E,4,FALSE)</f>
        <v>370319.82366239303</v>
      </c>
      <c r="K13" s="22">
        <f t="shared" si="1"/>
        <v>-1.018803397892043E-2</v>
      </c>
      <c r="L13" s="22">
        <f t="shared" si="2"/>
        <v>-6.6239305306226015E-4</v>
      </c>
      <c r="M13" s="34"/>
    </row>
    <row r="14" spans="1:13" x14ac:dyDescent="0.15">
      <c r="A14" s="43"/>
      <c r="B14" s="12">
        <v>23</v>
      </c>
      <c r="C14" s="40" t="s">
        <v>16</v>
      </c>
      <c r="D14" s="40"/>
      <c r="E14" s="15">
        <f>VLOOKUP(C14,RA!B18:D45,3,0)</f>
        <v>1371160.2579999999</v>
      </c>
      <c r="F14" s="25">
        <f>VLOOKUP(C14,RA!B18:I49,8,0)</f>
        <v>185801.8732</v>
      </c>
      <c r="G14" s="16">
        <f t="shared" si="0"/>
        <v>1185358.3847999999</v>
      </c>
      <c r="H14" s="27">
        <f>RA!J18</f>
        <v>13.550704384549</v>
      </c>
      <c r="I14" s="20">
        <f>VLOOKUP(B14,RMS!B:D,3,FALSE)</f>
        <v>1371160.1254978699</v>
      </c>
      <c r="J14" s="21">
        <f>VLOOKUP(B14,RMS!B:E,4,FALSE)</f>
        <v>1185358.3713895499</v>
      </c>
      <c r="K14" s="22">
        <f t="shared" si="1"/>
        <v>0.13250212999992073</v>
      </c>
      <c r="L14" s="22">
        <f t="shared" si="2"/>
        <v>1.3410449959337711E-2</v>
      </c>
      <c r="M14" s="34"/>
    </row>
    <row r="15" spans="1:13" x14ac:dyDescent="0.15">
      <c r="A15" s="43"/>
      <c r="B15" s="12">
        <v>24</v>
      </c>
      <c r="C15" s="40" t="s">
        <v>17</v>
      </c>
      <c r="D15" s="40"/>
      <c r="E15" s="15">
        <f>VLOOKUP(C15,RA!B18:D46,3,0)</f>
        <v>482110.55330000003</v>
      </c>
      <c r="F15" s="25">
        <f>VLOOKUP(C15,RA!B19:I50,8,0)</f>
        <v>38088.431499999999</v>
      </c>
      <c r="G15" s="16">
        <f t="shared" si="0"/>
        <v>444022.12180000002</v>
      </c>
      <c r="H15" s="27">
        <f>RA!J19</f>
        <v>7.9003521576717999</v>
      </c>
      <c r="I15" s="20">
        <f>VLOOKUP(B15,RMS!B:D,3,FALSE)</f>
        <v>482110.59354786301</v>
      </c>
      <c r="J15" s="21">
        <f>VLOOKUP(B15,RMS!B:E,4,FALSE)</f>
        <v>444022.12178546999</v>
      </c>
      <c r="K15" s="22">
        <f t="shared" si="1"/>
        <v>-4.0247862983960658E-2</v>
      </c>
      <c r="L15" s="22">
        <f t="shared" si="2"/>
        <v>1.4530029147863388E-5</v>
      </c>
      <c r="M15" s="34"/>
    </row>
    <row r="16" spans="1:13" x14ac:dyDescent="0.15">
      <c r="A16" s="43"/>
      <c r="B16" s="12">
        <v>25</v>
      </c>
      <c r="C16" s="40" t="s">
        <v>18</v>
      </c>
      <c r="D16" s="40"/>
      <c r="E16" s="15">
        <f>VLOOKUP(C16,RA!B20:D47,3,0)</f>
        <v>833179.32310000004</v>
      </c>
      <c r="F16" s="25">
        <f>VLOOKUP(C16,RA!B20:I51,8,0)</f>
        <v>72756.688899999994</v>
      </c>
      <c r="G16" s="16">
        <f t="shared" si="0"/>
        <v>760422.63420000009</v>
      </c>
      <c r="H16" s="27">
        <f>RA!J20</f>
        <v>8.7324165258080502</v>
      </c>
      <c r="I16" s="20">
        <f>VLOOKUP(B16,RMS!B:D,3,FALSE)</f>
        <v>833179.50569999998</v>
      </c>
      <c r="J16" s="21">
        <f>VLOOKUP(B16,RMS!B:E,4,FALSE)</f>
        <v>760422.63419999997</v>
      </c>
      <c r="K16" s="22">
        <f t="shared" si="1"/>
        <v>-0.18259999994188547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0" t="s">
        <v>19</v>
      </c>
      <c r="D17" s="40"/>
      <c r="E17" s="15">
        <f>VLOOKUP(C17,RA!B20:D48,3,0)</f>
        <v>316488.11229999998</v>
      </c>
      <c r="F17" s="25">
        <f>VLOOKUP(C17,RA!B21:I52,8,0)</f>
        <v>29662.137500000001</v>
      </c>
      <c r="G17" s="16">
        <f t="shared" si="0"/>
        <v>286825.97479999997</v>
      </c>
      <c r="H17" s="27">
        <f>RA!J21</f>
        <v>9.3722754022063199</v>
      </c>
      <c r="I17" s="20">
        <f>VLOOKUP(B17,RMS!B:D,3,FALSE)</f>
        <v>316487.67383986799</v>
      </c>
      <c r="J17" s="21">
        <f>VLOOKUP(B17,RMS!B:E,4,FALSE)</f>
        <v>286825.97450062801</v>
      </c>
      <c r="K17" s="22">
        <f t="shared" si="1"/>
        <v>0.43846013199072331</v>
      </c>
      <c r="L17" s="22">
        <f t="shared" si="2"/>
        <v>2.9937195358797908E-4</v>
      </c>
      <c r="M17" s="34"/>
    </row>
    <row r="18" spans="1:13" x14ac:dyDescent="0.15">
      <c r="A18" s="43"/>
      <c r="B18" s="12">
        <v>27</v>
      </c>
      <c r="C18" s="40" t="s">
        <v>20</v>
      </c>
      <c r="D18" s="40"/>
      <c r="E18" s="15">
        <f>VLOOKUP(C18,RA!B22:D49,3,0)</f>
        <v>1097939.9332000001</v>
      </c>
      <c r="F18" s="25">
        <f>VLOOKUP(C18,RA!B22:I53,8,0)</f>
        <v>134113.30059999999</v>
      </c>
      <c r="G18" s="16">
        <f t="shared" si="0"/>
        <v>963826.63260000013</v>
      </c>
      <c r="H18" s="27">
        <f>RA!J22</f>
        <v>12.2149943311671</v>
      </c>
      <c r="I18" s="20">
        <f>VLOOKUP(B18,RMS!B:D,3,FALSE)</f>
        <v>1097941.2329666701</v>
      </c>
      <c r="J18" s="21">
        <f>VLOOKUP(B18,RMS!B:E,4,FALSE)</f>
        <v>963826.63269999996</v>
      </c>
      <c r="K18" s="22">
        <f t="shared" si="1"/>
        <v>-1.2997666699811816</v>
      </c>
      <c r="L18" s="22">
        <f t="shared" si="2"/>
        <v>-9.999983012676239E-5</v>
      </c>
      <c r="M18" s="34"/>
    </row>
    <row r="19" spans="1:13" x14ac:dyDescent="0.15">
      <c r="A19" s="43"/>
      <c r="B19" s="12">
        <v>29</v>
      </c>
      <c r="C19" s="40" t="s">
        <v>21</v>
      </c>
      <c r="D19" s="40"/>
      <c r="E19" s="15">
        <f>VLOOKUP(C19,RA!B22:D50,3,0)</f>
        <v>2319845.0613000002</v>
      </c>
      <c r="F19" s="25">
        <f>VLOOKUP(C19,RA!B23:I54,8,0)</f>
        <v>284364.94679999998</v>
      </c>
      <c r="G19" s="16">
        <f t="shared" si="0"/>
        <v>2035480.1145000001</v>
      </c>
      <c r="H19" s="27">
        <f>RA!J23</f>
        <v>12.257928408401799</v>
      </c>
      <c r="I19" s="20">
        <f>VLOOKUP(B19,RMS!B:D,3,FALSE)</f>
        <v>2319846.5680264998</v>
      </c>
      <c r="J19" s="21">
        <f>VLOOKUP(B19,RMS!B:E,4,FALSE)</f>
        <v>2035480.1429000001</v>
      </c>
      <c r="K19" s="22">
        <f t="shared" si="1"/>
        <v>-1.5067264996469021</v>
      </c>
      <c r="L19" s="22">
        <f t="shared" si="2"/>
        <v>-2.8399999951943755E-2</v>
      </c>
      <c r="M19" s="34"/>
    </row>
    <row r="20" spans="1:13" x14ac:dyDescent="0.15">
      <c r="A20" s="43"/>
      <c r="B20" s="12">
        <v>31</v>
      </c>
      <c r="C20" s="40" t="s">
        <v>22</v>
      </c>
      <c r="D20" s="40"/>
      <c r="E20" s="15">
        <f>VLOOKUP(C20,RA!B24:D51,3,0)</f>
        <v>208857.55970000001</v>
      </c>
      <c r="F20" s="25">
        <f>VLOOKUP(C20,RA!B24:I55,8,0)</f>
        <v>28532.984400000001</v>
      </c>
      <c r="G20" s="16">
        <f t="shared" si="0"/>
        <v>180324.57530000003</v>
      </c>
      <c r="H20" s="27">
        <f>RA!J24</f>
        <v>13.6614563729387</v>
      </c>
      <c r="I20" s="20">
        <f>VLOOKUP(B20,RMS!B:D,3,FALSE)</f>
        <v>208857.55609577199</v>
      </c>
      <c r="J20" s="21">
        <f>VLOOKUP(B20,RMS!B:E,4,FALSE)</f>
        <v>180324.576269716</v>
      </c>
      <c r="K20" s="22">
        <f t="shared" si="1"/>
        <v>3.6042280262336135E-3</v>
      </c>
      <c r="L20" s="22">
        <f t="shared" si="2"/>
        <v>-9.6971596940420568E-4</v>
      </c>
      <c r="M20" s="34"/>
    </row>
    <row r="21" spans="1:13" x14ac:dyDescent="0.15">
      <c r="A21" s="43"/>
      <c r="B21" s="12">
        <v>32</v>
      </c>
      <c r="C21" s="40" t="s">
        <v>23</v>
      </c>
      <c r="D21" s="40"/>
      <c r="E21" s="15">
        <f>VLOOKUP(C21,RA!B24:D52,3,0)</f>
        <v>177059.79440000001</v>
      </c>
      <c r="F21" s="25">
        <f>VLOOKUP(C21,RA!B25:I56,8,0)</f>
        <v>10957.029699999999</v>
      </c>
      <c r="G21" s="16">
        <f t="shared" si="0"/>
        <v>166102.7647</v>
      </c>
      <c r="H21" s="27">
        <f>RA!J25</f>
        <v>6.1883217119560801</v>
      </c>
      <c r="I21" s="20">
        <f>VLOOKUP(B21,RMS!B:D,3,FALSE)</f>
        <v>177059.78994882401</v>
      </c>
      <c r="J21" s="21">
        <f>VLOOKUP(B21,RMS!B:E,4,FALSE)</f>
        <v>166102.76461680801</v>
      </c>
      <c r="K21" s="22">
        <f t="shared" si="1"/>
        <v>4.4511760061141104E-3</v>
      </c>
      <c r="L21" s="22">
        <f t="shared" si="2"/>
        <v>8.3191989688202739E-5</v>
      </c>
      <c r="M21" s="34"/>
    </row>
    <row r="22" spans="1:13" x14ac:dyDescent="0.15">
      <c r="A22" s="43"/>
      <c r="B22" s="12">
        <v>33</v>
      </c>
      <c r="C22" s="40" t="s">
        <v>24</v>
      </c>
      <c r="D22" s="40"/>
      <c r="E22" s="15">
        <f>VLOOKUP(C22,RA!B26:D53,3,0)</f>
        <v>533097.78150000004</v>
      </c>
      <c r="F22" s="25">
        <f>VLOOKUP(C22,RA!B26:I57,8,0)</f>
        <v>104611.91</v>
      </c>
      <c r="G22" s="16">
        <f t="shared" si="0"/>
        <v>428485.87150000001</v>
      </c>
      <c r="H22" s="27">
        <f>RA!J26</f>
        <v>19.623399989707099</v>
      </c>
      <c r="I22" s="20">
        <f>VLOOKUP(B22,RMS!B:D,3,FALSE)</f>
        <v>533097.75217792904</v>
      </c>
      <c r="J22" s="21">
        <f>VLOOKUP(B22,RMS!B:E,4,FALSE)</f>
        <v>428485.86096493597</v>
      </c>
      <c r="K22" s="22">
        <f t="shared" si="1"/>
        <v>2.9322071000933647E-2</v>
      </c>
      <c r="L22" s="22">
        <f t="shared" si="2"/>
        <v>1.053506403695792E-2</v>
      </c>
      <c r="M22" s="34"/>
    </row>
    <row r="23" spans="1:13" x14ac:dyDescent="0.15">
      <c r="A23" s="43"/>
      <c r="B23" s="12">
        <v>34</v>
      </c>
      <c r="C23" s="40" t="s">
        <v>25</v>
      </c>
      <c r="D23" s="40"/>
      <c r="E23" s="15">
        <f>VLOOKUP(C23,RA!B26:D54,3,0)</f>
        <v>217204.92129999999</v>
      </c>
      <c r="F23" s="25">
        <f>VLOOKUP(C23,RA!B27:I58,8,0)</f>
        <v>60311.505499999999</v>
      </c>
      <c r="G23" s="16">
        <f t="shared" si="0"/>
        <v>156893.41579999999</v>
      </c>
      <c r="H23" s="27">
        <f>RA!J27</f>
        <v>27.767098986076199</v>
      </c>
      <c r="I23" s="20">
        <f>VLOOKUP(B23,RMS!B:D,3,FALSE)</f>
        <v>217204.83991521801</v>
      </c>
      <c r="J23" s="21">
        <f>VLOOKUP(B23,RMS!B:E,4,FALSE)</f>
        <v>156893.41017442901</v>
      </c>
      <c r="K23" s="22">
        <f t="shared" si="1"/>
        <v>8.1384781980887055E-2</v>
      </c>
      <c r="L23" s="22">
        <f t="shared" si="2"/>
        <v>5.6255709787365049E-3</v>
      </c>
      <c r="M23" s="34"/>
    </row>
    <row r="24" spans="1:13" x14ac:dyDescent="0.15">
      <c r="A24" s="43"/>
      <c r="B24" s="12">
        <v>35</v>
      </c>
      <c r="C24" s="40" t="s">
        <v>26</v>
      </c>
      <c r="D24" s="40"/>
      <c r="E24" s="15">
        <f>VLOOKUP(C24,RA!B28:D55,3,0)</f>
        <v>673987.71459999995</v>
      </c>
      <c r="F24" s="25">
        <f>VLOOKUP(C24,RA!B28:I59,8,0)</f>
        <v>21387.161899999999</v>
      </c>
      <c r="G24" s="16">
        <f t="shared" si="0"/>
        <v>652600.5527</v>
      </c>
      <c r="H24" s="27">
        <f>RA!J28</f>
        <v>3.1732272616709198</v>
      </c>
      <c r="I24" s="20">
        <f>VLOOKUP(B24,RMS!B:D,3,FALSE)</f>
        <v>673987.713104425</v>
      </c>
      <c r="J24" s="21">
        <f>VLOOKUP(B24,RMS!B:E,4,FALSE)</f>
        <v>652600.54629203503</v>
      </c>
      <c r="K24" s="22">
        <f t="shared" si="1"/>
        <v>1.4955749502405524E-3</v>
      </c>
      <c r="L24" s="22">
        <f t="shared" si="2"/>
        <v>6.4079649746417999E-3</v>
      </c>
      <c r="M24" s="34"/>
    </row>
    <row r="25" spans="1:13" x14ac:dyDescent="0.15">
      <c r="A25" s="43"/>
      <c r="B25" s="12">
        <v>36</v>
      </c>
      <c r="C25" s="40" t="s">
        <v>27</v>
      </c>
      <c r="D25" s="40"/>
      <c r="E25" s="15">
        <f>VLOOKUP(C25,RA!B28:D56,3,0)</f>
        <v>677472.74049999996</v>
      </c>
      <c r="F25" s="25">
        <f>VLOOKUP(C25,RA!B29:I60,8,0)</f>
        <v>96098.4712</v>
      </c>
      <c r="G25" s="16">
        <f t="shared" si="0"/>
        <v>581374.26929999993</v>
      </c>
      <c r="H25" s="27">
        <f>RA!J29</f>
        <v>14.1848469252174</v>
      </c>
      <c r="I25" s="20">
        <f>VLOOKUP(B25,RMS!B:D,3,FALSE)</f>
        <v>677472.74664159305</v>
      </c>
      <c r="J25" s="21">
        <f>VLOOKUP(B25,RMS!B:E,4,FALSE)</f>
        <v>581374.33212601405</v>
      </c>
      <c r="K25" s="22">
        <f t="shared" si="1"/>
        <v>-6.1415930977091193E-3</v>
      </c>
      <c r="L25" s="22">
        <f t="shared" si="2"/>
        <v>-6.2826014123857021E-2</v>
      </c>
      <c r="M25" s="34"/>
    </row>
    <row r="26" spans="1:13" x14ac:dyDescent="0.15">
      <c r="A26" s="43"/>
      <c r="B26" s="12">
        <v>37</v>
      </c>
      <c r="C26" s="40" t="s">
        <v>28</v>
      </c>
      <c r="D26" s="40"/>
      <c r="E26" s="15">
        <f>VLOOKUP(C26,RA!B30:D57,3,0)</f>
        <v>1166977.5898</v>
      </c>
      <c r="F26" s="25">
        <f>VLOOKUP(C26,RA!B30:I61,8,0)</f>
        <v>132618.94870000001</v>
      </c>
      <c r="G26" s="16">
        <f t="shared" si="0"/>
        <v>1034358.6410999999</v>
      </c>
      <c r="H26" s="27">
        <f>RA!J30</f>
        <v>11.3643098084453</v>
      </c>
      <c r="I26" s="20">
        <f>VLOOKUP(B26,RMS!B:D,3,FALSE)</f>
        <v>1166977.6201364801</v>
      </c>
      <c r="J26" s="21">
        <f>VLOOKUP(B26,RMS!B:E,4,FALSE)</f>
        <v>1034358.6095107601</v>
      </c>
      <c r="K26" s="22">
        <f t="shared" si="1"/>
        <v>-3.0336480122059584E-2</v>
      </c>
      <c r="L26" s="22">
        <f t="shared" si="2"/>
        <v>3.1589239835739136E-2</v>
      </c>
      <c r="M26" s="34"/>
    </row>
    <row r="27" spans="1:13" x14ac:dyDescent="0.15">
      <c r="A27" s="43"/>
      <c r="B27" s="12">
        <v>38</v>
      </c>
      <c r="C27" s="40" t="s">
        <v>29</v>
      </c>
      <c r="D27" s="40"/>
      <c r="E27" s="15">
        <f>VLOOKUP(C27,RA!B30:D58,3,0)</f>
        <v>1493008.2955</v>
      </c>
      <c r="F27" s="25">
        <f>VLOOKUP(C27,RA!B31:I62,8,0)</f>
        <v>-53014.825100000002</v>
      </c>
      <c r="G27" s="16">
        <f t="shared" si="0"/>
        <v>1546023.1206</v>
      </c>
      <c r="H27" s="27">
        <f>RA!J31</f>
        <v>-3.5508727754419902</v>
      </c>
      <c r="I27" s="20">
        <f>VLOOKUP(B27,RMS!B:D,3,FALSE)</f>
        <v>1493008.49321681</v>
      </c>
      <c r="J27" s="21">
        <f>VLOOKUP(B27,RMS!B:E,4,FALSE)</f>
        <v>1546023.0622592899</v>
      </c>
      <c r="K27" s="22">
        <f t="shared" si="1"/>
        <v>-0.19771681004203856</v>
      </c>
      <c r="L27" s="22">
        <f t="shared" si="2"/>
        <v>5.8340710122138262E-2</v>
      </c>
      <c r="M27" s="34"/>
    </row>
    <row r="28" spans="1:13" x14ac:dyDescent="0.15">
      <c r="A28" s="43"/>
      <c r="B28" s="12">
        <v>39</v>
      </c>
      <c r="C28" s="40" t="s">
        <v>30</v>
      </c>
      <c r="D28" s="40"/>
      <c r="E28" s="15">
        <f>VLOOKUP(C28,RA!B32:D59,3,0)</f>
        <v>102639.10769999999</v>
      </c>
      <c r="F28" s="25">
        <f>VLOOKUP(C28,RA!B32:I63,8,0)</f>
        <v>30040.404500000001</v>
      </c>
      <c r="G28" s="16">
        <f t="shared" si="0"/>
        <v>72598.703199999989</v>
      </c>
      <c r="H28" s="27">
        <f>RA!J32</f>
        <v>29.267990703703301</v>
      </c>
      <c r="I28" s="20">
        <f>VLOOKUP(B28,RMS!B:D,3,FALSE)</f>
        <v>102639.06040586199</v>
      </c>
      <c r="J28" s="21">
        <f>VLOOKUP(B28,RMS!B:E,4,FALSE)</f>
        <v>72598.701940795494</v>
      </c>
      <c r="K28" s="22">
        <f t="shared" si="1"/>
        <v>4.7294137999415398E-2</v>
      </c>
      <c r="L28" s="22">
        <f t="shared" si="2"/>
        <v>1.2592044949997216E-3</v>
      </c>
      <c r="M28" s="34"/>
    </row>
    <row r="29" spans="1:13" x14ac:dyDescent="0.15">
      <c r="A29" s="43"/>
      <c r="B29" s="12">
        <v>40</v>
      </c>
      <c r="C29" s="40" t="s">
        <v>31</v>
      </c>
      <c r="D29" s="40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0" t="s">
        <v>32</v>
      </c>
      <c r="D30" s="40"/>
      <c r="E30" s="15">
        <f>VLOOKUP(C30,RA!B34:D62,3,0)</f>
        <v>88812.080900000001</v>
      </c>
      <c r="F30" s="25">
        <f>VLOOKUP(C30,RA!B34:I66,8,0)</f>
        <v>16735.639800000001</v>
      </c>
      <c r="G30" s="16">
        <f t="shared" si="0"/>
        <v>72076.441099999996</v>
      </c>
      <c r="H30" s="27">
        <f>RA!J34</f>
        <v>0</v>
      </c>
      <c r="I30" s="20">
        <f>VLOOKUP(B30,RMS!B:D,3,FALSE)</f>
        <v>88812.080199999997</v>
      </c>
      <c r="J30" s="21">
        <f>VLOOKUP(B30,RMS!B:E,4,FALSE)</f>
        <v>72076.431700000001</v>
      </c>
      <c r="K30" s="22">
        <f t="shared" si="1"/>
        <v>7.0000000414438546E-4</v>
      </c>
      <c r="L30" s="22">
        <f t="shared" si="2"/>
        <v>9.3999999953666702E-3</v>
      </c>
      <c r="M30" s="34"/>
    </row>
    <row r="31" spans="1:13" s="39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98442.83</v>
      </c>
      <c r="F31" s="25">
        <f>VLOOKUP(C31,RA!B35:I67,8,0)</f>
        <v>6762.01</v>
      </c>
      <c r="G31" s="16">
        <f t="shared" si="0"/>
        <v>91680.82</v>
      </c>
      <c r="H31" s="27">
        <f>RA!J35</f>
        <v>18.843877578821601</v>
      </c>
      <c r="I31" s="20">
        <f>VLOOKUP(B31,RMS!B:D,3,FALSE)</f>
        <v>98442.83</v>
      </c>
      <c r="J31" s="21">
        <f>VLOOKUP(B31,RMS!B:E,4,FALSE)</f>
        <v>91680.82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0" t="s">
        <v>36</v>
      </c>
      <c r="D32" s="40"/>
      <c r="E32" s="15">
        <f>VLOOKUP(C32,RA!B34:D63,3,0)</f>
        <v>164965.76999999999</v>
      </c>
      <c r="F32" s="25">
        <f>VLOOKUP(C32,RA!B34:I67,8,0)</f>
        <v>-15814.71</v>
      </c>
      <c r="G32" s="16">
        <f t="shared" si="0"/>
        <v>180780.47999999998</v>
      </c>
      <c r="H32" s="27">
        <f>RA!J35</f>
        <v>18.843877578821601</v>
      </c>
      <c r="I32" s="20">
        <f>VLOOKUP(B32,RMS!B:D,3,FALSE)</f>
        <v>164965.76999999999</v>
      </c>
      <c r="J32" s="21">
        <f>VLOOKUP(B32,RMS!B:E,4,FALSE)</f>
        <v>180780.48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0" t="s">
        <v>37</v>
      </c>
      <c r="D33" s="40"/>
      <c r="E33" s="15">
        <f>VLOOKUP(C33,RA!B34:D64,3,0)</f>
        <v>182447.13</v>
      </c>
      <c r="F33" s="25">
        <f>VLOOKUP(C33,RA!B34:I68,8,0)</f>
        <v>-17971.310000000001</v>
      </c>
      <c r="G33" s="16">
        <f t="shared" si="0"/>
        <v>200418.44</v>
      </c>
      <c r="H33" s="27">
        <f>RA!J34</f>
        <v>0</v>
      </c>
      <c r="I33" s="20">
        <f>VLOOKUP(B33,RMS!B:D,3,FALSE)</f>
        <v>182447.13</v>
      </c>
      <c r="J33" s="21">
        <f>VLOOKUP(B33,RMS!B:E,4,FALSE)</f>
        <v>200418.44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0" t="s">
        <v>38</v>
      </c>
      <c r="D34" s="40"/>
      <c r="E34" s="15">
        <f>VLOOKUP(C34,RA!B35:D65,3,0)</f>
        <v>109694.13</v>
      </c>
      <c r="F34" s="25">
        <f>VLOOKUP(C34,RA!B35:I69,8,0)</f>
        <v>-15533.62</v>
      </c>
      <c r="G34" s="16">
        <f t="shared" si="0"/>
        <v>125227.75</v>
      </c>
      <c r="H34" s="27">
        <f>RA!J35</f>
        <v>18.843877578821601</v>
      </c>
      <c r="I34" s="20">
        <f>VLOOKUP(B34,RMS!B:D,3,FALSE)</f>
        <v>109694.13</v>
      </c>
      <c r="J34" s="21">
        <f>VLOOKUP(B34,RMS!B:E,4,FALSE)</f>
        <v>125227.75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3"/>
      <c r="B35" s="12">
        <v>74</v>
      </c>
      <c r="C35" s="40" t="s">
        <v>72</v>
      </c>
      <c r="D35" s="40"/>
      <c r="E35" s="15">
        <f>VLOOKUP(C35,RA!B36:D66,3,0)</f>
        <v>0.85</v>
      </c>
      <c r="F35" s="25">
        <f>VLOOKUP(C35,RA!B36:I70,8,0)</f>
        <v>0.85</v>
      </c>
      <c r="G35" s="16">
        <f t="shared" si="0"/>
        <v>0</v>
      </c>
      <c r="H35" s="27">
        <f>RA!J36</f>
        <v>6.8689715645111002</v>
      </c>
      <c r="I35" s="20">
        <f>VLOOKUP(B35,RMS!B:D,3,FALSE)</f>
        <v>0.85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0" t="s">
        <v>33</v>
      </c>
      <c r="D36" s="40"/>
      <c r="E36" s="15">
        <f>VLOOKUP(C36,RA!B8:D66,3,0)</f>
        <v>92718.803799999994</v>
      </c>
      <c r="F36" s="25">
        <f>VLOOKUP(C36,RA!B8:I70,8,0)</f>
        <v>4681.0821999999998</v>
      </c>
      <c r="G36" s="16">
        <f t="shared" si="0"/>
        <v>88037.72159999999</v>
      </c>
      <c r="H36" s="27">
        <f>RA!J36</f>
        <v>6.8689715645111002</v>
      </c>
      <c r="I36" s="20">
        <f>VLOOKUP(B36,RMS!B:D,3,FALSE)</f>
        <v>92718.803418803407</v>
      </c>
      <c r="J36" s="21">
        <f>VLOOKUP(B36,RMS!B:E,4,FALSE)</f>
        <v>88037.722222222204</v>
      </c>
      <c r="K36" s="22">
        <f t="shared" si="1"/>
        <v>3.8119658711366355E-4</v>
      </c>
      <c r="L36" s="22">
        <f t="shared" si="2"/>
        <v>-6.2222221458796412E-4</v>
      </c>
      <c r="M36" s="34"/>
    </row>
    <row r="37" spans="1:13" x14ac:dyDescent="0.15">
      <c r="A37" s="43"/>
      <c r="B37" s="12">
        <v>76</v>
      </c>
      <c r="C37" s="40" t="s">
        <v>34</v>
      </c>
      <c r="D37" s="40"/>
      <c r="E37" s="15">
        <f>VLOOKUP(C37,RA!B8:D67,3,0)</f>
        <v>309684.0257</v>
      </c>
      <c r="F37" s="25">
        <f>VLOOKUP(C37,RA!B8:I71,8,0)</f>
        <v>21129.508099999999</v>
      </c>
      <c r="G37" s="16">
        <f t="shared" si="0"/>
        <v>288554.51760000002</v>
      </c>
      <c r="H37" s="27">
        <f>RA!J37</f>
        <v>-9.5866615237815704</v>
      </c>
      <c r="I37" s="20">
        <f>VLOOKUP(B37,RMS!B:D,3,FALSE)</f>
        <v>309684.02080940199</v>
      </c>
      <c r="J37" s="21">
        <f>VLOOKUP(B37,RMS!B:E,4,FALSE)</f>
        <v>288554.51819999999</v>
      </c>
      <c r="K37" s="22">
        <f t="shared" si="1"/>
        <v>4.8905980074778199E-3</v>
      </c>
      <c r="L37" s="22">
        <f t="shared" si="2"/>
        <v>-5.9999997029080987E-4</v>
      </c>
      <c r="M37" s="34"/>
    </row>
    <row r="38" spans="1:13" x14ac:dyDescent="0.15">
      <c r="A38" s="43"/>
      <c r="B38" s="12">
        <v>77</v>
      </c>
      <c r="C38" s="40" t="s">
        <v>39</v>
      </c>
      <c r="D38" s="40"/>
      <c r="E38" s="15">
        <f>VLOOKUP(C38,RA!B9:D68,3,0)</f>
        <v>62923.09</v>
      </c>
      <c r="F38" s="25">
        <f>VLOOKUP(C38,RA!B9:I72,8,0)</f>
        <v>-5154.6899999999996</v>
      </c>
      <c r="G38" s="16">
        <f t="shared" si="0"/>
        <v>68077.78</v>
      </c>
      <c r="H38" s="27">
        <f>RA!J38</f>
        <v>-9.8501467246977299</v>
      </c>
      <c r="I38" s="20">
        <f>VLOOKUP(B38,RMS!B:D,3,FALSE)</f>
        <v>62923.09</v>
      </c>
      <c r="J38" s="21">
        <f>VLOOKUP(B38,RMS!B:E,4,FALSE)</f>
        <v>68077.78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0" t="s">
        <v>40</v>
      </c>
      <c r="D39" s="40"/>
      <c r="E39" s="15">
        <f>VLOOKUP(C39,RA!B10:D69,3,0)</f>
        <v>87298.35</v>
      </c>
      <c r="F39" s="25">
        <f>VLOOKUP(C39,RA!B10:I73,8,0)</f>
        <v>10828.92</v>
      </c>
      <c r="G39" s="16">
        <f t="shared" si="0"/>
        <v>76469.430000000008</v>
      </c>
      <c r="H39" s="27">
        <f>RA!J39</f>
        <v>-14.1608488986603</v>
      </c>
      <c r="I39" s="20">
        <f>VLOOKUP(B39,RMS!B:D,3,FALSE)</f>
        <v>87298.35</v>
      </c>
      <c r="J39" s="21">
        <f>VLOOKUP(B39,RMS!B:E,4,FALSE)</f>
        <v>76469.429999999993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0" t="s">
        <v>35</v>
      </c>
      <c r="D40" s="40"/>
      <c r="E40" s="15">
        <f>VLOOKUP(C40,RA!B8:D70,3,0)</f>
        <v>17662.176100000001</v>
      </c>
      <c r="F40" s="25">
        <f>VLOOKUP(C40,RA!B8:I74,8,0)</f>
        <v>1845.4142999999999</v>
      </c>
      <c r="G40" s="16">
        <f t="shared" si="0"/>
        <v>15816.7618</v>
      </c>
      <c r="H40" s="27">
        <f>RA!J40</f>
        <v>100</v>
      </c>
      <c r="I40" s="20">
        <f>VLOOKUP(B40,RMS!B:D,3,FALSE)</f>
        <v>17662.176083503498</v>
      </c>
      <c r="J40" s="21">
        <f>VLOOKUP(B40,RMS!B:E,4,FALSE)</f>
        <v>15816.762166250701</v>
      </c>
      <c r="K40" s="22">
        <f t="shared" si="1"/>
        <v>1.6496502212248743E-5</v>
      </c>
      <c r="L40" s="22">
        <f t="shared" si="2"/>
        <v>-3.6625070060836151E-4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9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7"/>
      <c r="W4" s="48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49" t="s">
        <v>4</v>
      </c>
      <c r="C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2"/>
      <c r="C7" s="53"/>
      <c r="D7" s="67">
        <v>15460702.284</v>
      </c>
      <c r="E7" s="67">
        <v>15256712.1402</v>
      </c>
      <c r="F7" s="68">
        <v>101.33705179677899</v>
      </c>
      <c r="G7" s="67">
        <v>15494061.2831</v>
      </c>
      <c r="H7" s="68">
        <v>-0.21530184043087</v>
      </c>
      <c r="I7" s="67">
        <v>1563886.7409999999</v>
      </c>
      <c r="J7" s="68">
        <v>10.115237408189699</v>
      </c>
      <c r="K7" s="67">
        <v>1705555.7625</v>
      </c>
      <c r="L7" s="68">
        <v>11.007803127513901</v>
      </c>
      <c r="M7" s="68">
        <v>-8.3063259856331007E-2</v>
      </c>
      <c r="N7" s="67">
        <v>188023050.82749999</v>
      </c>
      <c r="O7" s="67">
        <v>3137955202.8903999</v>
      </c>
      <c r="P7" s="67">
        <v>844788</v>
      </c>
      <c r="Q7" s="67">
        <v>826226</v>
      </c>
      <c r="R7" s="68">
        <v>2.2466008089796299</v>
      </c>
      <c r="S7" s="67">
        <v>18.301280657395701</v>
      </c>
      <c r="T7" s="67">
        <v>18.579449188720801</v>
      </c>
      <c r="U7" s="69">
        <v>-1.51994025190061</v>
      </c>
      <c r="V7" s="57"/>
      <c r="W7" s="57"/>
    </row>
    <row r="8" spans="1:23" ht="14.25" thickBot="1" x14ac:dyDescent="0.2">
      <c r="A8" s="54">
        <v>42129</v>
      </c>
      <c r="B8" s="44" t="s">
        <v>6</v>
      </c>
      <c r="C8" s="45"/>
      <c r="D8" s="70">
        <v>543204.53260000004</v>
      </c>
      <c r="E8" s="70">
        <v>595570.46889999998</v>
      </c>
      <c r="F8" s="71">
        <v>91.207432363676801</v>
      </c>
      <c r="G8" s="70">
        <v>531211.16929999995</v>
      </c>
      <c r="H8" s="71">
        <v>2.2577392933594198</v>
      </c>
      <c r="I8" s="70">
        <v>118403.54090000001</v>
      </c>
      <c r="J8" s="71">
        <v>21.797229918769599</v>
      </c>
      <c r="K8" s="70">
        <v>136898.39449999999</v>
      </c>
      <c r="L8" s="71">
        <v>25.770993234272002</v>
      </c>
      <c r="M8" s="71">
        <v>-0.135099127112115</v>
      </c>
      <c r="N8" s="70">
        <v>3777890.5164999999</v>
      </c>
      <c r="O8" s="70">
        <v>118109365.8206</v>
      </c>
      <c r="P8" s="70">
        <v>23135</v>
      </c>
      <c r="Q8" s="70">
        <v>21602</v>
      </c>
      <c r="R8" s="71">
        <v>7.0965651328580801</v>
      </c>
      <c r="S8" s="70">
        <v>23.479772318997199</v>
      </c>
      <c r="T8" s="70">
        <v>23.2242361957226</v>
      </c>
      <c r="U8" s="72">
        <v>1.08832453655363</v>
      </c>
      <c r="V8" s="57"/>
      <c r="W8" s="57"/>
    </row>
    <row r="9" spans="1:23" ht="12" customHeight="1" thickBot="1" x14ac:dyDescent="0.2">
      <c r="A9" s="55"/>
      <c r="B9" s="44" t="s">
        <v>7</v>
      </c>
      <c r="C9" s="45"/>
      <c r="D9" s="70">
        <v>70058.103300000002</v>
      </c>
      <c r="E9" s="70">
        <v>86115.388800000001</v>
      </c>
      <c r="F9" s="71">
        <v>81.353756019969296</v>
      </c>
      <c r="G9" s="70">
        <v>75572.268100000001</v>
      </c>
      <c r="H9" s="71">
        <v>-7.2965453315539701</v>
      </c>
      <c r="I9" s="70">
        <v>15252.4866</v>
      </c>
      <c r="J9" s="71">
        <v>21.771195452846399</v>
      </c>
      <c r="K9" s="70">
        <v>17096.184000000001</v>
      </c>
      <c r="L9" s="71">
        <v>22.6222984036654</v>
      </c>
      <c r="M9" s="71">
        <v>-0.107842627337188</v>
      </c>
      <c r="N9" s="70">
        <v>667638.16799999995</v>
      </c>
      <c r="O9" s="70">
        <v>18166369.068799999</v>
      </c>
      <c r="P9" s="70">
        <v>3860</v>
      </c>
      <c r="Q9" s="70">
        <v>3464</v>
      </c>
      <c r="R9" s="71">
        <v>11.431870669746001</v>
      </c>
      <c r="S9" s="70">
        <v>18.1497676943005</v>
      </c>
      <c r="T9" s="70">
        <v>18.538931351039299</v>
      </c>
      <c r="U9" s="72">
        <v>-2.1441798225381801</v>
      </c>
      <c r="V9" s="57"/>
      <c r="W9" s="57"/>
    </row>
    <row r="10" spans="1:23" ht="14.25" thickBot="1" x14ac:dyDescent="0.2">
      <c r="A10" s="55"/>
      <c r="B10" s="44" t="s">
        <v>8</v>
      </c>
      <c r="C10" s="45"/>
      <c r="D10" s="70">
        <v>119811.0469</v>
      </c>
      <c r="E10" s="70">
        <v>130451.2295</v>
      </c>
      <c r="F10" s="71">
        <v>91.843555142575298</v>
      </c>
      <c r="G10" s="70">
        <v>110234.2896</v>
      </c>
      <c r="H10" s="71">
        <v>8.6876391499873105</v>
      </c>
      <c r="I10" s="70">
        <v>24328.184099999999</v>
      </c>
      <c r="J10" s="71">
        <v>20.305459913312902</v>
      </c>
      <c r="K10" s="70">
        <v>28582.6368</v>
      </c>
      <c r="L10" s="71">
        <v>25.928988977672901</v>
      </c>
      <c r="M10" s="71">
        <v>-0.14884745343018899</v>
      </c>
      <c r="N10" s="70">
        <v>1209147.6078000001</v>
      </c>
      <c r="O10" s="70">
        <v>29078184.405000001</v>
      </c>
      <c r="P10" s="70">
        <v>80297</v>
      </c>
      <c r="Q10" s="70">
        <v>80625</v>
      </c>
      <c r="R10" s="71">
        <v>-0.40682170542635199</v>
      </c>
      <c r="S10" s="70">
        <v>1.49209866993786</v>
      </c>
      <c r="T10" s="70">
        <v>1.3400661581395401</v>
      </c>
      <c r="U10" s="72">
        <v>10.1891727981135</v>
      </c>
      <c r="V10" s="57"/>
      <c r="W10" s="57"/>
    </row>
    <row r="11" spans="1:23" ht="14.25" thickBot="1" x14ac:dyDescent="0.2">
      <c r="A11" s="55"/>
      <c r="B11" s="44" t="s">
        <v>9</v>
      </c>
      <c r="C11" s="45"/>
      <c r="D11" s="70">
        <v>59279.945</v>
      </c>
      <c r="E11" s="70">
        <v>58319.1152</v>
      </c>
      <c r="F11" s="71">
        <v>101.647538370061</v>
      </c>
      <c r="G11" s="70">
        <v>48857.283900000002</v>
      </c>
      <c r="H11" s="71">
        <v>21.332870491394701</v>
      </c>
      <c r="I11" s="70">
        <v>10873.201300000001</v>
      </c>
      <c r="J11" s="71">
        <v>18.342124473968401</v>
      </c>
      <c r="K11" s="70">
        <v>10603.888499999999</v>
      </c>
      <c r="L11" s="71">
        <v>21.703802695425701</v>
      </c>
      <c r="M11" s="71">
        <v>2.5397551096468001E-2</v>
      </c>
      <c r="N11" s="70">
        <v>361122.12469999999</v>
      </c>
      <c r="O11" s="70">
        <v>9072982.9750999995</v>
      </c>
      <c r="P11" s="70">
        <v>2621</v>
      </c>
      <c r="Q11" s="70">
        <v>2487</v>
      </c>
      <c r="R11" s="71">
        <v>5.3880176919983898</v>
      </c>
      <c r="S11" s="70">
        <v>22.617300648607401</v>
      </c>
      <c r="T11" s="70">
        <v>21.642126296743101</v>
      </c>
      <c r="U11" s="72">
        <v>4.3116301410813298</v>
      </c>
      <c r="V11" s="57"/>
      <c r="W11" s="57"/>
    </row>
    <row r="12" spans="1:23" ht="14.25" thickBot="1" x14ac:dyDescent="0.2">
      <c r="A12" s="55"/>
      <c r="B12" s="44" t="s">
        <v>10</v>
      </c>
      <c r="C12" s="45"/>
      <c r="D12" s="70">
        <v>126934.6856</v>
      </c>
      <c r="E12" s="70">
        <v>120101.66160000001</v>
      </c>
      <c r="F12" s="71">
        <v>105.689366748944</v>
      </c>
      <c r="G12" s="70">
        <v>107018.3811</v>
      </c>
      <c r="H12" s="71">
        <v>18.610171724976698</v>
      </c>
      <c r="I12" s="70">
        <v>22256.109899999999</v>
      </c>
      <c r="J12" s="71">
        <v>17.5335132354084</v>
      </c>
      <c r="K12" s="70">
        <v>20921.4362</v>
      </c>
      <c r="L12" s="71">
        <v>19.549385801725599</v>
      </c>
      <c r="M12" s="71">
        <v>6.3794554410179005E-2</v>
      </c>
      <c r="N12" s="70">
        <v>3053737.2094999999</v>
      </c>
      <c r="O12" s="70">
        <v>34143691.249600001</v>
      </c>
      <c r="P12" s="70">
        <v>1339</v>
      </c>
      <c r="Q12" s="70">
        <v>1357</v>
      </c>
      <c r="R12" s="71">
        <v>-1.3264554163596201</v>
      </c>
      <c r="S12" s="70">
        <v>94.798122180731895</v>
      </c>
      <c r="T12" s="70">
        <v>99.177821149594706</v>
      </c>
      <c r="U12" s="72">
        <v>-4.6200271356778302</v>
      </c>
      <c r="V12" s="57"/>
      <c r="W12" s="57"/>
    </row>
    <row r="13" spans="1:23" ht="14.25" thickBot="1" x14ac:dyDescent="0.2">
      <c r="A13" s="55"/>
      <c r="B13" s="44" t="s">
        <v>11</v>
      </c>
      <c r="C13" s="45"/>
      <c r="D13" s="70">
        <v>236910.75210000001</v>
      </c>
      <c r="E13" s="70">
        <v>260807.35140000001</v>
      </c>
      <c r="F13" s="71">
        <v>90.837451792779504</v>
      </c>
      <c r="G13" s="70">
        <v>227936.2942</v>
      </c>
      <c r="H13" s="71">
        <v>3.9372658625947099</v>
      </c>
      <c r="I13" s="70">
        <v>55482.617599999998</v>
      </c>
      <c r="J13" s="71">
        <v>23.419206223523702</v>
      </c>
      <c r="K13" s="70">
        <v>46841.123599999999</v>
      </c>
      <c r="L13" s="71">
        <v>20.5500943868552</v>
      </c>
      <c r="M13" s="71">
        <v>0.18448519881363401</v>
      </c>
      <c r="N13" s="70">
        <v>2038473.6823</v>
      </c>
      <c r="O13" s="70">
        <v>52314920.278399996</v>
      </c>
      <c r="P13" s="70">
        <v>9773</v>
      </c>
      <c r="Q13" s="70">
        <v>9201</v>
      </c>
      <c r="R13" s="71">
        <v>6.2167155743940903</v>
      </c>
      <c r="S13" s="70">
        <v>24.2413539445411</v>
      </c>
      <c r="T13" s="70">
        <v>24.460424769046799</v>
      </c>
      <c r="U13" s="72">
        <v>-0.90370704956060899</v>
      </c>
      <c r="V13" s="57"/>
      <c r="W13" s="57"/>
    </row>
    <row r="14" spans="1:23" ht="14.25" thickBot="1" x14ac:dyDescent="0.2">
      <c r="A14" s="55"/>
      <c r="B14" s="44" t="s">
        <v>12</v>
      </c>
      <c r="C14" s="45"/>
      <c r="D14" s="70">
        <v>148260.64569999999</v>
      </c>
      <c r="E14" s="70">
        <v>120478.28260000001</v>
      </c>
      <c r="F14" s="71">
        <v>123.060059041711</v>
      </c>
      <c r="G14" s="70">
        <v>99968.901199999993</v>
      </c>
      <c r="H14" s="71">
        <v>48.306767324956901</v>
      </c>
      <c r="I14" s="70">
        <v>28444.447400000001</v>
      </c>
      <c r="J14" s="71">
        <v>19.1854333735712</v>
      </c>
      <c r="K14" s="70">
        <v>21964.884999999998</v>
      </c>
      <c r="L14" s="71">
        <v>21.971717940618898</v>
      </c>
      <c r="M14" s="71">
        <v>0.29499641814651001</v>
      </c>
      <c r="N14" s="70">
        <v>1441809.5209999999</v>
      </c>
      <c r="O14" s="70">
        <v>25777844.567600001</v>
      </c>
      <c r="P14" s="70">
        <v>2629</v>
      </c>
      <c r="Q14" s="70">
        <v>3196</v>
      </c>
      <c r="R14" s="71">
        <v>-17.7409261576971</v>
      </c>
      <c r="S14" s="70">
        <v>56.394311791555701</v>
      </c>
      <c r="T14" s="70">
        <v>47.3418459637046</v>
      </c>
      <c r="U14" s="72">
        <v>16.052090255681701</v>
      </c>
      <c r="V14" s="57"/>
      <c r="W14" s="57"/>
    </row>
    <row r="15" spans="1:23" ht="14.25" thickBot="1" x14ac:dyDescent="0.2">
      <c r="A15" s="55"/>
      <c r="B15" s="44" t="s">
        <v>13</v>
      </c>
      <c r="C15" s="45"/>
      <c r="D15" s="70">
        <v>121139.33560000001</v>
      </c>
      <c r="E15" s="70">
        <v>111845.235</v>
      </c>
      <c r="F15" s="71">
        <v>108.309786822836</v>
      </c>
      <c r="G15" s="70">
        <v>98812.213199999998</v>
      </c>
      <c r="H15" s="71">
        <v>22.595508871771699</v>
      </c>
      <c r="I15" s="70">
        <v>23817.3603</v>
      </c>
      <c r="J15" s="71">
        <v>19.6611283874336</v>
      </c>
      <c r="K15" s="70">
        <v>17813.842400000001</v>
      </c>
      <c r="L15" s="71">
        <v>18.0279763230726</v>
      </c>
      <c r="M15" s="71">
        <v>0.33701420306716101</v>
      </c>
      <c r="N15" s="70">
        <v>1183550.4757000001</v>
      </c>
      <c r="O15" s="70">
        <v>21026526.612599999</v>
      </c>
      <c r="P15" s="70">
        <v>5058</v>
      </c>
      <c r="Q15" s="70">
        <v>5075</v>
      </c>
      <c r="R15" s="71">
        <v>-0.33497536945812401</v>
      </c>
      <c r="S15" s="70">
        <v>23.950046579675799</v>
      </c>
      <c r="T15" s="70">
        <v>23.7650315665025</v>
      </c>
      <c r="U15" s="72">
        <v>0.77250377178932395</v>
      </c>
      <c r="V15" s="57"/>
      <c r="W15" s="57"/>
    </row>
    <row r="16" spans="1:23" ht="14.25" thickBot="1" x14ac:dyDescent="0.2">
      <c r="A16" s="55"/>
      <c r="B16" s="44" t="s">
        <v>14</v>
      </c>
      <c r="C16" s="45"/>
      <c r="D16" s="70">
        <v>729583.86719999998</v>
      </c>
      <c r="E16" s="70">
        <v>769904.84360000002</v>
      </c>
      <c r="F16" s="71">
        <v>94.762862354331602</v>
      </c>
      <c r="G16" s="70">
        <v>736456.38840000005</v>
      </c>
      <c r="H16" s="71">
        <v>-0.93318780422707603</v>
      </c>
      <c r="I16" s="70">
        <v>31667.1649</v>
      </c>
      <c r="J16" s="71">
        <v>4.3404420415068099</v>
      </c>
      <c r="K16" s="70">
        <v>11308.7629</v>
      </c>
      <c r="L16" s="71">
        <v>1.5355645056687</v>
      </c>
      <c r="M16" s="71">
        <v>1.80023245513442</v>
      </c>
      <c r="N16" s="70">
        <v>10532625.2798</v>
      </c>
      <c r="O16" s="70">
        <v>150925949.94190001</v>
      </c>
      <c r="P16" s="70">
        <v>38413</v>
      </c>
      <c r="Q16" s="70">
        <v>37089</v>
      </c>
      <c r="R16" s="71">
        <v>3.56979158240989</v>
      </c>
      <c r="S16" s="70">
        <v>18.9931499023768</v>
      </c>
      <c r="T16" s="70">
        <v>18.859787724123098</v>
      </c>
      <c r="U16" s="72">
        <v>0.70215935186746103</v>
      </c>
      <c r="V16" s="57"/>
      <c r="W16" s="57"/>
    </row>
    <row r="17" spans="1:23" ht="12" thickBot="1" x14ac:dyDescent="0.2">
      <c r="A17" s="55"/>
      <c r="B17" s="44" t="s">
        <v>15</v>
      </c>
      <c r="C17" s="45"/>
      <c r="D17" s="70">
        <v>419841.3873</v>
      </c>
      <c r="E17" s="70">
        <v>510678.39529999997</v>
      </c>
      <c r="F17" s="71">
        <v>82.212482682640697</v>
      </c>
      <c r="G17" s="70">
        <v>412408.22470000002</v>
      </c>
      <c r="H17" s="71">
        <v>1.8023798156322299</v>
      </c>
      <c r="I17" s="70">
        <v>49521.564299999998</v>
      </c>
      <c r="J17" s="71">
        <v>11.7953031306592</v>
      </c>
      <c r="K17" s="70">
        <v>54030.164900000003</v>
      </c>
      <c r="L17" s="71">
        <v>13.101136607860701</v>
      </c>
      <c r="M17" s="71">
        <v>-8.3445990001040998E-2</v>
      </c>
      <c r="N17" s="70">
        <v>9270700.6290000007</v>
      </c>
      <c r="O17" s="70">
        <v>169381854.85960001</v>
      </c>
      <c r="P17" s="70">
        <v>10187</v>
      </c>
      <c r="Q17" s="70">
        <v>10497</v>
      </c>
      <c r="R17" s="71">
        <v>-2.95322473087549</v>
      </c>
      <c r="S17" s="70">
        <v>41.213447266123502</v>
      </c>
      <c r="T17" s="70">
        <v>36.647428684386</v>
      </c>
      <c r="U17" s="72">
        <v>11.0789533140816</v>
      </c>
      <c r="V17" s="39"/>
      <c r="W17" s="39"/>
    </row>
    <row r="18" spans="1:23" ht="12" thickBot="1" x14ac:dyDescent="0.2">
      <c r="A18" s="55"/>
      <c r="B18" s="44" t="s">
        <v>16</v>
      </c>
      <c r="C18" s="45"/>
      <c r="D18" s="70">
        <v>1371160.2579999999</v>
      </c>
      <c r="E18" s="70">
        <v>1629749.3673</v>
      </c>
      <c r="F18" s="71">
        <v>84.133197748780006</v>
      </c>
      <c r="G18" s="70">
        <v>1549066.2079</v>
      </c>
      <c r="H18" s="71">
        <v>-11.4847221502029</v>
      </c>
      <c r="I18" s="70">
        <v>185801.8732</v>
      </c>
      <c r="J18" s="71">
        <v>13.550704384549</v>
      </c>
      <c r="K18" s="70">
        <v>232102.36189999999</v>
      </c>
      <c r="L18" s="71">
        <v>14.983372609660799</v>
      </c>
      <c r="M18" s="71">
        <v>-0.19948305704854599</v>
      </c>
      <c r="N18" s="70">
        <v>12064679.7914</v>
      </c>
      <c r="O18" s="70">
        <v>368860567.31300002</v>
      </c>
      <c r="P18" s="70">
        <v>69565</v>
      </c>
      <c r="Q18" s="70">
        <v>69648</v>
      </c>
      <c r="R18" s="71">
        <v>-0.119170686882608</v>
      </c>
      <c r="S18" s="70">
        <v>19.710490304032199</v>
      </c>
      <c r="T18" s="70">
        <v>20.113594200838499</v>
      </c>
      <c r="U18" s="72">
        <v>-2.045123640196</v>
      </c>
      <c r="V18" s="39"/>
      <c r="W18" s="39"/>
    </row>
    <row r="19" spans="1:23" ht="12" thickBot="1" x14ac:dyDescent="0.2">
      <c r="A19" s="55"/>
      <c r="B19" s="44" t="s">
        <v>17</v>
      </c>
      <c r="C19" s="45"/>
      <c r="D19" s="70">
        <v>482110.55330000003</v>
      </c>
      <c r="E19" s="70">
        <v>507875.6139</v>
      </c>
      <c r="F19" s="71">
        <v>94.926895504560903</v>
      </c>
      <c r="G19" s="70">
        <v>501603.75439999998</v>
      </c>
      <c r="H19" s="71">
        <v>-3.8861752785955801</v>
      </c>
      <c r="I19" s="70">
        <v>38088.431499999999</v>
      </c>
      <c r="J19" s="71">
        <v>7.9003521576717999</v>
      </c>
      <c r="K19" s="70">
        <v>69054.331999999995</v>
      </c>
      <c r="L19" s="71">
        <v>13.7667095579458</v>
      </c>
      <c r="M19" s="71">
        <v>-0.44842806530950202</v>
      </c>
      <c r="N19" s="70">
        <v>5203645.4477000004</v>
      </c>
      <c r="O19" s="70">
        <v>107016326.16760001</v>
      </c>
      <c r="P19" s="70">
        <v>10482</v>
      </c>
      <c r="Q19" s="70">
        <v>9988</v>
      </c>
      <c r="R19" s="71">
        <v>4.9459351221465804</v>
      </c>
      <c r="S19" s="70">
        <v>45.994137883991598</v>
      </c>
      <c r="T19" s="70">
        <v>44.643552893472197</v>
      </c>
      <c r="U19" s="72">
        <v>2.9364285377539501</v>
      </c>
      <c r="V19" s="39"/>
      <c r="W19" s="39"/>
    </row>
    <row r="20" spans="1:23" ht="12" thickBot="1" x14ac:dyDescent="0.2">
      <c r="A20" s="55"/>
      <c r="B20" s="44" t="s">
        <v>18</v>
      </c>
      <c r="C20" s="45"/>
      <c r="D20" s="70">
        <v>833179.32310000004</v>
      </c>
      <c r="E20" s="70">
        <v>754629.924</v>
      </c>
      <c r="F20" s="71">
        <v>110.408996065732</v>
      </c>
      <c r="G20" s="70">
        <v>776819.52679999999</v>
      </c>
      <c r="H20" s="71">
        <v>7.2551981966990597</v>
      </c>
      <c r="I20" s="70">
        <v>72756.688899999994</v>
      </c>
      <c r="J20" s="71">
        <v>8.7324165258080502</v>
      </c>
      <c r="K20" s="70">
        <v>74340.670199999993</v>
      </c>
      <c r="L20" s="71">
        <v>9.5698766103674107</v>
      </c>
      <c r="M20" s="71">
        <v>-2.1307062416017999E-2</v>
      </c>
      <c r="N20" s="70">
        <v>12644795.6281</v>
      </c>
      <c r="O20" s="70">
        <v>164847690.32499999</v>
      </c>
      <c r="P20" s="70">
        <v>37041</v>
      </c>
      <c r="Q20" s="70">
        <v>35348</v>
      </c>
      <c r="R20" s="71">
        <v>4.7895213307683502</v>
      </c>
      <c r="S20" s="70">
        <v>22.493434926162902</v>
      </c>
      <c r="T20" s="70">
        <v>22.730576943532899</v>
      </c>
      <c r="U20" s="72">
        <v>-1.05427213828577</v>
      </c>
      <c r="V20" s="39"/>
      <c r="W20" s="39"/>
    </row>
    <row r="21" spans="1:23" ht="12" thickBot="1" x14ac:dyDescent="0.2">
      <c r="A21" s="55"/>
      <c r="B21" s="44" t="s">
        <v>19</v>
      </c>
      <c r="C21" s="45"/>
      <c r="D21" s="70">
        <v>316488.11229999998</v>
      </c>
      <c r="E21" s="70">
        <v>304601.19750000001</v>
      </c>
      <c r="F21" s="71">
        <v>103.902451762357</v>
      </c>
      <c r="G21" s="70">
        <v>328240.73469999997</v>
      </c>
      <c r="H21" s="71">
        <v>-3.5804886955123099</v>
      </c>
      <c r="I21" s="70">
        <v>29662.137500000001</v>
      </c>
      <c r="J21" s="71">
        <v>9.3722754022063199</v>
      </c>
      <c r="K21" s="70">
        <v>37545.542500000003</v>
      </c>
      <c r="L21" s="71">
        <v>11.438416543368801</v>
      </c>
      <c r="M21" s="71">
        <v>-0.20996913282049401</v>
      </c>
      <c r="N21" s="70">
        <v>2033816.9073000001</v>
      </c>
      <c r="O21" s="70">
        <v>65072497.857699998</v>
      </c>
      <c r="P21" s="70">
        <v>28646</v>
      </c>
      <c r="Q21" s="70">
        <v>28670</v>
      </c>
      <c r="R21" s="71">
        <v>-8.3711196372516006E-2</v>
      </c>
      <c r="S21" s="70">
        <v>11.048248003211601</v>
      </c>
      <c r="T21" s="70">
        <v>10.7565446285316</v>
      </c>
      <c r="U21" s="72">
        <v>2.6402681637419398</v>
      </c>
      <c r="V21" s="39"/>
      <c r="W21" s="39"/>
    </row>
    <row r="22" spans="1:23" ht="12" thickBot="1" x14ac:dyDescent="0.2">
      <c r="A22" s="55"/>
      <c r="B22" s="44" t="s">
        <v>20</v>
      </c>
      <c r="C22" s="45"/>
      <c r="D22" s="70">
        <v>1097939.9332000001</v>
      </c>
      <c r="E22" s="70">
        <v>981036.9571</v>
      </c>
      <c r="F22" s="71">
        <v>111.91626627865</v>
      </c>
      <c r="G22" s="70">
        <v>1118153.1694</v>
      </c>
      <c r="H22" s="71">
        <v>-1.8077341059495999</v>
      </c>
      <c r="I22" s="70">
        <v>134113.30059999999</v>
      </c>
      <c r="J22" s="71">
        <v>12.2149943311671</v>
      </c>
      <c r="K22" s="70">
        <v>129744.8885</v>
      </c>
      <c r="L22" s="71">
        <v>11.6034987022056</v>
      </c>
      <c r="M22" s="71">
        <v>3.3669242391771999E-2</v>
      </c>
      <c r="N22" s="70">
        <v>7596910.4923999999</v>
      </c>
      <c r="O22" s="70">
        <v>186043784.75209999</v>
      </c>
      <c r="P22" s="70">
        <v>67999</v>
      </c>
      <c r="Q22" s="70">
        <v>63230</v>
      </c>
      <c r="R22" s="71">
        <v>7.5423058674679799</v>
      </c>
      <c r="S22" s="70">
        <v>16.1464129354843</v>
      </c>
      <c r="T22" s="70">
        <v>16.389339617270299</v>
      </c>
      <c r="U22" s="72">
        <v>-1.50452414884096</v>
      </c>
      <c r="V22" s="39"/>
      <c r="W22" s="39"/>
    </row>
    <row r="23" spans="1:23" ht="12" thickBot="1" x14ac:dyDescent="0.2">
      <c r="A23" s="55"/>
      <c r="B23" s="44" t="s">
        <v>21</v>
      </c>
      <c r="C23" s="45"/>
      <c r="D23" s="70">
        <v>2319845.0613000002</v>
      </c>
      <c r="E23" s="70">
        <v>2709949.0205000001</v>
      </c>
      <c r="F23" s="71">
        <v>85.604749157678796</v>
      </c>
      <c r="G23" s="70">
        <v>2494733.5832000002</v>
      </c>
      <c r="H23" s="71">
        <v>-7.0103085587067202</v>
      </c>
      <c r="I23" s="70">
        <v>284364.94679999998</v>
      </c>
      <c r="J23" s="71">
        <v>12.257928408401799</v>
      </c>
      <c r="K23" s="70">
        <v>117081.82429999999</v>
      </c>
      <c r="L23" s="71">
        <v>4.6931594254573197</v>
      </c>
      <c r="M23" s="71">
        <v>1.4287710624611401</v>
      </c>
      <c r="N23" s="70">
        <v>22795239.758499999</v>
      </c>
      <c r="O23" s="70">
        <v>419799310.70529997</v>
      </c>
      <c r="P23" s="70">
        <v>75481</v>
      </c>
      <c r="Q23" s="70">
        <v>72010</v>
      </c>
      <c r="R23" s="71">
        <v>4.8201638661297102</v>
      </c>
      <c r="S23" s="70">
        <v>30.734159077118701</v>
      </c>
      <c r="T23" s="70">
        <v>31.449642430217999</v>
      </c>
      <c r="U23" s="72">
        <v>-2.32797439260982</v>
      </c>
      <c r="V23" s="39"/>
      <c r="W23" s="39"/>
    </row>
    <row r="24" spans="1:23" ht="12" thickBot="1" x14ac:dyDescent="0.2">
      <c r="A24" s="55"/>
      <c r="B24" s="44" t="s">
        <v>22</v>
      </c>
      <c r="C24" s="45"/>
      <c r="D24" s="70">
        <v>208857.55970000001</v>
      </c>
      <c r="E24" s="70">
        <v>261433.75469999999</v>
      </c>
      <c r="F24" s="71">
        <v>79.889285887994006</v>
      </c>
      <c r="G24" s="70">
        <v>229093.52830000001</v>
      </c>
      <c r="H24" s="71">
        <v>-8.8330599079607293</v>
      </c>
      <c r="I24" s="70">
        <v>28532.984400000001</v>
      </c>
      <c r="J24" s="71">
        <v>13.6614563729387</v>
      </c>
      <c r="K24" s="70">
        <v>34383.8897</v>
      </c>
      <c r="L24" s="71">
        <v>15.008669147115301</v>
      </c>
      <c r="M24" s="71">
        <v>-0.17016414812428801</v>
      </c>
      <c r="N24" s="70">
        <v>1573451.9868000001</v>
      </c>
      <c r="O24" s="70">
        <v>40553047.983599998</v>
      </c>
      <c r="P24" s="70">
        <v>22377</v>
      </c>
      <c r="Q24" s="70">
        <v>22747</v>
      </c>
      <c r="R24" s="71">
        <v>-1.62658812151053</v>
      </c>
      <c r="S24" s="70">
        <v>9.3335817893372699</v>
      </c>
      <c r="T24" s="70">
        <v>9.2287773552556391</v>
      </c>
      <c r="U24" s="72">
        <v>1.1228747596272</v>
      </c>
      <c r="V24" s="39"/>
      <c r="W24" s="39"/>
    </row>
    <row r="25" spans="1:23" ht="12" thickBot="1" x14ac:dyDescent="0.2">
      <c r="A25" s="55"/>
      <c r="B25" s="44" t="s">
        <v>23</v>
      </c>
      <c r="C25" s="45"/>
      <c r="D25" s="70">
        <v>177059.79440000001</v>
      </c>
      <c r="E25" s="70">
        <v>216835.69699999999</v>
      </c>
      <c r="F25" s="71">
        <v>81.656201838390103</v>
      </c>
      <c r="G25" s="70">
        <v>190705.12270000001</v>
      </c>
      <c r="H25" s="71">
        <v>-7.1551975672229799</v>
      </c>
      <c r="I25" s="70">
        <v>10957.029699999999</v>
      </c>
      <c r="J25" s="71">
        <v>6.1883217119560801</v>
      </c>
      <c r="K25" s="70">
        <v>17472.987300000001</v>
      </c>
      <c r="L25" s="71">
        <v>9.16230621003659</v>
      </c>
      <c r="M25" s="71">
        <v>-0.37291606112482001</v>
      </c>
      <c r="N25" s="70">
        <v>1751554.7482</v>
      </c>
      <c r="O25" s="70">
        <v>48545269.971100003</v>
      </c>
      <c r="P25" s="70">
        <v>16636</v>
      </c>
      <c r="Q25" s="70">
        <v>16023</v>
      </c>
      <c r="R25" s="71">
        <v>3.8257504836797001</v>
      </c>
      <c r="S25" s="70">
        <v>10.643171098821799</v>
      </c>
      <c r="T25" s="70">
        <v>10.7034379704175</v>
      </c>
      <c r="U25" s="72">
        <v>-0.56624920370173704</v>
      </c>
      <c r="V25" s="39"/>
      <c r="W25" s="39"/>
    </row>
    <row r="26" spans="1:23" ht="12" thickBot="1" x14ac:dyDescent="0.2">
      <c r="A26" s="55"/>
      <c r="B26" s="44" t="s">
        <v>24</v>
      </c>
      <c r="C26" s="45"/>
      <c r="D26" s="70">
        <v>533097.78150000004</v>
      </c>
      <c r="E26" s="70">
        <v>624621.06099999999</v>
      </c>
      <c r="F26" s="71">
        <v>85.3473913682203</v>
      </c>
      <c r="G26" s="70">
        <v>572211.07160000002</v>
      </c>
      <c r="H26" s="71">
        <v>-6.8354654499488499</v>
      </c>
      <c r="I26" s="70">
        <v>104611.91</v>
      </c>
      <c r="J26" s="71">
        <v>19.623399989707099</v>
      </c>
      <c r="K26" s="70">
        <v>111922.4002</v>
      </c>
      <c r="L26" s="71">
        <v>19.5596355531965</v>
      </c>
      <c r="M26" s="71">
        <v>-6.5317489501086998E-2</v>
      </c>
      <c r="N26" s="70">
        <v>3430425.0389999999</v>
      </c>
      <c r="O26" s="70">
        <v>95535616.309900001</v>
      </c>
      <c r="P26" s="70">
        <v>39286</v>
      </c>
      <c r="Q26" s="70">
        <v>36532</v>
      </c>
      <c r="R26" s="71">
        <v>7.5385962991350004</v>
      </c>
      <c r="S26" s="70">
        <v>13.569663022450699</v>
      </c>
      <c r="T26" s="70">
        <v>13.492818682251199</v>
      </c>
      <c r="U26" s="72">
        <v>0.56629512518054703</v>
      </c>
      <c r="V26" s="39"/>
      <c r="W26" s="39"/>
    </row>
    <row r="27" spans="1:23" ht="12" thickBot="1" x14ac:dyDescent="0.2">
      <c r="A27" s="55"/>
      <c r="B27" s="44" t="s">
        <v>25</v>
      </c>
      <c r="C27" s="45"/>
      <c r="D27" s="70">
        <v>217204.92129999999</v>
      </c>
      <c r="E27" s="70">
        <v>256356.67240000001</v>
      </c>
      <c r="F27" s="71">
        <v>84.727625486216894</v>
      </c>
      <c r="G27" s="70">
        <v>259429.17439999999</v>
      </c>
      <c r="H27" s="71">
        <v>-16.275830656924001</v>
      </c>
      <c r="I27" s="70">
        <v>60311.505499999999</v>
      </c>
      <c r="J27" s="71">
        <v>27.767098986076199</v>
      </c>
      <c r="K27" s="70">
        <v>81513.999200000006</v>
      </c>
      <c r="L27" s="71">
        <v>31.420521376797002</v>
      </c>
      <c r="M27" s="71">
        <v>-0.26010861825069198</v>
      </c>
      <c r="N27" s="70">
        <v>1428615.8473</v>
      </c>
      <c r="O27" s="70">
        <v>35517990.433799997</v>
      </c>
      <c r="P27" s="70">
        <v>29596</v>
      </c>
      <c r="Q27" s="70">
        <v>29953</v>
      </c>
      <c r="R27" s="71">
        <v>-1.1918672587053001</v>
      </c>
      <c r="S27" s="70">
        <v>7.3389958541694797</v>
      </c>
      <c r="T27" s="70">
        <v>7.4742354989483504</v>
      </c>
      <c r="U27" s="72">
        <v>-1.8427540697142999</v>
      </c>
      <c r="V27" s="39"/>
      <c r="W27" s="39"/>
    </row>
    <row r="28" spans="1:23" ht="12" thickBot="1" x14ac:dyDescent="0.2">
      <c r="A28" s="55"/>
      <c r="B28" s="44" t="s">
        <v>26</v>
      </c>
      <c r="C28" s="45"/>
      <c r="D28" s="70">
        <v>673987.71459999995</v>
      </c>
      <c r="E28" s="70">
        <v>778431.61580000003</v>
      </c>
      <c r="F28" s="71">
        <v>86.582777590210995</v>
      </c>
      <c r="G28" s="70">
        <v>776102.24930000002</v>
      </c>
      <c r="H28" s="71">
        <v>-13.1573558499671</v>
      </c>
      <c r="I28" s="70">
        <v>21387.161899999999</v>
      </c>
      <c r="J28" s="71">
        <v>3.1732272616709198</v>
      </c>
      <c r="K28" s="70">
        <v>54613.796799999996</v>
      </c>
      <c r="L28" s="71">
        <v>7.0369331939520201</v>
      </c>
      <c r="M28" s="71">
        <v>-0.60839269281494102</v>
      </c>
      <c r="N28" s="70">
        <v>6128038.7994999997</v>
      </c>
      <c r="O28" s="70">
        <v>124851377.2951</v>
      </c>
      <c r="P28" s="70">
        <v>38677</v>
      </c>
      <c r="Q28" s="70">
        <v>37388</v>
      </c>
      <c r="R28" s="71">
        <v>3.44763025569701</v>
      </c>
      <c r="S28" s="70">
        <v>17.426059792641599</v>
      </c>
      <c r="T28" s="70">
        <v>16.889659155343999</v>
      </c>
      <c r="U28" s="72">
        <v>3.07815216796262</v>
      </c>
      <c r="V28" s="39"/>
      <c r="W28" s="39"/>
    </row>
    <row r="29" spans="1:23" ht="12" thickBot="1" x14ac:dyDescent="0.2">
      <c r="A29" s="55"/>
      <c r="B29" s="44" t="s">
        <v>27</v>
      </c>
      <c r="C29" s="45"/>
      <c r="D29" s="70">
        <v>677472.74049999996</v>
      </c>
      <c r="E29" s="70">
        <v>694426.13320000004</v>
      </c>
      <c r="F29" s="71">
        <v>97.558647077137394</v>
      </c>
      <c r="G29" s="70">
        <v>773687.64930000005</v>
      </c>
      <c r="H29" s="71">
        <v>-12.435885319747699</v>
      </c>
      <c r="I29" s="70">
        <v>96098.4712</v>
      </c>
      <c r="J29" s="71">
        <v>14.1848469252174</v>
      </c>
      <c r="K29" s="70">
        <v>102961.599</v>
      </c>
      <c r="L29" s="71">
        <v>13.307902626228501</v>
      </c>
      <c r="M29" s="71">
        <v>-6.6657160209798005E-2</v>
      </c>
      <c r="N29" s="70">
        <v>4868995.4239999996</v>
      </c>
      <c r="O29" s="70">
        <v>93382578.8609</v>
      </c>
      <c r="P29" s="70">
        <v>104276</v>
      </c>
      <c r="Q29" s="70">
        <v>104379</v>
      </c>
      <c r="R29" s="71">
        <v>-9.8678853025990998E-2</v>
      </c>
      <c r="S29" s="70">
        <v>6.4969191424680703</v>
      </c>
      <c r="T29" s="70">
        <v>6.80396003793867</v>
      </c>
      <c r="U29" s="72">
        <v>-4.7259460790204697</v>
      </c>
      <c r="V29" s="39"/>
      <c r="W29" s="39"/>
    </row>
    <row r="30" spans="1:23" ht="12" thickBot="1" x14ac:dyDescent="0.2">
      <c r="A30" s="55"/>
      <c r="B30" s="44" t="s">
        <v>28</v>
      </c>
      <c r="C30" s="45"/>
      <c r="D30" s="70">
        <v>1166977.5898</v>
      </c>
      <c r="E30" s="70">
        <v>1268400.5078</v>
      </c>
      <c r="F30" s="71">
        <v>92.003872800720103</v>
      </c>
      <c r="G30" s="70">
        <v>1232548.7365999999</v>
      </c>
      <c r="H30" s="71">
        <v>-5.3199638158632601</v>
      </c>
      <c r="I30" s="70">
        <v>132618.94870000001</v>
      </c>
      <c r="J30" s="71">
        <v>11.3643098084453</v>
      </c>
      <c r="K30" s="70">
        <v>149310.84179999999</v>
      </c>
      <c r="L30" s="71">
        <v>12.113990900828499</v>
      </c>
      <c r="M30" s="71">
        <v>-0.111792907325233</v>
      </c>
      <c r="N30" s="70">
        <v>9485986.8476</v>
      </c>
      <c r="O30" s="70">
        <v>164055496.8946</v>
      </c>
      <c r="P30" s="70">
        <v>66007</v>
      </c>
      <c r="Q30" s="70">
        <v>66051</v>
      </c>
      <c r="R30" s="71">
        <v>-6.6615191291575004E-2</v>
      </c>
      <c r="S30" s="70">
        <v>17.6796035238687</v>
      </c>
      <c r="T30" s="70">
        <v>19.449822187400599</v>
      </c>
      <c r="U30" s="72">
        <v>-10.012773539531301</v>
      </c>
      <c r="V30" s="39"/>
      <c r="W30" s="39"/>
    </row>
    <row r="31" spans="1:23" ht="12" thickBot="1" x14ac:dyDescent="0.2">
      <c r="A31" s="55"/>
      <c r="B31" s="44" t="s">
        <v>29</v>
      </c>
      <c r="C31" s="45"/>
      <c r="D31" s="70">
        <v>1493008.2955</v>
      </c>
      <c r="E31" s="70">
        <v>621559.91960000002</v>
      </c>
      <c r="F31" s="71">
        <v>240.20343790198299</v>
      </c>
      <c r="G31" s="70">
        <v>791506.43770000001</v>
      </c>
      <c r="H31" s="71">
        <v>88.628698945072401</v>
      </c>
      <c r="I31" s="70">
        <v>-53014.825100000002</v>
      </c>
      <c r="J31" s="71">
        <v>-3.5508727754419902</v>
      </c>
      <c r="K31" s="70">
        <v>43249.1155</v>
      </c>
      <c r="L31" s="71">
        <v>5.4641520826634702</v>
      </c>
      <c r="M31" s="71">
        <v>-2.2258013715910598</v>
      </c>
      <c r="N31" s="70">
        <v>18891529.202199999</v>
      </c>
      <c r="O31" s="70">
        <v>175306036.2256</v>
      </c>
      <c r="P31" s="70">
        <v>31767</v>
      </c>
      <c r="Q31" s="70">
        <v>30341</v>
      </c>
      <c r="R31" s="71">
        <v>4.6999110115025804</v>
      </c>
      <c r="S31" s="70">
        <v>46.998718654578703</v>
      </c>
      <c r="T31" s="70">
        <v>46.628192093207197</v>
      </c>
      <c r="U31" s="72">
        <v>0.78837587912696205</v>
      </c>
      <c r="V31" s="39"/>
      <c r="W31" s="39"/>
    </row>
    <row r="32" spans="1:23" ht="12" thickBot="1" x14ac:dyDescent="0.2">
      <c r="A32" s="55"/>
      <c r="B32" s="44" t="s">
        <v>30</v>
      </c>
      <c r="C32" s="45"/>
      <c r="D32" s="70">
        <v>102639.10769999999</v>
      </c>
      <c r="E32" s="70">
        <v>141411.0105</v>
      </c>
      <c r="F32" s="71">
        <v>72.582118844274902</v>
      </c>
      <c r="G32" s="70">
        <v>136440.57250000001</v>
      </c>
      <c r="H32" s="71">
        <v>-24.773763537235201</v>
      </c>
      <c r="I32" s="70">
        <v>30040.404500000001</v>
      </c>
      <c r="J32" s="71">
        <v>29.267990703703301</v>
      </c>
      <c r="K32" s="70">
        <v>42245.701200000003</v>
      </c>
      <c r="L32" s="71">
        <v>30.9627117696241</v>
      </c>
      <c r="M32" s="71">
        <v>-0.28891215800200798</v>
      </c>
      <c r="N32" s="70">
        <v>641370.46950000001</v>
      </c>
      <c r="O32" s="70">
        <v>17266560.667800002</v>
      </c>
      <c r="P32" s="70">
        <v>21477</v>
      </c>
      <c r="Q32" s="70">
        <v>21246</v>
      </c>
      <c r="R32" s="71">
        <v>1.0872634848912801</v>
      </c>
      <c r="S32" s="70">
        <v>4.7790244307864196</v>
      </c>
      <c r="T32" s="70">
        <v>4.7301162995387402</v>
      </c>
      <c r="U32" s="72">
        <v>1.02339153013366</v>
      </c>
      <c r="V32" s="39"/>
      <c r="W32" s="39"/>
    </row>
    <row r="33" spans="1:23" ht="12" thickBot="1" x14ac:dyDescent="0.2">
      <c r="A33" s="55"/>
      <c r="B33" s="44" t="s">
        <v>31</v>
      </c>
      <c r="C33" s="45"/>
      <c r="D33" s="73"/>
      <c r="E33" s="73"/>
      <c r="F33" s="73"/>
      <c r="G33" s="70">
        <v>3.8462000000000001</v>
      </c>
      <c r="H33" s="73"/>
      <c r="I33" s="73"/>
      <c r="J33" s="73"/>
      <c r="K33" s="70">
        <v>0.74890000000000001</v>
      </c>
      <c r="L33" s="71">
        <v>19.471166346003798</v>
      </c>
      <c r="M33" s="73"/>
      <c r="N33" s="70">
        <v>4.3362999999999996</v>
      </c>
      <c r="O33" s="70">
        <v>142.71250000000001</v>
      </c>
      <c r="P33" s="73"/>
      <c r="Q33" s="70">
        <v>1</v>
      </c>
      <c r="R33" s="73"/>
      <c r="S33" s="73"/>
      <c r="T33" s="70">
        <v>2.2124000000000001</v>
      </c>
      <c r="U33" s="74"/>
      <c r="V33" s="39"/>
      <c r="W33" s="39"/>
    </row>
    <row r="34" spans="1:23" ht="12" thickBot="1" x14ac:dyDescent="0.2">
      <c r="A34" s="55"/>
      <c r="B34" s="44" t="s">
        <v>71</v>
      </c>
      <c r="C34" s="4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0">
        <v>1</v>
      </c>
      <c r="P34" s="73"/>
      <c r="Q34" s="73"/>
      <c r="R34" s="73"/>
      <c r="S34" s="73"/>
      <c r="T34" s="73"/>
      <c r="U34" s="74"/>
      <c r="V34" s="39"/>
      <c r="W34" s="39"/>
    </row>
    <row r="35" spans="1:23" ht="12" customHeight="1" thickBot="1" x14ac:dyDescent="0.2">
      <c r="A35" s="55"/>
      <c r="B35" s="44" t="s">
        <v>32</v>
      </c>
      <c r="C35" s="45"/>
      <c r="D35" s="70">
        <v>88812.080900000001</v>
      </c>
      <c r="E35" s="70">
        <v>106316.8512</v>
      </c>
      <c r="F35" s="71">
        <v>83.535281470036594</v>
      </c>
      <c r="G35" s="70">
        <v>102003.23360000001</v>
      </c>
      <c r="H35" s="71">
        <v>-12.932092674364</v>
      </c>
      <c r="I35" s="70">
        <v>16735.639800000001</v>
      </c>
      <c r="J35" s="71">
        <v>18.843877578821601</v>
      </c>
      <c r="K35" s="70">
        <v>13186.0697</v>
      </c>
      <c r="L35" s="71">
        <v>12.9271094990071</v>
      </c>
      <c r="M35" s="71">
        <v>0.26919090985845501</v>
      </c>
      <c r="N35" s="70">
        <v>1001330.9274</v>
      </c>
      <c r="O35" s="70">
        <v>27296665.715999998</v>
      </c>
      <c r="P35" s="70">
        <v>5894</v>
      </c>
      <c r="Q35" s="70">
        <v>5746</v>
      </c>
      <c r="R35" s="71">
        <v>2.5757048381482899</v>
      </c>
      <c r="S35" s="70">
        <v>15.068218680013601</v>
      </c>
      <c r="T35" s="70">
        <v>14.666981326139901</v>
      </c>
      <c r="U35" s="72">
        <v>2.6628054874584999</v>
      </c>
      <c r="V35" s="39"/>
      <c r="W35" s="39"/>
    </row>
    <row r="36" spans="1:23" ht="12" customHeight="1" thickBot="1" x14ac:dyDescent="0.2">
      <c r="A36" s="55"/>
      <c r="B36" s="44" t="s">
        <v>70</v>
      </c>
      <c r="C36" s="45"/>
      <c r="D36" s="70">
        <v>98442.83</v>
      </c>
      <c r="E36" s="73"/>
      <c r="F36" s="73"/>
      <c r="G36" s="73"/>
      <c r="H36" s="73"/>
      <c r="I36" s="70">
        <v>6762.01</v>
      </c>
      <c r="J36" s="71">
        <v>6.8689715645111002</v>
      </c>
      <c r="K36" s="73"/>
      <c r="L36" s="73"/>
      <c r="M36" s="73"/>
      <c r="N36" s="70">
        <v>1034972.33</v>
      </c>
      <c r="O36" s="70">
        <v>4927054.4000000004</v>
      </c>
      <c r="P36" s="70">
        <v>60</v>
      </c>
      <c r="Q36" s="70">
        <v>58</v>
      </c>
      <c r="R36" s="71">
        <v>3.4482758620689702</v>
      </c>
      <c r="S36" s="70">
        <v>1640.7138333333301</v>
      </c>
      <c r="T36" s="70">
        <v>1875.2286206896599</v>
      </c>
      <c r="U36" s="72">
        <v>-14.293460723731</v>
      </c>
      <c r="V36" s="39"/>
      <c r="W36" s="39"/>
    </row>
    <row r="37" spans="1:23" ht="12" customHeight="1" thickBot="1" x14ac:dyDescent="0.2">
      <c r="A37" s="55"/>
      <c r="B37" s="44" t="s">
        <v>36</v>
      </c>
      <c r="C37" s="45"/>
      <c r="D37" s="70">
        <v>164965.76999999999</v>
      </c>
      <c r="E37" s="70">
        <v>93332.119699999996</v>
      </c>
      <c r="F37" s="71">
        <v>176.75133762123301</v>
      </c>
      <c r="G37" s="70">
        <v>243541.16</v>
      </c>
      <c r="H37" s="71">
        <v>-32.263700312505698</v>
      </c>
      <c r="I37" s="70">
        <v>-15814.71</v>
      </c>
      <c r="J37" s="71">
        <v>-9.5866615237815704</v>
      </c>
      <c r="K37" s="70">
        <v>2008.15</v>
      </c>
      <c r="L37" s="71">
        <v>0.82456287881686996</v>
      </c>
      <c r="M37" s="71">
        <v>-8.8752633020441696</v>
      </c>
      <c r="N37" s="70">
        <v>8662984.6899999995</v>
      </c>
      <c r="O37" s="70">
        <v>88173053.620000005</v>
      </c>
      <c r="P37" s="70">
        <v>79</v>
      </c>
      <c r="Q37" s="70">
        <v>117</v>
      </c>
      <c r="R37" s="71">
        <v>-32.478632478632498</v>
      </c>
      <c r="S37" s="70">
        <v>2088.1743037974702</v>
      </c>
      <c r="T37" s="70">
        <v>1494.6905128205101</v>
      </c>
      <c r="U37" s="72">
        <v>28.421180640795701</v>
      </c>
      <c r="V37" s="39"/>
      <c r="W37" s="39"/>
    </row>
    <row r="38" spans="1:23" ht="12" customHeight="1" thickBot="1" x14ac:dyDescent="0.2">
      <c r="A38" s="55"/>
      <c r="B38" s="44" t="s">
        <v>37</v>
      </c>
      <c r="C38" s="45"/>
      <c r="D38" s="70">
        <v>182447.13</v>
      </c>
      <c r="E38" s="70">
        <v>75388.006800000003</v>
      </c>
      <c r="F38" s="71">
        <v>242.01081543914799</v>
      </c>
      <c r="G38" s="70">
        <v>90673.5</v>
      </c>
      <c r="H38" s="71">
        <v>101.21328723386701</v>
      </c>
      <c r="I38" s="70">
        <v>-17971.310000000001</v>
      </c>
      <c r="J38" s="71">
        <v>-9.8501467246977299</v>
      </c>
      <c r="K38" s="70">
        <v>-8293.94</v>
      </c>
      <c r="L38" s="71">
        <v>-9.1470385504033693</v>
      </c>
      <c r="M38" s="71">
        <v>1.1668000974205299</v>
      </c>
      <c r="N38" s="70">
        <v>14460600.869999999</v>
      </c>
      <c r="O38" s="70">
        <v>64861874.140000001</v>
      </c>
      <c r="P38" s="70">
        <v>76</v>
      </c>
      <c r="Q38" s="70">
        <v>76</v>
      </c>
      <c r="R38" s="71">
        <v>0</v>
      </c>
      <c r="S38" s="70">
        <v>2400.6201315789499</v>
      </c>
      <c r="T38" s="70">
        <v>2787.6976315789502</v>
      </c>
      <c r="U38" s="72">
        <v>-16.124062899756201</v>
      </c>
      <c r="V38" s="39"/>
      <c r="W38" s="39"/>
    </row>
    <row r="39" spans="1:23" ht="12" thickBot="1" x14ac:dyDescent="0.2">
      <c r="A39" s="55"/>
      <c r="B39" s="44" t="s">
        <v>38</v>
      </c>
      <c r="C39" s="45"/>
      <c r="D39" s="70">
        <v>109694.13</v>
      </c>
      <c r="E39" s="70">
        <v>59597.320699999997</v>
      </c>
      <c r="F39" s="71">
        <v>184.0588280003</v>
      </c>
      <c r="G39" s="70">
        <v>203084.53</v>
      </c>
      <c r="H39" s="71">
        <v>-45.985974411738802</v>
      </c>
      <c r="I39" s="70">
        <v>-15533.62</v>
      </c>
      <c r="J39" s="71">
        <v>-14.1608488986603</v>
      </c>
      <c r="K39" s="70">
        <v>-4432.4399999999996</v>
      </c>
      <c r="L39" s="71">
        <v>-2.1825591540625999</v>
      </c>
      <c r="M39" s="71">
        <v>2.5045302361678901</v>
      </c>
      <c r="N39" s="70">
        <v>7750147.3300000001</v>
      </c>
      <c r="O39" s="70">
        <v>54461251.43</v>
      </c>
      <c r="P39" s="70">
        <v>75</v>
      </c>
      <c r="Q39" s="70">
        <v>123</v>
      </c>
      <c r="R39" s="71">
        <v>-39.024390243902403</v>
      </c>
      <c r="S39" s="70">
        <v>1462.5884000000001</v>
      </c>
      <c r="T39" s="70">
        <v>1876.2926829268299</v>
      </c>
      <c r="U39" s="72">
        <v>-28.285762619669999</v>
      </c>
      <c r="V39" s="39"/>
      <c r="W39" s="39"/>
    </row>
    <row r="40" spans="1:23" ht="12" customHeight="1" thickBot="1" x14ac:dyDescent="0.2">
      <c r="A40" s="55"/>
      <c r="B40" s="44" t="s">
        <v>73</v>
      </c>
      <c r="C40" s="45"/>
      <c r="D40" s="70">
        <v>0.85</v>
      </c>
      <c r="E40" s="73"/>
      <c r="F40" s="73"/>
      <c r="G40" s="70">
        <v>1.38</v>
      </c>
      <c r="H40" s="71">
        <v>-38.405797101449302</v>
      </c>
      <c r="I40" s="70">
        <v>0.85</v>
      </c>
      <c r="J40" s="71">
        <v>100</v>
      </c>
      <c r="K40" s="70">
        <v>1.19</v>
      </c>
      <c r="L40" s="71">
        <v>86.231884057971001</v>
      </c>
      <c r="M40" s="71">
        <v>-0.28571428571428598</v>
      </c>
      <c r="N40" s="70">
        <v>46.48</v>
      </c>
      <c r="O40" s="70">
        <v>2841.24</v>
      </c>
      <c r="P40" s="70">
        <v>1</v>
      </c>
      <c r="Q40" s="70">
        <v>2</v>
      </c>
      <c r="R40" s="71">
        <v>-50</v>
      </c>
      <c r="S40" s="70">
        <v>0.85</v>
      </c>
      <c r="T40" s="70">
        <v>0.46</v>
      </c>
      <c r="U40" s="72">
        <v>45.882352941176499</v>
      </c>
      <c r="V40" s="39"/>
      <c r="W40" s="39"/>
    </row>
    <row r="41" spans="1:23" ht="12" customHeight="1" thickBot="1" x14ac:dyDescent="0.2">
      <c r="A41" s="55"/>
      <c r="B41" s="44" t="s">
        <v>33</v>
      </c>
      <c r="C41" s="45"/>
      <c r="D41" s="70">
        <v>92718.803799999994</v>
      </c>
      <c r="E41" s="70">
        <v>87160.678599999999</v>
      </c>
      <c r="F41" s="71">
        <v>106.37687233426399</v>
      </c>
      <c r="G41" s="70">
        <v>192651.28229999999</v>
      </c>
      <c r="H41" s="71">
        <v>-51.872210403657398</v>
      </c>
      <c r="I41" s="70">
        <v>4681.0821999999998</v>
      </c>
      <c r="J41" s="71">
        <v>5.0486870064645899</v>
      </c>
      <c r="K41" s="70">
        <v>8088.0510999999997</v>
      </c>
      <c r="L41" s="71">
        <v>4.1982856295786997</v>
      </c>
      <c r="M41" s="71">
        <v>-0.42123483863745598</v>
      </c>
      <c r="N41" s="70">
        <v>1217687.6092000001</v>
      </c>
      <c r="O41" s="70">
        <v>31782896.3693</v>
      </c>
      <c r="P41" s="70">
        <v>217</v>
      </c>
      <c r="Q41" s="70">
        <v>200</v>
      </c>
      <c r="R41" s="71">
        <v>8.5</v>
      </c>
      <c r="S41" s="70">
        <v>427.27559354838701</v>
      </c>
      <c r="T41" s="70">
        <v>442.25213550000001</v>
      </c>
      <c r="U41" s="72">
        <v>-3.5051246028909699</v>
      </c>
      <c r="V41" s="39"/>
      <c r="W41" s="39"/>
    </row>
    <row r="42" spans="1:23" ht="12" thickBot="1" x14ac:dyDescent="0.2">
      <c r="A42" s="55"/>
      <c r="B42" s="44" t="s">
        <v>34</v>
      </c>
      <c r="C42" s="45"/>
      <c r="D42" s="70">
        <v>309684.0257</v>
      </c>
      <c r="E42" s="70">
        <v>270804.35159999999</v>
      </c>
      <c r="F42" s="71">
        <v>114.357108322036</v>
      </c>
      <c r="G42" s="70">
        <v>346714.37109999999</v>
      </c>
      <c r="H42" s="71">
        <v>-10.680360690708</v>
      </c>
      <c r="I42" s="70">
        <v>21129.508099999999</v>
      </c>
      <c r="J42" s="71">
        <v>6.8229247705752796</v>
      </c>
      <c r="K42" s="70">
        <v>22471.572</v>
      </c>
      <c r="L42" s="71">
        <v>6.4812923469845796</v>
      </c>
      <c r="M42" s="71">
        <v>-5.9722742138377999E-2</v>
      </c>
      <c r="N42" s="70">
        <v>3763455.6274999999</v>
      </c>
      <c r="O42" s="70">
        <v>74657618.213799998</v>
      </c>
      <c r="P42" s="70">
        <v>1618</v>
      </c>
      <c r="Q42" s="70">
        <v>1607</v>
      </c>
      <c r="R42" s="71">
        <v>0.68450528935906096</v>
      </c>
      <c r="S42" s="70">
        <v>191.399274227441</v>
      </c>
      <c r="T42" s="70">
        <v>180.47176776602399</v>
      </c>
      <c r="U42" s="72">
        <v>5.7092726738516104</v>
      </c>
      <c r="V42" s="39"/>
      <c r="W42" s="39"/>
    </row>
    <row r="43" spans="1:23" ht="12" thickBot="1" x14ac:dyDescent="0.2">
      <c r="A43" s="55"/>
      <c r="B43" s="44" t="s">
        <v>39</v>
      </c>
      <c r="C43" s="45"/>
      <c r="D43" s="70">
        <v>62923.09</v>
      </c>
      <c r="E43" s="70">
        <v>40172.817600000002</v>
      </c>
      <c r="F43" s="71">
        <v>156.63101011864299</v>
      </c>
      <c r="G43" s="70">
        <v>72267.56</v>
      </c>
      <c r="H43" s="71">
        <v>-12.930379827408</v>
      </c>
      <c r="I43" s="70">
        <v>-5154.6899999999996</v>
      </c>
      <c r="J43" s="71">
        <v>-8.19204841974544</v>
      </c>
      <c r="K43" s="70">
        <v>1409.37</v>
      </c>
      <c r="L43" s="71">
        <v>1.9502111320764099</v>
      </c>
      <c r="M43" s="71">
        <v>-4.6574426871580901</v>
      </c>
      <c r="N43" s="70">
        <v>4325666.4800000004</v>
      </c>
      <c r="O43" s="70">
        <v>40997686.789999999</v>
      </c>
      <c r="P43" s="70">
        <v>52</v>
      </c>
      <c r="Q43" s="70">
        <v>81</v>
      </c>
      <c r="R43" s="71">
        <v>-35.802469135802497</v>
      </c>
      <c r="S43" s="70">
        <v>1210.05942307692</v>
      </c>
      <c r="T43" s="70">
        <v>1339.5196296296299</v>
      </c>
      <c r="U43" s="72">
        <v>-10.6986652129461</v>
      </c>
      <c r="V43" s="39"/>
      <c r="W43" s="39"/>
    </row>
    <row r="44" spans="1:23" ht="12" thickBot="1" x14ac:dyDescent="0.2">
      <c r="A44" s="55"/>
      <c r="B44" s="44" t="s">
        <v>40</v>
      </c>
      <c r="C44" s="45"/>
      <c r="D44" s="70">
        <v>87298.35</v>
      </c>
      <c r="E44" s="70">
        <v>8349.5697999999993</v>
      </c>
      <c r="F44" s="71">
        <v>1045.54308893855</v>
      </c>
      <c r="G44" s="70">
        <v>45896.57</v>
      </c>
      <c r="H44" s="71">
        <v>90.206697363223398</v>
      </c>
      <c r="I44" s="70">
        <v>10828.92</v>
      </c>
      <c r="J44" s="71">
        <v>12.404495617614799</v>
      </c>
      <c r="K44" s="70">
        <v>5556.22</v>
      </c>
      <c r="L44" s="71">
        <v>12.1059591163348</v>
      </c>
      <c r="M44" s="71">
        <v>0.94897250288865398</v>
      </c>
      <c r="N44" s="70">
        <v>1634970.6</v>
      </c>
      <c r="O44" s="70">
        <v>12721489.220000001</v>
      </c>
      <c r="P44" s="70">
        <v>70</v>
      </c>
      <c r="Q44" s="70">
        <v>56</v>
      </c>
      <c r="R44" s="71">
        <v>25</v>
      </c>
      <c r="S44" s="70">
        <v>1247.1192857142901</v>
      </c>
      <c r="T44" s="70">
        <v>1101.95410714286</v>
      </c>
      <c r="U44" s="72">
        <v>11.6400395883771</v>
      </c>
      <c r="V44" s="39"/>
      <c r="W44" s="39"/>
    </row>
    <row r="45" spans="1:23" ht="12" thickBot="1" x14ac:dyDescent="0.2">
      <c r="A45" s="56"/>
      <c r="B45" s="44" t="s">
        <v>35</v>
      </c>
      <c r="C45" s="45"/>
      <c r="D45" s="75">
        <v>17662.176100000001</v>
      </c>
      <c r="E45" s="76"/>
      <c r="F45" s="76"/>
      <c r="G45" s="75">
        <v>18406.917399999998</v>
      </c>
      <c r="H45" s="77">
        <v>-4.0459859943740399</v>
      </c>
      <c r="I45" s="75">
        <v>1845.4142999999999</v>
      </c>
      <c r="J45" s="77">
        <v>10.4483971258785</v>
      </c>
      <c r="K45" s="75">
        <v>1955.5019</v>
      </c>
      <c r="L45" s="77">
        <v>10.623733770870301</v>
      </c>
      <c r="M45" s="77">
        <v>-5.6296340085376997E-2</v>
      </c>
      <c r="N45" s="75">
        <v>95431.943299999999</v>
      </c>
      <c r="O45" s="75">
        <v>3420786.4964999999</v>
      </c>
      <c r="P45" s="75">
        <v>21</v>
      </c>
      <c r="Q45" s="75">
        <v>12</v>
      </c>
      <c r="R45" s="77">
        <v>75</v>
      </c>
      <c r="S45" s="75">
        <v>841.056004761905</v>
      </c>
      <c r="T45" s="75">
        <v>4052.2918083333302</v>
      </c>
      <c r="U45" s="78">
        <v>-381.80998475606901</v>
      </c>
      <c r="V45" s="39"/>
      <c r="W45" s="39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9:C19"/>
    <mergeCell ref="B20:C20"/>
    <mergeCell ref="B21:C21"/>
    <mergeCell ref="B22:C22"/>
    <mergeCell ref="B23:C23"/>
    <mergeCell ref="B30:C30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53929</v>
      </c>
      <c r="D2" s="32">
        <v>543205.14500683802</v>
      </c>
      <c r="E2" s="32">
        <v>424801.004462393</v>
      </c>
      <c r="F2" s="32">
        <v>118404.140544444</v>
      </c>
      <c r="G2" s="32">
        <v>424801.004462393</v>
      </c>
      <c r="H2" s="32">
        <v>0.21797315734731099</v>
      </c>
    </row>
    <row r="3" spans="1:8" ht="14.25" x14ac:dyDescent="0.2">
      <c r="A3" s="32">
        <v>2</v>
      </c>
      <c r="B3" s="33">
        <v>13</v>
      </c>
      <c r="C3" s="32">
        <v>7410</v>
      </c>
      <c r="D3" s="32">
        <v>70058.130169034106</v>
      </c>
      <c r="E3" s="32">
        <v>54805.622359829104</v>
      </c>
      <c r="F3" s="32">
        <v>15252.507809205101</v>
      </c>
      <c r="G3" s="32">
        <v>54805.622359829104</v>
      </c>
      <c r="H3" s="32">
        <v>0.217712173767759</v>
      </c>
    </row>
    <row r="4" spans="1:8" ht="14.25" x14ac:dyDescent="0.2">
      <c r="A4" s="32">
        <v>3</v>
      </c>
      <c r="B4" s="33">
        <v>14</v>
      </c>
      <c r="C4" s="32">
        <v>95809</v>
      </c>
      <c r="D4" s="32">
        <v>119812.90682991499</v>
      </c>
      <c r="E4" s="32">
        <v>95482.862825641001</v>
      </c>
      <c r="F4" s="32">
        <v>24330.044004273499</v>
      </c>
      <c r="G4" s="32">
        <v>95482.862825641001</v>
      </c>
      <c r="H4" s="32">
        <v>0.20306697039587099</v>
      </c>
    </row>
    <row r="5" spans="1:8" ht="14.25" x14ac:dyDescent="0.2">
      <c r="A5" s="32">
        <v>4</v>
      </c>
      <c r="B5" s="33">
        <v>15</v>
      </c>
      <c r="C5" s="32">
        <v>3345</v>
      </c>
      <c r="D5" s="32">
        <v>59279.976625641</v>
      </c>
      <c r="E5" s="32">
        <v>48406.744330769201</v>
      </c>
      <c r="F5" s="32">
        <v>10873.232294871799</v>
      </c>
      <c r="G5" s="32">
        <v>48406.744330769201</v>
      </c>
      <c r="H5" s="32">
        <v>0.183421669740819</v>
      </c>
    </row>
    <row r="6" spans="1:8" ht="14.25" x14ac:dyDescent="0.2">
      <c r="A6" s="32">
        <v>5</v>
      </c>
      <c r="B6" s="33">
        <v>16</v>
      </c>
      <c r="C6" s="32">
        <v>1987</v>
      </c>
      <c r="D6" s="32">
        <v>126934.695633333</v>
      </c>
      <c r="E6" s="32">
        <v>104678.575067521</v>
      </c>
      <c r="F6" s="32">
        <v>22256.120565812002</v>
      </c>
      <c r="G6" s="32">
        <v>104678.575067521</v>
      </c>
      <c r="H6" s="32">
        <v>0.17533520252099999</v>
      </c>
    </row>
    <row r="7" spans="1:8" ht="14.25" x14ac:dyDescent="0.2">
      <c r="A7" s="32">
        <v>6</v>
      </c>
      <c r="B7" s="33">
        <v>17</v>
      </c>
      <c r="C7" s="32">
        <v>18350</v>
      </c>
      <c r="D7" s="32">
        <v>236910.97252478599</v>
      </c>
      <c r="E7" s="32">
        <v>181428.13374102599</v>
      </c>
      <c r="F7" s="32">
        <v>55482.838783760701</v>
      </c>
      <c r="G7" s="32">
        <v>181428.13374102599</v>
      </c>
      <c r="H7" s="32">
        <v>0.234192777955677</v>
      </c>
    </row>
    <row r="8" spans="1:8" ht="14.25" x14ac:dyDescent="0.2">
      <c r="A8" s="32">
        <v>7</v>
      </c>
      <c r="B8" s="33">
        <v>18</v>
      </c>
      <c r="C8" s="32">
        <v>62294</v>
      </c>
      <c r="D8" s="32">
        <v>148260.65436410299</v>
      </c>
      <c r="E8" s="32">
        <v>119816.197983761</v>
      </c>
      <c r="F8" s="32">
        <v>28444.456380341901</v>
      </c>
      <c r="G8" s="32">
        <v>119816.197983761</v>
      </c>
      <c r="H8" s="32">
        <v>0.191854383095377</v>
      </c>
    </row>
    <row r="9" spans="1:8" ht="14.25" x14ac:dyDescent="0.2">
      <c r="A9" s="32">
        <v>8</v>
      </c>
      <c r="B9" s="33">
        <v>19</v>
      </c>
      <c r="C9" s="32">
        <v>20292</v>
      </c>
      <c r="D9" s="32">
        <v>121139.53785726499</v>
      </c>
      <c r="E9" s="32">
        <v>97321.975997435904</v>
      </c>
      <c r="F9" s="32">
        <v>23817.5618598291</v>
      </c>
      <c r="G9" s="32">
        <v>97321.975997435904</v>
      </c>
      <c r="H9" s="32">
        <v>0.19661261947269901</v>
      </c>
    </row>
    <row r="10" spans="1:8" ht="14.25" x14ac:dyDescent="0.2">
      <c r="A10" s="32">
        <v>9</v>
      </c>
      <c r="B10" s="33">
        <v>21</v>
      </c>
      <c r="C10" s="32">
        <v>179143</v>
      </c>
      <c r="D10" s="32">
        <v>729583.42682735005</v>
      </c>
      <c r="E10" s="32">
        <v>697916.70261965797</v>
      </c>
      <c r="F10" s="32">
        <v>31666.724207692299</v>
      </c>
      <c r="G10" s="32">
        <v>697916.70261965797</v>
      </c>
      <c r="H10" s="35">
        <v>4.3403842580960902E-2</v>
      </c>
    </row>
    <row r="11" spans="1:8" ht="14.25" x14ac:dyDescent="0.2">
      <c r="A11" s="32">
        <v>10</v>
      </c>
      <c r="B11" s="33">
        <v>22</v>
      </c>
      <c r="C11" s="32">
        <v>29586</v>
      </c>
      <c r="D11" s="32">
        <v>419841.39748803398</v>
      </c>
      <c r="E11" s="32">
        <v>370319.82366239303</v>
      </c>
      <c r="F11" s="32">
        <v>49521.573825640997</v>
      </c>
      <c r="G11" s="32">
        <v>370319.82366239303</v>
      </c>
      <c r="H11" s="32">
        <v>0.117953051132964</v>
      </c>
    </row>
    <row r="12" spans="1:8" ht="14.25" x14ac:dyDescent="0.2">
      <c r="A12" s="32">
        <v>11</v>
      </c>
      <c r="B12" s="33">
        <v>23</v>
      </c>
      <c r="C12" s="32">
        <v>175788.481</v>
      </c>
      <c r="D12" s="32">
        <v>1371160.1254978699</v>
      </c>
      <c r="E12" s="32">
        <v>1185358.3713895499</v>
      </c>
      <c r="F12" s="32">
        <v>185801.75410831301</v>
      </c>
      <c r="G12" s="32">
        <v>1185358.3713895499</v>
      </c>
      <c r="H12" s="32">
        <v>0.135506970085531</v>
      </c>
    </row>
    <row r="13" spans="1:8" ht="14.25" x14ac:dyDescent="0.2">
      <c r="A13" s="32">
        <v>12</v>
      </c>
      <c r="B13" s="33">
        <v>24</v>
      </c>
      <c r="C13" s="32">
        <v>16981.689999999999</v>
      </c>
      <c r="D13" s="32">
        <v>482110.59354786301</v>
      </c>
      <c r="E13" s="32">
        <v>444022.12178546999</v>
      </c>
      <c r="F13" s="32">
        <v>38088.471762393201</v>
      </c>
      <c r="G13" s="32">
        <v>444022.12178546999</v>
      </c>
      <c r="H13" s="32">
        <v>7.9003598494070001E-2</v>
      </c>
    </row>
    <row r="14" spans="1:8" ht="14.25" x14ac:dyDescent="0.2">
      <c r="A14" s="32">
        <v>13</v>
      </c>
      <c r="B14" s="33">
        <v>25</v>
      </c>
      <c r="C14" s="32">
        <v>76651</v>
      </c>
      <c r="D14" s="32">
        <v>833179.50569999998</v>
      </c>
      <c r="E14" s="32">
        <v>760422.63419999997</v>
      </c>
      <c r="F14" s="32">
        <v>72756.871499999994</v>
      </c>
      <c r="G14" s="32">
        <v>760422.63419999997</v>
      </c>
      <c r="H14" s="32">
        <v>8.7324365280532099E-2</v>
      </c>
    </row>
    <row r="15" spans="1:8" ht="14.25" x14ac:dyDescent="0.2">
      <c r="A15" s="32">
        <v>14</v>
      </c>
      <c r="B15" s="33">
        <v>26</v>
      </c>
      <c r="C15" s="32">
        <v>88489</v>
      </c>
      <c r="D15" s="32">
        <v>316487.67383986799</v>
      </c>
      <c r="E15" s="32">
        <v>286825.97450062801</v>
      </c>
      <c r="F15" s="32">
        <v>29661.6993392406</v>
      </c>
      <c r="G15" s="32">
        <v>286825.97450062801</v>
      </c>
      <c r="H15" s="32">
        <v>9.3721499416904205E-2</v>
      </c>
    </row>
    <row r="16" spans="1:8" ht="14.25" x14ac:dyDescent="0.2">
      <c r="A16" s="32">
        <v>15</v>
      </c>
      <c r="B16" s="33">
        <v>27</v>
      </c>
      <c r="C16" s="32">
        <v>163637.821</v>
      </c>
      <c r="D16" s="32">
        <v>1097941.2329666701</v>
      </c>
      <c r="E16" s="32">
        <v>963826.63269999996</v>
      </c>
      <c r="F16" s="32">
        <v>134114.600266667</v>
      </c>
      <c r="G16" s="32">
        <v>963826.63269999996</v>
      </c>
      <c r="H16" s="32">
        <v>0.122150982438546</v>
      </c>
    </row>
    <row r="17" spans="1:8" ht="14.25" x14ac:dyDescent="0.2">
      <c r="A17" s="32">
        <v>16</v>
      </c>
      <c r="B17" s="33">
        <v>29</v>
      </c>
      <c r="C17" s="32">
        <v>177376</v>
      </c>
      <c r="D17" s="32">
        <v>2319846.5680264998</v>
      </c>
      <c r="E17" s="32">
        <v>2035480.1429000001</v>
      </c>
      <c r="F17" s="32">
        <v>284366.425126496</v>
      </c>
      <c r="G17" s="32">
        <v>2035480.1429000001</v>
      </c>
      <c r="H17" s="32">
        <v>0.12257984172134601</v>
      </c>
    </row>
    <row r="18" spans="1:8" ht="14.25" x14ac:dyDescent="0.2">
      <c r="A18" s="32">
        <v>17</v>
      </c>
      <c r="B18" s="33">
        <v>31</v>
      </c>
      <c r="C18" s="32">
        <v>25652.113000000001</v>
      </c>
      <c r="D18" s="32">
        <v>208857.55609577199</v>
      </c>
      <c r="E18" s="32">
        <v>180324.576269716</v>
      </c>
      <c r="F18" s="32">
        <v>28532.979826056198</v>
      </c>
      <c r="G18" s="32">
        <v>180324.576269716</v>
      </c>
      <c r="H18" s="32">
        <v>0.136614544187103</v>
      </c>
    </row>
    <row r="19" spans="1:8" ht="14.25" x14ac:dyDescent="0.2">
      <c r="A19" s="32">
        <v>18</v>
      </c>
      <c r="B19" s="33">
        <v>32</v>
      </c>
      <c r="C19" s="32">
        <v>14364.207</v>
      </c>
      <c r="D19" s="32">
        <v>177059.78994882401</v>
      </c>
      <c r="E19" s="32">
        <v>166102.76461680801</v>
      </c>
      <c r="F19" s="32">
        <v>10957.025332015401</v>
      </c>
      <c r="G19" s="32">
        <v>166102.76461680801</v>
      </c>
      <c r="H19" s="32">
        <v>6.1883194005721599E-2</v>
      </c>
    </row>
    <row r="20" spans="1:8" ht="14.25" x14ac:dyDescent="0.2">
      <c r="A20" s="32">
        <v>19</v>
      </c>
      <c r="B20" s="33">
        <v>33</v>
      </c>
      <c r="C20" s="32">
        <v>44211.332999999999</v>
      </c>
      <c r="D20" s="32">
        <v>533097.75217792904</v>
      </c>
      <c r="E20" s="32">
        <v>428485.86096493597</v>
      </c>
      <c r="F20" s="32">
        <v>104611.891212993</v>
      </c>
      <c r="G20" s="32">
        <v>428485.86096493597</v>
      </c>
      <c r="H20" s="32">
        <v>0.19623397544936</v>
      </c>
    </row>
    <row r="21" spans="1:8" ht="14.25" x14ac:dyDescent="0.2">
      <c r="A21" s="32">
        <v>20</v>
      </c>
      <c r="B21" s="33">
        <v>34</v>
      </c>
      <c r="C21" s="32">
        <v>37773.606</v>
      </c>
      <c r="D21" s="32">
        <v>217204.83991521801</v>
      </c>
      <c r="E21" s="32">
        <v>156893.41017442901</v>
      </c>
      <c r="F21" s="32">
        <v>60311.429740788997</v>
      </c>
      <c r="G21" s="32">
        <v>156893.41017442901</v>
      </c>
      <c r="H21" s="32">
        <v>0.277670745110148</v>
      </c>
    </row>
    <row r="22" spans="1:8" ht="14.25" x14ac:dyDescent="0.2">
      <c r="A22" s="32">
        <v>21</v>
      </c>
      <c r="B22" s="33">
        <v>35</v>
      </c>
      <c r="C22" s="32">
        <v>32103.023000000001</v>
      </c>
      <c r="D22" s="32">
        <v>673987.713104425</v>
      </c>
      <c r="E22" s="32">
        <v>652600.54629203503</v>
      </c>
      <c r="F22" s="32">
        <v>21387.166812389401</v>
      </c>
      <c r="G22" s="32">
        <v>652600.54629203503</v>
      </c>
      <c r="H22" s="32">
        <v>3.1732279975667403E-2</v>
      </c>
    </row>
    <row r="23" spans="1:8" ht="14.25" x14ac:dyDescent="0.2">
      <c r="A23" s="32">
        <v>22</v>
      </c>
      <c r="B23" s="33">
        <v>36</v>
      </c>
      <c r="C23" s="32">
        <v>147370.98499999999</v>
      </c>
      <c r="D23" s="32">
        <v>677472.74664159305</v>
      </c>
      <c r="E23" s="32">
        <v>581374.33212601405</v>
      </c>
      <c r="F23" s="32">
        <v>96098.414515579294</v>
      </c>
      <c r="G23" s="32">
        <v>581374.33212601405</v>
      </c>
      <c r="H23" s="32">
        <v>0.14184838429584701</v>
      </c>
    </row>
    <row r="24" spans="1:8" ht="14.25" x14ac:dyDescent="0.2">
      <c r="A24" s="32">
        <v>23</v>
      </c>
      <c r="B24" s="33">
        <v>37</v>
      </c>
      <c r="C24" s="32">
        <v>115220.727</v>
      </c>
      <c r="D24" s="32">
        <v>1166977.6201364801</v>
      </c>
      <c r="E24" s="32">
        <v>1034358.6095107601</v>
      </c>
      <c r="F24" s="32">
        <v>132619.01062571499</v>
      </c>
      <c r="G24" s="32">
        <v>1034358.6095107601</v>
      </c>
      <c r="H24" s="32">
        <v>0.11364314819525401</v>
      </c>
    </row>
    <row r="25" spans="1:8" ht="14.25" x14ac:dyDescent="0.2">
      <c r="A25" s="32">
        <v>24</v>
      </c>
      <c r="B25" s="33">
        <v>38</v>
      </c>
      <c r="C25" s="32">
        <v>372669.47399999999</v>
      </c>
      <c r="D25" s="32">
        <v>1493008.49321681</v>
      </c>
      <c r="E25" s="32">
        <v>1546023.0622592899</v>
      </c>
      <c r="F25" s="32">
        <v>-53014.569042477902</v>
      </c>
      <c r="G25" s="32">
        <v>1546023.0622592899</v>
      </c>
      <c r="H25" s="32">
        <v>-3.5508551547656302E-2</v>
      </c>
    </row>
    <row r="26" spans="1:8" ht="14.25" x14ac:dyDescent="0.2">
      <c r="A26" s="32">
        <v>25</v>
      </c>
      <c r="B26" s="33">
        <v>39</v>
      </c>
      <c r="C26" s="32">
        <v>70698.407000000007</v>
      </c>
      <c r="D26" s="32">
        <v>102639.06040586199</v>
      </c>
      <c r="E26" s="32">
        <v>72598.701940795494</v>
      </c>
      <c r="F26" s="32">
        <v>30040.358465066402</v>
      </c>
      <c r="G26" s="32">
        <v>72598.701940795494</v>
      </c>
      <c r="H26" s="32">
        <v>0.29267959338558702</v>
      </c>
    </row>
    <row r="27" spans="1:8" ht="14.25" x14ac:dyDescent="0.2">
      <c r="A27" s="32">
        <v>26</v>
      </c>
      <c r="B27" s="33">
        <v>42</v>
      </c>
      <c r="C27" s="32">
        <v>5596.8490000000002</v>
      </c>
      <c r="D27" s="32">
        <v>88812.080199999997</v>
      </c>
      <c r="E27" s="32">
        <v>72076.431700000001</v>
      </c>
      <c r="F27" s="32">
        <v>16735.648499999999</v>
      </c>
      <c r="G27" s="32">
        <v>72076.431700000001</v>
      </c>
      <c r="H27" s="32">
        <v>0.18843887523310099</v>
      </c>
    </row>
    <row r="28" spans="1:8" ht="14.25" x14ac:dyDescent="0.2">
      <c r="A28" s="32">
        <v>27</v>
      </c>
      <c r="B28" s="33">
        <v>75</v>
      </c>
      <c r="C28" s="32">
        <v>221</v>
      </c>
      <c r="D28" s="32">
        <v>92718.803418803407</v>
      </c>
      <c r="E28" s="32">
        <v>88037.722222222204</v>
      </c>
      <c r="F28" s="32">
        <v>4681.0811965811999</v>
      </c>
      <c r="G28" s="32">
        <v>88037.722222222204</v>
      </c>
      <c r="H28" s="32">
        <v>5.0486859450041902E-2</v>
      </c>
    </row>
    <row r="29" spans="1:8" ht="14.25" x14ac:dyDescent="0.2">
      <c r="A29" s="32">
        <v>28</v>
      </c>
      <c r="B29" s="33">
        <v>76</v>
      </c>
      <c r="C29" s="32">
        <v>1664</v>
      </c>
      <c r="D29" s="32">
        <v>309684.02080940199</v>
      </c>
      <c r="E29" s="32">
        <v>288554.51819999999</v>
      </c>
      <c r="F29" s="32">
        <v>21129.502609401701</v>
      </c>
      <c r="G29" s="32">
        <v>288554.51819999999</v>
      </c>
      <c r="H29" s="32">
        <v>6.8229231053565001E-2</v>
      </c>
    </row>
    <row r="30" spans="1:8" ht="14.25" x14ac:dyDescent="0.2">
      <c r="A30" s="32">
        <v>29</v>
      </c>
      <c r="B30" s="33">
        <v>99</v>
      </c>
      <c r="C30" s="32">
        <v>23</v>
      </c>
      <c r="D30" s="32">
        <v>17662.176083503498</v>
      </c>
      <c r="E30" s="32">
        <v>15816.762166250701</v>
      </c>
      <c r="F30" s="32">
        <v>1845.4139172528601</v>
      </c>
      <c r="G30" s="32">
        <v>15816.762166250701</v>
      </c>
      <c r="H30" s="32">
        <v>0.104483949685932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65</v>
      </c>
      <c r="D32" s="38">
        <v>98442.83</v>
      </c>
      <c r="E32" s="38">
        <v>91680.82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73</v>
      </c>
      <c r="D33" s="38">
        <v>164965.76999999999</v>
      </c>
      <c r="E33" s="38">
        <v>180780.48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68</v>
      </c>
      <c r="D34" s="38">
        <v>182447.13</v>
      </c>
      <c r="E34" s="38">
        <v>200418.44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59</v>
      </c>
      <c r="D35" s="38">
        <v>109694.13</v>
      </c>
      <c r="E35" s="38">
        <v>125227.75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</v>
      </c>
      <c r="D36" s="38">
        <v>0.85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44</v>
      </c>
      <c r="D37" s="38">
        <v>62923.09</v>
      </c>
      <c r="E37" s="38">
        <v>68077.78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68</v>
      </c>
      <c r="D38" s="38">
        <v>87298.35</v>
      </c>
      <c r="E38" s="38">
        <v>76469.429999999993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2015-05-06T00:38:02Z</dcterms:modified>
</cp:coreProperties>
</file>