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<sst xmlns="http://schemas.openxmlformats.org/spreadsheetml/2006/main" count="117" uniqueCount="74">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</sst>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1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0" fontId="21" fillId="35" borderId="20" xfId="62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14519915.4882</v>
      </c>
      <c r="F3" s="25">
        <f>RA!I7</f>
        <v>1673580.5741999999</v>
      </c>
      <c r="G3" s="16">
        <f>SUM(G4:G40)</f>
        <v>12846334.914000003</v>
      </c>
      <c r="H3" s="27">
        <f>RA!J7</f>
        <v>11.5261040986091</v>
      </c>
      <c r="I3" s="20">
        <f>SUM(I4:I40)</f>
        <v>14519920.123721143</v>
      </c>
      <c r="J3" s="21">
        <f>SUM(J4:J40)</f>
        <v>12846334.972943395</v>
      </c>
      <c r="K3" s="22">
        <f>E3-I3</f>
        <v>-4.6355211436748505</v>
      </c>
      <c r="L3" s="22">
        <f>G3-J3</f>
        <v>-5.8943392708897591E-2</v>
      </c>
    </row>
    <row r="4" spans="1:13" x14ac:dyDescent="0.15">
      <c r="A4" s="43">
        <f>RA!A8</f>
        <v>42132</v>
      </c>
      <c r="B4" s="12">
        <v>12</v>
      </c>
      <c r="C4" s="41" t="s">
        <v>6</v>
      </c>
      <c r="D4" s="41"/>
      <c r="E4" s="15">
        <f>VLOOKUP(C4,RA!B8:D36,3,0)</f>
        <v>490881.69709999999</v>
      </c>
      <c r="F4" s="25">
        <f>VLOOKUP(C4,RA!B8:I39,8,0)</f>
        <v>118811.8665</v>
      </c>
      <c r="G4" s="16">
        <f t="shared" ref="G4:G40" si="0">E4-F4</f>
        <v>372069.83059999999</v>
      </c>
      <c r="H4" s="27">
        <f>RA!J8</f>
        <v>24.203767873585299</v>
      </c>
      <c r="I4" s="20">
        <f>VLOOKUP(B4,RMS!B:D,3,FALSE)</f>
        <v>490882.31934529898</v>
      </c>
      <c r="J4" s="21">
        <f>VLOOKUP(B4,RMS!B:E,4,FALSE)</f>
        <v>372069.84307350399</v>
      </c>
      <c r="K4" s="22">
        <f t="shared" ref="K4:K40" si="1">E4-I4</f>
        <v>-0.62224529898958281</v>
      </c>
      <c r="L4" s="22">
        <f t="shared" ref="L4:L40" si="2">G4-J4</f>
        <v>-1.2473504000809044E-2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75805.701700000005</v>
      </c>
      <c r="F5" s="25">
        <f>VLOOKUP(C5,RA!B9:I40,8,0)</f>
        <v>15274.058999999999</v>
      </c>
      <c r="G5" s="16">
        <f t="shared" si="0"/>
        <v>60531.642700000004</v>
      </c>
      <c r="H5" s="27">
        <f>RA!J9</f>
        <v>20.1489580037751</v>
      </c>
      <c r="I5" s="20">
        <f>VLOOKUP(B5,RMS!B:D,3,FALSE)</f>
        <v>75805.729379010707</v>
      </c>
      <c r="J5" s="21">
        <f>VLOOKUP(B5,RMS!B:E,4,FALSE)</f>
        <v>60531.645184093497</v>
      </c>
      <c r="K5" s="22">
        <f t="shared" si="1"/>
        <v>-2.767901070183143E-2</v>
      </c>
      <c r="L5" s="22">
        <f t="shared" si="2"/>
        <v>-2.4840934929670766E-3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127997.3269</v>
      </c>
      <c r="F6" s="25">
        <f>VLOOKUP(C6,RA!B10:I41,8,0)</f>
        <v>32218.7736</v>
      </c>
      <c r="G6" s="16">
        <f t="shared" si="0"/>
        <v>95778.5533</v>
      </c>
      <c r="H6" s="27">
        <f>RA!J10</f>
        <v>25.171442545180199</v>
      </c>
      <c r="I6" s="20">
        <f>VLOOKUP(B6,RMS!B:D,3,FALSE)</f>
        <v>127999.260764103</v>
      </c>
      <c r="J6" s="21">
        <f>VLOOKUP(B6,RMS!B:E,4,FALSE)</f>
        <v>95778.553544444396</v>
      </c>
      <c r="K6" s="22">
        <f>E6-I6</f>
        <v>-1.9338641030044528</v>
      </c>
      <c r="L6" s="22">
        <f t="shared" si="2"/>
        <v>-2.4444439623039216E-4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57396.145799999998</v>
      </c>
      <c r="F7" s="25">
        <f>VLOOKUP(C7,RA!B11:I42,8,0)</f>
        <v>10377.3701</v>
      </c>
      <c r="G7" s="16">
        <f t="shared" si="0"/>
        <v>47018.775699999998</v>
      </c>
      <c r="H7" s="27">
        <f>RA!J11</f>
        <v>18.080256009106499</v>
      </c>
      <c r="I7" s="20">
        <f>VLOOKUP(B7,RMS!B:D,3,FALSE)</f>
        <v>57396.163292307698</v>
      </c>
      <c r="J7" s="21">
        <f>VLOOKUP(B7,RMS!B:E,4,FALSE)</f>
        <v>47018.7758769231</v>
      </c>
      <c r="K7" s="22">
        <f t="shared" si="1"/>
        <v>-1.7492307699285448E-2</v>
      </c>
      <c r="L7" s="22">
        <f t="shared" si="2"/>
        <v>-1.7692310211714357E-4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130176.72289999999</v>
      </c>
      <c r="F8" s="25">
        <f>VLOOKUP(C8,RA!B12:I43,8,0)</f>
        <v>23522.220700000002</v>
      </c>
      <c r="G8" s="16">
        <f t="shared" si="0"/>
        <v>106654.50219999999</v>
      </c>
      <c r="H8" s="27">
        <f>RA!J12</f>
        <v>18.069452184680902</v>
      </c>
      <c r="I8" s="20">
        <f>VLOOKUP(B8,RMS!B:D,3,FALSE)</f>
        <v>130176.71589658099</v>
      </c>
      <c r="J8" s="21">
        <f>VLOOKUP(B8,RMS!B:E,4,FALSE)</f>
        <v>106654.502541026</v>
      </c>
      <c r="K8" s="22">
        <f t="shared" si="1"/>
        <v>7.0034189993748441E-3</v>
      </c>
      <c r="L8" s="22">
        <f t="shared" si="2"/>
        <v>-3.4102601057384163E-4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220567.49909999999</v>
      </c>
      <c r="F9" s="25">
        <f>VLOOKUP(C9,RA!B13:I44,8,0)</f>
        <v>63587.076300000001</v>
      </c>
      <c r="G9" s="16">
        <f t="shared" si="0"/>
        <v>156980.4228</v>
      </c>
      <c r="H9" s="27">
        <f>RA!J13</f>
        <v>28.8288512856426</v>
      </c>
      <c r="I9" s="20">
        <f>VLOOKUP(B9,RMS!B:D,3,FALSE)</f>
        <v>220567.71632991501</v>
      </c>
      <c r="J9" s="21">
        <f>VLOOKUP(B9,RMS!B:E,4,FALSE)</f>
        <v>156980.422177778</v>
      </c>
      <c r="K9" s="22">
        <f t="shared" si="1"/>
        <v>-0.21722991502610967</v>
      </c>
      <c r="L9" s="22">
        <f t="shared" si="2"/>
        <v>6.2222199630923569E-4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169523.304</v>
      </c>
      <c r="F10" s="25">
        <f>VLOOKUP(C10,RA!B14:I45,8,0)</f>
        <v>34950.4594</v>
      </c>
      <c r="G10" s="16">
        <f t="shared" si="0"/>
        <v>134572.84460000001</v>
      </c>
      <c r="H10" s="27">
        <f>RA!J14</f>
        <v>20.616905508165399</v>
      </c>
      <c r="I10" s="20">
        <f>VLOOKUP(B10,RMS!B:D,3,FALSE)</f>
        <v>169523.31397948699</v>
      </c>
      <c r="J10" s="21">
        <f>VLOOKUP(B10,RMS!B:E,4,FALSE)</f>
        <v>134572.84104529899</v>
      </c>
      <c r="K10" s="22">
        <f t="shared" si="1"/>
        <v>-9.9794869893230498E-3</v>
      </c>
      <c r="L10" s="22">
        <f t="shared" si="2"/>
        <v>3.5547010193113238E-3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114906.23420000001</v>
      </c>
      <c r="F11" s="25">
        <f>VLOOKUP(C11,RA!B15:I46,8,0)</f>
        <v>24650.0128</v>
      </c>
      <c r="G11" s="16">
        <f t="shared" si="0"/>
        <v>90256.221400000009</v>
      </c>
      <c r="H11" s="27">
        <f>RA!J15</f>
        <v>21.452284962272302</v>
      </c>
      <c r="I11" s="20">
        <f>VLOOKUP(B11,RMS!B:D,3,FALSE)</f>
        <v>114906.400009402</v>
      </c>
      <c r="J11" s="21">
        <f>VLOOKUP(B11,RMS!B:E,4,FALSE)</f>
        <v>90256.220034187994</v>
      </c>
      <c r="K11" s="22">
        <f t="shared" si="1"/>
        <v>-0.16580940199492034</v>
      </c>
      <c r="L11" s="22">
        <f t="shared" si="2"/>
        <v>1.3658120151376352E-3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731398.97349999996</v>
      </c>
      <c r="F12" s="25">
        <f>VLOOKUP(C12,RA!B16:I47,8,0)</f>
        <v>41626.575799999999</v>
      </c>
      <c r="G12" s="16">
        <f t="shared" si="0"/>
        <v>689772.39769999997</v>
      </c>
      <c r="H12" s="27">
        <f>RA!J16</f>
        <v>5.6913637164135302</v>
      </c>
      <c r="I12" s="20">
        <f>VLOOKUP(B12,RMS!B:D,3,FALSE)</f>
        <v>731398.53845299105</v>
      </c>
      <c r="J12" s="21">
        <f>VLOOKUP(B12,RMS!B:E,4,FALSE)</f>
        <v>689772.39761880296</v>
      </c>
      <c r="K12" s="22">
        <f t="shared" si="1"/>
        <v>0.43504700891207904</v>
      </c>
      <c r="L12" s="22">
        <f t="shared" si="2"/>
        <v>8.1197009421885014E-5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620050.1115</v>
      </c>
      <c r="F13" s="25">
        <f>VLOOKUP(C13,RA!B17:I48,8,0)</f>
        <v>50573.339599999999</v>
      </c>
      <c r="G13" s="16">
        <f t="shared" si="0"/>
        <v>569476.77190000005</v>
      </c>
      <c r="H13" s="27">
        <f>RA!J17</f>
        <v>8.15633102260961</v>
      </c>
      <c r="I13" s="20">
        <f>VLOOKUP(B13,RMS!B:D,3,FALSE)</f>
        <v>620050.12195641</v>
      </c>
      <c r="J13" s="21">
        <f>VLOOKUP(B13,RMS!B:E,4,FALSE)</f>
        <v>569476.77261794906</v>
      </c>
      <c r="K13" s="22">
        <f t="shared" si="1"/>
        <v>-1.0456410003826022E-2</v>
      </c>
      <c r="L13" s="22">
        <f t="shared" si="2"/>
        <v>-7.1794900577515364E-4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1475885.4772999999</v>
      </c>
      <c r="F14" s="25">
        <f>VLOOKUP(C14,RA!B18:I49,8,0)</f>
        <v>229252.58549999999</v>
      </c>
      <c r="G14" s="16">
        <f t="shared" si="0"/>
        <v>1246632.8917999999</v>
      </c>
      <c r="H14" s="27">
        <f>RA!J18</f>
        <v>15.533223209120299</v>
      </c>
      <c r="I14" s="20">
        <f>VLOOKUP(B14,RMS!B:D,3,FALSE)</f>
        <v>1475885.50770994</v>
      </c>
      <c r="J14" s="21">
        <f>VLOOKUP(B14,RMS!B:E,4,FALSE)</f>
        <v>1246632.8940757101</v>
      </c>
      <c r="K14" s="22">
        <f t="shared" si="1"/>
        <v>-3.0409940052777529E-2</v>
      </c>
      <c r="L14" s="22">
        <f t="shared" si="2"/>
        <v>-2.2757102269679308E-3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433990.30690000003</v>
      </c>
      <c r="F15" s="25">
        <f>VLOOKUP(C15,RA!B19:I50,8,0)</f>
        <v>37492.7451</v>
      </c>
      <c r="G15" s="16">
        <f t="shared" si="0"/>
        <v>396497.56180000002</v>
      </c>
      <c r="H15" s="27">
        <f>RA!J19</f>
        <v>8.6390743073990102</v>
      </c>
      <c r="I15" s="20">
        <f>VLOOKUP(B15,RMS!B:D,3,FALSE)</f>
        <v>433990.31550427398</v>
      </c>
      <c r="J15" s="21">
        <f>VLOOKUP(B15,RMS!B:E,4,FALSE)</f>
        <v>396497.56211623899</v>
      </c>
      <c r="K15" s="22">
        <f t="shared" si="1"/>
        <v>-8.6042739567346871E-3</v>
      </c>
      <c r="L15" s="22">
        <f t="shared" si="2"/>
        <v>-3.1623896211385727E-4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738398.67220000003</v>
      </c>
      <c r="F16" s="25">
        <f>VLOOKUP(C16,RA!B20:I51,8,0)</f>
        <v>70220.424400000004</v>
      </c>
      <c r="G16" s="16">
        <f t="shared" si="0"/>
        <v>668178.24780000001</v>
      </c>
      <c r="H16" s="27">
        <f>RA!J20</f>
        <v>9.5098253888761501</v>
      </c>
      <c r="I16" s="20">
        <f>VLOOKUP(B16,RMS!B:D,3,FALSE)</f>
        <v>738398.8077</v>
      </c>
      <c r="J16" s="21">
        <f>VLOOKUP(B16,RMS!B:E,4,FALSE)</f>
        <v>668178.24780000001</v>
      </c>
      <c r="K16" s="22">
        <f t="shared" si="1"/>
        <v>-0.13549999997485429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319862.886</v>
      </c>
      <c r="F17" s="25">
        <f>VLOOKUP(C17,RA!B21:I52,8,0)</f>
        <v>24693.909899999999</v>
      </c>
      <c r="G17" s="16">
        <f t="shared" si="0"/>
        <v>295168.97609999997</v>
      </c>
      <c r="H17" s="27">
        <f>RA!J21</f>
        <v>7.7201547853226096</v>
      </c>
      <c r="I17" s="20">
        <f>VLOOKUP(B17,RMS!B:D,3,FALSE)</f>
        <v>319862.95763162401</v>
      </c>
      <c r="J17" s="21">
        <f>VLOOKUP(B17,RMS!B:E,4,FALSE)</f>
        <v>295168.97594871803</v>
      </c>
      <c r="K17" s="22">
        <f t="shared" si="1"/>
        <v>-7.1631624014116824E-2</v>
      </c>
      <c r="L17" s="22">
        <f t="shared" si="2"/>
        <v>1.5128194354474545E-4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1146588.5329</v>
      </c>
      <c r="F18" s="25">
        <f>VLOOKUP(C18,RA!B22:I53,8,0)</f>
        <v>104036.17909999999</v>
      </c>
      <c r="G18" s="16">
        <f t="shared" si="0"/>
        <v>1042552.3538</v>
      </c>
      <c r="H18" s="27">
        <f>RA!J22</f>
        <v>9.0735408662135608</v>
      </c>
      <c r="I18" s="20">
        <f>VLOOKUP(B18,RMS!B:D,3,FALSE)</f>
        <v>1146588.9997</v>
      </c>
      <c r="J18" s="21">
        <f>VLOOKUP(B18,RMS!B:E,4,FALSE)</f>
        <v>1042552.3543</v>
      </c>
      <c r="K18" s="22">
        <f t="shared" si="1"/>
        <v>-0.46680000005289912</v>
      </c>
      <c r="L18" s="22">
        <f t="shared" si="2"/>
        <v>-4.9999996554106474E-4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2296338.2074000002</v>
      </c>
      <c r="F19" s="25">
        <f>VLOOKUP(C19,RA!B23:I54,8,0)</f>
        <v>267107.11920000002</v>
      </c>
      <c r="G19" s="16">
        <f t="shared" si="0"/>
        <v>2029231.0882000001</v>
      </c>
      <c r="H19" s="27">
        <f>RA!J23</f>
        <v>11.6318719228397</v>
      </c>
      <c r="I19" s="20">
        <f>VLOOKUP(B19,RMS!B:D,3,FALSE)</f>
        <v>2296339.7400068399</v>
      </c>
      <c r="J19" s="21">
        <f>VLOOKUP(B19,RMS!B:E,4,FALSE)</f>
        <v>2029231.11530598</v>
      </c>
      <c r="K19" s="22">
        <f t="shared" si="1"/>
        <v>-1.5326068396680057</v>
      </c>
      <c r="L19" s="22">
        <f t="shared" si="2"/>
        <v>-2.7105979854241014E-2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202361.87169999999</v>
      </c>
      <c r="F20" s="25">
        <f>VLOOKUP(C20,RA!B24:I55,8,0)</f>
        <v>34267.993699999999</v>
      </c>
      <c r="G20" s="16">
        <f t="shared" si="0"/>
        <v>168093.878</v>
      </c>
      <c r="H20" s="27">
        <f>RA!J24</f>
        <v>16.934016972723999</v>
      </c>
      <c r="I20" s="20">
        <f>VLOOKUP(B20,RMS!B:D,3,FALSE)</f>
        <v>202361.889113418</v>
      </c>
      <c r="J20" s="21">
        <f>VLOOKUP(B20,RMS!B:E,4,FALSE)</f>
        <v>168093.87479253401</v>
      </c>
      <c r="K20" s="22">
        <f t="shared" si="1"/>
        <v>-1.7413418012438342E-2</v>
      </c>
      <c r="L20" s="22">
        <f t="shared" si="2"/>
        <v>3.2074659829959273E-3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202880.80540000001</v>
      </c>
      <c r="F21" s="25">
        <f>VLOOKUP(C21,RA!B25:I56,8,0)</f>
        <v>13462.501700000001</v>
      </c>
      <c r="G21" s="16">
        <f t="shared" si="0"/>
        <v>189418.30370000002</v>
      </c>
      <c r="H21" s="27">
        <f>RA!J25</f>
        <v>6.63567047333893</v>
      </c>
      <c r="I21" s="20">
        <f>VLOOKUP(B21,RMS!B:D,3,FALSE)</f>
        <v>202880.81000418999</v>
      </c>
      <c r="J21" s="21">
        <f>VLOOKUP(B21,RMS!B:E,4,FALSE)</f>
        <v>189418.301863353</v>
      </c>
      <c r="K21" s="22">
        <f t="shared" si="1"/>
        <v>-4.6041899768169969E-3</v>
      </c>
      <c r="L21" s="22">
        <f t="shared" si="2"/>
        <v>1.8366470176260918E-3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475881.9277</v>
      </c>
      <c r="F22" s="25">
        <f>VLOOKUP(C22,RA!B26:I57,8,0)</f>
        <v>109388.61659999999</v>
      </c>
      <c r="G22" s="16">
        <f t="shared" si="0"/>
        <v>366493.31109999999</v>
      </c>
      <c r="H22" s="27">
        <f>RA!J26</f>
        <v>22.986503633094401</v>
      </c>
      <c r="I22" s="20">
        <f>VLOOKUP(B22,RMS!B:D,3,FALSE)</f>
        <v>475881.90713415801</v>
      </c>
      <c r="J22" s="21">
        <f>VLOOKUP(B22,RMS!B:E,4,FALSE)</f>
        <v>366493.31018347997</v>
      </c>
      <c r="K22" s="22">
        <f t="shared" si="1"/>
        <v>2.0565841987263411E-2</v>
      </c>
      <c r="L22" s="22">
        <f t="shared" si="2"/>
        <v>9.1652001719921827E-4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244827.0485</v>
      </c>
      <c r="F23" s="25">
        <f>VLOOKUP(C23,RA!B27:I58,8,0)</f>
        <v>64849.236199999999</v>
      </c>
      <c r="G23" s="16">
        <f t="shared" si="0"/>
        <v>179977.81229999999</v>
      </c>
      <c r="H23" s="27">
        <f>RA!J27</f>
        <v>26.487774368606999</v>
      </c>
      <c r="I23" s="20">
        <f>VLOOKUP(B23,RMS!B:D,3,FALSE)</f>
        <v>244826.989152333</v>
      </c>
      <c r="J23" s="21">
        <f>VLOOKUP(B23,RMS!B:E,4,FALSE)</f>
        <v>179977.82162175901</v>
      </c>
      <c r="K23" s="22">
        <f t="shared" si="1"/>
        <v>5.9347667003748938E-2</v>
      </c>
      <c r="L23" s="22">
        <f t="shared" si="2"/>
        <v>-9.3217590183485299E-3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695787.87939999998</v>
      </c>
      <c r="F24" s="25">
        <f>VLOOKUP(C24,RA!B28:I59,8,0)</f>
        <v>10215.440199999999</v>
      </c>
      <c r="G24" s="16">
        <f t="shared" si="0"/>
        <v>685572.43920000002</v>
      </c>
      <c r="H24" s="27">
        <f>RA!J28</f>
        <v>1.46818312052361</v>
      </c>
      <c r="I24" s="20">
        <f>VLOOKUP(B24,RMS!B:D,3,FALSE)</f>
        <v>695787.87412566401</v>
      </c>
      <c r="J24" s="21">
        <f>VLOOKUP(B24,RMS!B:E,4,FALSE)</f>
        <v>685572.43420530995</v>
      </c>
      <c r="K24" s="22">
        <f t="shared" si="1"/>
        <v>5.2743359701707959E-3</v>
      </c>
      <c r="L24" s="22">
        <f t="shared" si="2"/>
        <v>4.9946900689974427E-3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681992.10459999996</v>
      </c>
      <c r="F25" s="25">
        <f>VLOOKUP(C25,RA!B29:I60,8,0)</f>
        <v>111104.7118</v>
      </c>
      <c r="G25" s="16">
        <f t="shared" si="0"/>
        <v>570887.39279999991</v>
      </c>
      <c r="H25" s="27">
        <f>RA!J29</f>
        <v>16.291202060933699</v>
      </c>
      <c r="I25" s="20">
        <f>VLOOKUP(B25,RMS!B:D,3,FALSE)</f>
        <v>681992.10308407096</v>
      </c>
      <c r="J25" s="21">
        <f>VLOOKUP(B25,RMS!B:E,4,FALSE)</f>
        <v>570887.39438409603</v>
      </c>
      <c r="K25" s="22">
        <f t="shared" si="1"/>
        <v>1.5159290051087737E-3</v>
      </c>
      <c r="L25" s="22">
        <f t="shared" si="2"/>
        <v>-1.5840961132198572E-3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1146957.4372</v>
      </c>
      <c r="F26" s="25">
        <f>VLOOKUP(C26,RA!B30:I61,8,0)</f>
        <v>130308.8596</v>
      </c>
      <c r="G26" s="16">
        <f t="shared" si="0"/>
        <v>1016648.5776000001</v>
      </c>
      <c r="H26" s="27">
        <f>RA!J30</f>
        <v>11.361263755184799</v>
      </c>
      <c r="I26" s="20">
        <f>VLOOKUP(B26,RMS!B:D,3,FALSE)</f>
        <v>1146957.45338446</v>
      </c>
      <c r="J26" s="21">
        <f>VLOOKUP(B26,RMS!B:E,4,FALSE)</f>
        <v>1016648.5835709299</v>
      </c>
      <c r="K26" s="22">
        <f t="shared" si="1"/>
        <v>-1.6184459906071424E-2</v>
      </c>
      <c r="L26" s="22">
        <f t="shared" si="2"/>
        <v>-5.9709298657253385E-3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563172.16559999995</v>
      </c>
      <c r="F27" s="25">
        <f>VLOOKUP(C27,RA!B31:I62,8,0)</f>
        <v>22622.9506</v>
      </c>
      <c r="G27" s="16">
        <f t="shared" si="0"/>
        <v>540549.21499999997</v>
      </c>
      <c r="H27" s="27">
        <f>RA!J31</f>
        <v>4.0170576569418399</v>
      </c>
      <c r="I27" s="20">
        <f>VLOOKUP(B27,RMS!B:D,3,FALSE)</f>
        <v>563172.09440973494</v>
      </c>
      <c r="J27" s="21">
        <f>VLOOKUP(B27,RMS!B:E,4,FALSE)</f>
        <v>540549.22591327399</v>
      </c>
      <c r="K27" s="22">
        <f t="shared" si="1"/>
        <v>7.1190265007317066E-2</v>
      </c>
      <c r="L27" s="22">
        <f t="shared" si="2"/>
        <v>-1.0913274018093944E-2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101924.91190000001</v>
      </c>
      <c r="F28" s="25">
        <f>VLOOKUP(C28,RA!B32:I63,8,0)</f>
        <v>30285.1512</v>
      </c>
      <c r="G28" s="16">
        <f t="shared" si="0"/>
        <v>71639.760700000013</v>
      </c>
      <c r="H28" s="27">
        <f>RA!J32</f>
        <v>29.7131983098629</v>
      </c>
      <c r="I28" s="20">
        <f>VLOOKUP(B28,RMS!B:D,3,FALSE)</f>
        <v>101924.862988276</v>
      </c>
      <c r="J28" s="21">
        <f>VLOOKUP(B28,RMS!B:E,4,FALSE)</f>
        <v>71639.766843504403</v>
      </c>
      <c r="K28" s="22">
        <f t="shared" si="1"/>
        <v>4.891172400675714E-2</v>
      </c>
      <c r="L28" s="22">
        <f t="shared" si="2"/>
        <v>-6.1435043899109587E-3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29.203499999999998</v>
      </c>
      <c r="F29" s="25">
        <f>VLOOKUP(C29,RA!B33:I64,8,0)</f>
        <v>0.49349999999999999</v>
      </c>
      <c r="G29" s="16">
        <f t="shared" si="0"/>
        <v>28.709999999999997</v>
      </c>
      <c r="H29" s="27">
        <f>RA!J33</f>
        <v>1.6898659407262799</v>
      </c>
      <c r="I29" s="20">
        <f>VLOOKUP(B29,RMS!B:D,3,FALSE)</f>
        <v>29.203499999999998</v>
      </c>
      <c r="J29" s="21">
        <f>VLOOKUP(B29,RMS!B:E,4,FALSE)</f>
        <v>28.71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127609.79859999999</v>
      </c>
      <c r="F30" s="25">
        <f>VLOOKUP(C30,RA!B34:I66,8,0)</f>
        <v>15851.092699999999</v>
      </c>
      <c r="G30" s="16">
        <f t="shared" si="0"/>
        <v>111758.7059</v>
      </c>
      <c r="H30" s="27">
        <f>RA!J34</f>
        <v>0</v>
      </c>
      <c r="I30" s="20">
        <f>VLOOKUP(B30,RMS!B:D,3,FALSE)</f>
        <v>127609.7991</v>
      </c>
      <c r="J30" s="21">
        <f>VLOOKUP(B30,RMS!B:E,4,FALSE)</f>
        <v>111758.7028</v>
      </c>
      <c r="K30" s="22">
        <f t="shared" si="1"/>
        <v>-5.0000000919681042E-4</v>
      </c>
      <c r="L30" s="22">
        <f t="shared" si="2"/>
        <v>3.1000000017229468E-3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65516.28</v>
      </c>
      <c r="F31" s="25">
        <f>VLOOKUP(C31,RA!B35:I67,8,0)</f>
        <v>2359.69</v>
      </c>
      <c r="G31" s="16">
        <f t="shared" si="0"/>
        <v>63156.59</v>
      </c>
      <c r="H31" s="27">
        <f>RA!J35</f>
        <v>12.421532573439899</v>
      </c>
      <c r="I31" s="20">
        <f>VLOOKUP(B31,RMS!B:D,3,FALSE)</f>
        <v>65516.28</v>
      </c>
      <c r="J31" s="21">
        <f>VLOOKUP(B31,RMS!B:E,4,FALSE)</f>
        <v>63156.59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143633.35999999999</v>
      </c>
      <c r="F32" s="25">
        <f>VLOOKUP(C32,RA!B34:I67,8,0)</f>
        <v>-10457.280000000001</v>
      </c>
      <c r="G32" s="16">
        <f t="shared" si="0"/>
        <v>154090.63999999998</v>
      </c>
      <c r="H32" s="27">
        <f>RA!J35</f>
        <v>12.421532573439899</v>
      </c>
      <c r="I32" s="20">
        <f>VLOOKUP(B32,RMS!B:D,3,FALSE)</f>
        <v>143633.35999999999</v>
      </c>
      <c r="J32" s="21">
        <f>VLOOKUP(B32,RMS!B:E,4,FALSE)</f>
        <v>154090.64000000001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107116.24</v>
      </c>
      <c r="F33" s="25">
        <f>VLOOKUP(C33,RA!B34:I68,8,0)</f>
        <v>-7614.51</v>
      </c>
      <c r="G33" s="16">
        <f t="shared" si="0"/>
        <v>114730.75</v>
      </c>
      <c r="H33" s="27">
        <f>RA!J34</f>
        <v>0</v>
      </c>
      <c r="I33" s="20">
        <f>VLOOKUP(B33,RMS!B:D,3,FALSE)</f>
        <v>107116.24</v>
      </c>
      <c r="J33" s="21">
        <f>VLOOKUP(B33,RMS!B:E,4,FALSE)</f>
        <v>114730.75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97090.7</v>
      </c>
      <c r="F34" s="25">
        <f>VLOOKUP(C34,RA!B35:I69,8,0)</f>
        <v>-16213.86</v>
      </c>
      <c r="G34" s="16">
        <f t="shared" si="0"/>
        <v>113304.56</v>
      </c>
      <c r="H34" s="27">
        <f>RA!J35</f>
        <v>12.421532573439899</v>
      </c>
      <c r="I34" s="20">
        <f>VLOOKUP(B34,RMS!B:D,3,FALSE)</f>
        <v>97090.7</v>
      </c>
      <c r="J34" s="21">
        <f>VLOOKUP(B34,RMS!B:E,4,FALSE)</f>
        <v>113304.56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14.21</v>
      </c>
      <c r="F35" s="25">
        <f>VLOOKUP(C35,RA!B36:I70,8,0)</f>
        <v>14.21</v>
      </c>
      <c r="G35" s="16">
        <f t="shared" si="0"/>
        <v>0</v>
      </c>
      <c r="H35" s="27">
        <f>RA!J36</f>
        <v>3.6016849552508199</v>
      </c>
      <c r="I35" s="20">
        <f>VLOOKUP(B35,RMS!B:D,3,FALSE)</f>
        <v>14.21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108747.0089</v>
      </c>
      <c r="F36" s="25">
        <f>VLOOKUP(C36,RA!B8:I70,8,0)</f>
        <v>5403.9835999999996</v>
      </c>
      <c r="G36" s="16">
        <f t="shared" si="0"/>
        <v>103343.02530000001</v>
      </c>
      <c r="H36" s="27">
        <f>RA!J36</f>
        <v>3.6016849552508199</v>
      </c>
      <c r="I36" s="20">
        <f>VLOOKUP(B36,RMS!B:D,3,FALSE)</f>
        <v>108747.008547009</v>
      </c>
      <c r="J36" s="21">
        <f>VLOOKUP(B36,RMS!B:E,4,FALSE)</f>
        <v>103343.025641026</v>
      </c>
      <c r="K36" s="22">
        <f t="shared" si="1"/>
        <v>3.5299100272823125E-4</v>
      </c>
      <c r="L36" s="22">
        <f t="shared" si="2"/>
        <v>-3.410259960219264E-4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290968.299</v>
      </c>
      <c r="F37" s="25">
        <f>VLOOKUP(C37,RA!B8:I71,8,0)</f>
        <v>17070.7997</v>
      </c>
      <c r="G37" s="16">
        <f t="shared" si="0"/>
        <v>273897.49930000002</v>
      </c>
      <c r="H37" s="27">
        <f>RA!J37</f>
        <v>-7.2805370562938903</v>
      </c>
      <c r="I37" s="20">
        <f>VLOOKUP(B37,RMS!B:D,3,FALSE)</f>
        <v>290968.294721368</v>
      </c>
      <c r="J37" s="21">
        <f>VLOOKUP(B37,RMS!B:E,4,FALSE)</f>
        <v>273897.497188034</v>
      </c>
      <c r="K37" s="22">
        <f t="shared" si="1"/>
        <v>4.278631997294724E-3</v>
      </c>
      <c r="L37" s="22">
        <f t="shared" si="2"/>
        <v>2.111966023221612E-3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74210.600000000006</v>
      </c>
      <c r="F38" s="25">
        <f>VLOOKUP(C38,RA!B9:I72,8,0)</f>
        <v>-12488.55</v>
      </c>
      <c r="G38" s="16">
        <f t="shared" si="0"/>
        <v>86699.150000000009</v>
      </c>
      <c r="H38" s="27">
        <f>RA!J38</f>
        <v>-7.1086419762306798</v>
      </c>
      <c r="I38" s="20">
        <f>VLOOKUP(B38,RMS!B:D,3,FALSE)</f>
        <v>74210.600000000006</v>
      </c>
      <c r="J38" s="21">
        <f>VLOOKUP(B38,RMS!B:E,4,FALSE)</f>
        <v>86699.15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37164.11</v>
      </c>
      <c r="F39" s="25">
        <f>VLOOKUP(C39,RA!B10:I73,8,0)</f>
        <v>4418.2700000000004</v>
      </c>
      <c r="G39" s="16">
        <f t="shared" si="0"/>
        <v>32745.84</v>
      </c>
      <c r="H39" s="27">
        <f>RA!J39</f>
        <v>-16.699704503108901</v>
      </c>
      <c r="I39" s="20">
        <f>VLOOKUP(B39,RMS!B:D,3,FALSE)</f>
        <v>37164.11</v>
      </c>
      <c r="J39" s="21">
        <f>VLOOKUP(B39,RMS!B:E,4,FALSE)</f>
        <v>32745.84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2261.7267999999999</v>
      </c>
      <c r="F40" s="25">
        <f>VLOOKUP(C40,RA!B8:I74,8,0)</f>
        <v>336.05610000000001</v>
      </c>
      <c r="G40" s="16">
        <f t="shared" si="0"/>
        <v>1925.6706999999999</v>
      </c>
      <c r="H40" s="27">
        <f>RA!J40</f>
        <v>100</v>
      </c>
      <c r="I40" s="20">
        <f>VLOOKUP(B40,RMS!B:D,3,FALSE)</f>
        <v>2261.7267982754702</v>
      </c>
      <c r="J40" s="21">
        <f>VLOOKUP(B40,RMS!B:E,4,FALSE)</f>
        <v>1925.67067544059</v>
      </c>
      <c r="K40" s="22">
        <f t="shared" si="1"/>
        <v>1.724529738567071E-6</v>
      </c>
      <c r="L40" s="22">
        <f t="shared" si="2"/>
        <v>2.4559409894209239E-5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60" t="s">
        <v>46</v>
      </c>
      <c r="W1" s="48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60"/>
      <c r="W2" s="48"/>
    </row>
    <row r="3" spans="1:23" ht="23.25" thickBo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1" t="s">
        <v>47</v>
      </c>
      <c r="W3" s="48"/>
    </row>
    <row r="4" spans="1:23" ht="14.2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9"/>
      <c r="W4" s="48"/>
    </row>
    <row r="5" spans="1:23" ht="14.25" thickTop="1" thickBot="1" x14ac:dyDescent="0.25">
      <c r="A5" s="62"/>
      <c r="B5" s="63"/>
      <c r="C5" s="64"/>
      <c r="D5" s="65" t="s">
        <v>0</v>
      </c>
      <c r="E5" s="65" t="s">
        <v>59</v>
      </c>
      <c r="F5" s="65" t="s">
        <v>60</v>
      </c>
      <c r="G5" s="65" t="s">
        <v>48</v>
      </c>
      <c r="H5" s="65" t="s">
        <v>49</v>
      </c>
      <c r="I5" s="65" t="s">
        <v>1</v>
      </c>
      <c r="J5" s="65" t="s">
        <v>2</v>
      </c>
      <c r="K5" s="65" t="s">
        <v>50</v>
      </c>
      <c r="L5" s="65" t="s">
        <v>51</v>
      </c>
      <c r="M5" s="65" t="s">
        <v>52</v>
      </c>
      <c r="N5" s="65" t="s">
        <v>53</v>
      </c>
      <c r="O5" s="65" t="s">
        <v>54</v>
      </c>
      <c r="P5" s="65" t="s">
        <v>61</v>
      </c>
      <c r="Q5" s="65" t="s">
        <v>62</v>
      </c>
      <c r="R5" s="65" t="s">
        <v>55</v>
      </c>
      <c r="S5" s="65" t="s">
        <v>56</v>
      </c>
      <c r="T5" s="65" t="s">
        <v>57</v>
      </c>
      <c r="U5" s="66" t="s">
        <v>58</v>
      </c>
      <c r="V5" s="59"/>
      <c r="W5" s="59"/>
    </row>
    <row r="6" spans="1:23" ht="13.5" thickBot="1" x14ac:dyDescent="0.25">
      <c r="A6" s="67" t="s">
        <v>3</v>
      </c>
      <c r="B6" s="57" t="s">
        <v>4</v>
      </c>
      <c r="C6" s="56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9"/>
      <c r="W6" s="59"/>
    </row>
    <row r="7" spans="1:23" ht="13.5" thickBot="1" x14ac:dyDescent="0.25">
      <c r="A7" s="55" t="s">
        <v>5</v>
      </c>
      <c r="B7" s="54"/>
      <c r="C7" s="53"/>
      <c r="D7" s="69">
        <v>14519915.4882</v>
      </c>
      <c r="E7" s="69">
        <v>17336410.6237</v>
      </c>
      <c r="F7" s="70">
        <v>83.753873874851195</v>
      </c>
      <c r="G7" s="69">
        <v>12132354.252900001</v>
      </c>
      <c r="H7" s="70">
        <v>19.679290478427198</v>
      </c>
      <c r="I7" s="69">
        <v>1673580.5741999999</v>
      </c>
      <c r="J7" s="70">
        <v>11.5261040986091</v>
      </c>
      <c r="K7" s="69">
        <v>1244388.6181999999</v>
      </c>
      <c r="L7" s="70">
        <v>10.256777804708101</v>
      </c>
      <c r="M7" s="70">
        <v>0.34490186564131697</v>
      </c>
      <c r="N7" s="69">
        <v>224517325.89989999</v>
      </c>
      <c r="O7" s="69">
        <v>3147822076.8228002</v>
      </c>
      <c r="P7" s="69">
        <v>344</v>
      </c>
      <c r="Q7" s="69">
        <v>756804</v>
      </c>
      <c r="R7" s="70">
        <v>-99.954545694790198</v>
      </c>
      <c r="S7" s="69">
        <v>42209.056651744198</v>
      </c>
      <c r="T7" s="69">
        <v>17.069165840561102</v>
      </c>
      <c r="U7" s="71">
        <v>99.959560418557999</v>
      </c>
      <c r="V7" s="59"/>
      <c r="W7" s="59"/>
    </row>
    <row r="8" spans="1:23" ht="13.5" thickBot="1" x14ac:dyDescent="0.25">
      <c r="A8" s="52">
        <v>42132</v>
      </c>
      <c r="B8" s="51" t="s">
        <v>6</v>
      </c>
      <c r="C8" s="58"/>
      <c r="D8" s="72">
        <v>490881.69709999999</v>
      </c>
      <c r="E8" s="72">
        <v>652823.79550000001</v>
      </c>
      <c r="F8" s="73">
        <v>75.193597488895506</v>
      </c>
      <c r="G8" s="72">
        <v>409463.2844</v>
      </c>
      <c r="H8" s="73">
        <v>19.884179070977101</v>
      </c>
      <c r="I8" s="72">
        <v>118811.8665</v>
      </c>
      <c r="J8" s="73">
        <v>24.203767873585299</v>
      </c>
      <c r="K8" s="72">
        <v>101750.4139</v>
      </c>
      <c r="L8" s="73">
        <v>24.8497039359947</v>
      </c>
      <c r="M8" s="73">
        <v>0.16767944174426599</v>
      </c>
      <c r="N8" s="72">
        <v>5232955.5154999997</v>
      </c>
      <c r="O8" s="72">
        <v>119564430.8196</v>
      </c>
      <c r="P8" s="74"/>
      <c r="Q8" s="72">
        <v>21810</v>
      </c>
      <c r="R8" s="74"/>
      <c r="S8" s="74"/>
      <c r="T8" s="72">
        <v>22.360652764786799</v>
      </c>
      <c r="U8" s="75"/>
      <c r="V8" s="59"/>
      <c r="W8" s="59"/>
    </row>
    <row r="9" spans="1:23" ht="12" customHeight="1" thickBot="1" x14ac:dyDescent="0.25">
      <c r="A9" s="47"/>
      <c r="B9" s="51" t="s">
        <v>7</v>
      </c>
      <c r="C9" s="58"/>
      <c r="D9" s="72">
        <v>75805.701700000005</v>
      </c>
      <c r="E9" s="72">
        <v>99198.761100000003</v>
      </c>
      <c r="F9" s="73">
        <v>76.417992381560097</v>
      </c>
      <c r="G9" s="72">
        <v>55305.825700000001</v>
      </c>
      <c r="H9" s="73">
        <v>37.066395339975898</v>
      </c>
      <c r="I9" s="72">
        <v>15274.058999999999</v>
      </c>
      <c r="J9" s="73">
        <v>20.1489580037751</v>
      </c>
      <c r="K9" s="72">
        <v>12877.2626</v>
      </c>
      <c r="L9" s="73">
        <v>23.283736273735801</v>
      </c>
      <c r="M9" s="73">
        <v>0.18612623462380901</v>
      </c>
      <c r="N9" s="72">
        <v>864545.92009999999</v>
      </c>
      <c r="O9" s="72">
        <v>18363276.820900001</v>
      </c>
      <c r="P9" s="74"/>
      <c r="Q9" s="72">
        <v>3345</v>
      </c>
      <c r="R9" s="74"/>
      <c r="S9" s="74"/>
      <c r="T9" s="72">
        <v>17.670817010463399</v>
      </c>
      <c r="U9" s="75"/>
      <c r="V9" s="59"/>
      <c r="W9" s="59"/>
    </row>
    <row r="10" spans="1:23" ht="13.5" thickBot="1" x14ac:dyDescent="0.25">
      <c r="A10" s="47"/>
      <c r="B10" s="51" t="s">
        <v>8</v>
      </c>
      <c r="C10" s="58"/>
      <c r="D10" s="72">
        <v>127997.3269</v>
      </c>
      <c r="E10" s="72">
        <v>164603.84779999999</v>
      </c>
      <c r="F10" s="73">
        <v>77.760835248226797</v>
      </c>
      <c r="G10" s="72">
        <v>87813.146599999993</v>
      </c>
      <c r="H10" s="73">
        <v>45.7610071565298</v>
      </c>
      <c r="I10" s="72">
        <v>32218.7736</v>
      </c>
      <c r="J10" s="73">
        <v>25.171442545180199</v>
      </c>
      <c r="K10" s="72">
        <v>22539.253799999999</v>
      </c>
      <c r="L10" s="73">
        <v>25.667288638077299</v>
      </c>
      <c r="M10" s="73">
        <v>0.42945165292029303</v>
      </c>
      <c r="N10" s="72">
        <v>1537338.0464000001</v>
      </c>
      <c r="O10" s="72">
        <v>29406374.843600001</v>
      </c>
      <c r="P10" s="74"/>
      <c r="Q10" s="72">
        <v>72121</v>
      </c>
      <c r="R10" s="74"/>
      <c r="S10" s="74"/>
      <c r="T10" s="72">
        <v>1.31925109607465</v>
      </c>
      <c r="U10" s="75"/>
      <c r="V10" s="59"/>
      <c r="W10" s="59"/>
    </row>
    <row r="11" spans="1:23" ht="13.5" thickBot="1" x14ac:dyDescent="0.25">
      <c r="A11" s="47"/>
      <c r="B11" s="51" t="s">
        <v>9</v>
      </c>
      <c r="C11" s="58"/>
      <c r="D11" s="72">
        <v>57396.145799999998</v>
      </c>
      <c r="E11" s="72">
        <v>81564.414999999994</v>
      </c>
      <c r="F11" s="73">
        <v>70.369101280258107</v>
      </c>
      <c r="G11" s="72">
        <v>44581.194600000003</v>
      </c>
      <c r="H11" s="73">
        <v>28.745194728362002</v>
      </c>
      <c r="I11" s="72">
        <v>10377.3701</v>
      </c>
      <c r="J11" s="73">
        <v>18.080256009106499</v>
      </c>
      <c r="K11" s="72">
        <v>8498.7430999999997</v>
      </c>
      <c r="L11" s="73">
        <v>19.063515852937702</v>
      </c>
      <c r="M11" s="73">
        <v>0.221047627619195</v>
      </c>
      <c r="N11" s="72">
        <v>526564.46660000004</v>
      </c>
      <c r="O11" s="72">
        <v>9238425.3169999998</v>
      </c>
      <c r="P11" s="74"/>
      <c r="Q11" s="72">
        <v>2336</v>
      </c>
      <c r="R11" s="74"/>
      <c r="S11" s="74"/>
      <c r="T11" s="72">
        <v>23.249491523972601</v>
      </c>
      <c r="U11" s="75"/>
      <c r="V11" s="59"/>
      <c r="W11" s="59"/>
    </row>
    <row r="12" spans="1:23" ht="13.5" thickBot="1" x14ac:dyDescent="0.25">
      <c r="A12" s="47"/>
      <c r="B12" s="51" t="s">
        <v>10</v>
      </c>
      <c r="C12" s="58"/>
      <c r="D12" s="72">
        <v>130176.72289999999</v>
      </c>
      <c r="E12" s="72">
        <v>152934.26550000001</v>
      </c>
      <c r="F12" s="73">
        <v>85.119395888425004</v>
      </c>
      <c r="G12" s="72">
        <v>100200.7697</v>
      </c>
      <c r="H12" s="73">
        <v>29.915891155075599</v>
      </c>
      <c r="I12" s="72">
        <v>23522.220700000002</v>
      </c>
      <c r="J12" s="73">
        <v>18.069452184680902</v>
      </c>
      <c r="K12" s="72">
        <v>21715.2965</v>
      </c>
      <c r="L12" s="73">
        <v>21.671786120022201</v>
      </c>
      <c r="M12" s="73">
        <v>8.3209741114979002E-2</v>
      </c>
      <c r="N12" s="72">
        <v>3441966.3695999999</v>
      </c>
      <c r="O12" s="72">
        <v>34531920.409699999</v>
      </c>
      <c r="P12" s="74"/>
      <c r="Q12" s="72">
        <v>1381</v>
      </c>
      <c r="R12" s="74"/>
      <c r="S12" s="74"/>
      <c r="T12" s="72">
        <v>101.788469587256</v>
      </c>
      <c r="U12" s="75"/>
      <c r="V12" s="59"/>
      <c r="W12" s="59"/>
    </row>
    <row r="13" spans="1:23" ht="13.5" thickBot="1" x14ac:dyDescent="0.25">
      <c r="A13" s="47"/>
      <c r="B13" s="51" t="s">
        <v>11</v>
      </c>
      <c r="C13" s="58"/>
      <c r="D13" s="72">
        <v>220567.49909999999</v>
      </c>
      <c r="E13" s="72">
        <v>279272.45280000003</v>
      </c>
      <c r="F13" s="73">
        <v>78.979325346477594</v>
      </c>
      <c r="G13" s="72">
        <v>190345.6637</v>
      </c>
      <c r="H13" s="73">
        <v>15.8773437821163</v>
      </c>
      <c r="I13" s="72">
        <v>63587.076300000001</v>
      </c>
      <c r="J13" s="73">
        <v>28.8288512856426</v>
      </c>
      <c r="K13" s="72">
        <v>42910.036800000002</v>
      </c>
      <c r="L13" s="73">
        <v>22.5432174108414</v>
      </c>
      <c r="M13" s="73">
        <v>0.48186953547427402</v>
      </c>
      <c r="N13" s="72">
        <v>2711710.0455999998</v>
      </c>
      <c r="O13" s="72">
        <v>52988156.6417</v>
      </c>
      <c r="P13" s="74"/>
      <c r="Q13" s="72">
        <v>8736</v>
      </c>
      <c r="R13" s="74"/>
      <c r="S13" s="74"/>
      <c r="T13" s="72">
        <v>26.1705484661172</v>
      </c>
      <c r="U13" s="75"/>
      <c r="V13" s="59"/>
      <c r="W13" s="59"/>
    </row>
    <row r="14" spans="1:23" ht="13.5" thickBot="1" x14ac:dyDescent="0.25">
      <c r="A14" s="47"/>
      <c r="B14" s="51" t="s">
        <v>12</v>
      </c>
      <c r="C14" s="58"/>
      <c r="D14" s="72">
        <v>169523.304</v>
      </c>
      <c r="E14" s="72">
        <v>145883.32149999999</v>
      </c>
      <c r="F14" s="73">
        <v>116.204719125483</v>
      </c>
      <c r="G14" s="72">
        <v>116091.58689999999</v>
      </c>
      <c r="H14" s="73">
        <v>46.025486020813403</v>
      </c>
      <c r="I14" s="72">
        <v>34950.4594</v>
      </c>
      <c r="J14" s="73">
        <v>20.616905508165399</v>
      </c>
      <c r="K14" s="72">
        <v>27071.2343</v>
      </c>
      <c r="L14" s="73">
        <v>23.318859723503401</v>
      </c>
      <c r="M14" s="73">
        <v>0.29105525860710402</v>
      </c>
      <c r="N14" s="72">
        <v>1912364.9565999999</v>
      </c>
      <c r="O14" s="72">
        <v>26248400.003199998</v>
      </c>
      <c r="P14" s="74"/>
      <c r="Q14" s="72">
        <v>3300</v>
      </c>
      <c r="R14" s="74"/>
      <c r="S14" s="74"/>
      <c r="T14" s="72">
        <v>49.3126591212121</v>
      </c>
      <c r="U14" s="75"/>
      <c r="V14" s="59"/>
      <c r="W14" s="59"/>
    </row>
    <row r="15" spans="1:23" ht="13.5" thickBot="1" x14ac:dyDescent="0.25">
      <c r="A15" s="47"/>
      <c r="B15" s="51" t="s">
        <v>13</v>
      </c>
      <c r="C15" s="58"/>
      <c r="D15" s="72">
        <v>114906.23420000001</v>
      </c>
      <c r="E15" s="72">
        <v>117940.6237</v>
      </c>
      <c r="F15" s="73">
        <v>97.427188864357404</v>
      </c>
      <c r="G15" s="72">
        <v>90540.896999999997</v>
      </c>
      <c r="H15" s="73">
        <v>26.910863496304898</v>
      </c>
      <c r="I15" s="72">
        <v>24650.0128</v>
      </c>
      <c r="J15" s="73">
        <v>21.452284962272302</v>
      </c>
      <c r="K15" s="72">
        <v>20301.683499999999</v>
      </c>
      <c r="L15" s="73">
        <v>22.422666632074598</v>
      </c>
      <c r="M15" s="73">
        <v>0.21418565115548199</v>
      </c>
      <c r="N15" s="72">
        <v>1512636.6105</v>
      </c>
      <c r="O15" s="72">
        <v>21355612.747400001</v>
      </c>
      <c r="P15" s="74"/>
      <c r="Q15" s="72">
        <v>4439</v>
      </c>
      <c r="R15" s="74"/>
      <c r="S15" s="74"/>
      <c r="T15" s="72">
        <v>24.669709506645599</v>
      </c>
      <c r="U15" s="75"/>
      <c r="V15" s="59"/>
      <c r="W15" s="59"/>
    </row>
    <row r="16" spans="1:23" ht="13.5" thickBot="1" x14ac:dyDescent="0.25">
      <c r="A16" s="47"/>
      <c r="B16" s="51" t="s">
        <v>14</v>
      </c>
      <c r="C16" s="58"/>
      <c r="D16" s="72">
        <v>731398.97349999996</v>
      </c>
      <c r="E16" s="72">
        <v>875075.37749999994</v>
      </c>
      <c r="F16" s="73">
        <v>83.581253947463495</v>
      </c>
      <c r="G16" s="72">
        <v>579997.18559999997</v>
      </c>
      <c r="H16" s="73">
        <v>26.103883201325701</v>
      </c>
      <c r="I16" s="72">
        <v>41626.575799999999</v>
      </c>
      <c r="J16" s="73">
        <v>5.6913637164135302</v>
      </c>
      <c r="K16" s="72">
        <v>21346.552299999999</v>
      </c>
      <c r="L16" s="73">
        <v>3.6804579108288702</v>
      </c>
      <c r="M16" s="73">
        <v>0.95003742126544699</v>
      </c>
      <c r="N16" s="72">
        <v>12611463.1697</v>
      </c>
      <c r="O16" s="72">
        <v>153004787.83180001</v>
      </c>
      <c r="P16" s="74"/>
      <c r="Q16" s="72">
        <v>36562</v>
      </c>
      <c r="R16" s="74"/>
      <c r="S16" s="74"/>
      <c r="T16" s="72">
        <v>17.917036767682301</v>
      </c>
      <c r="U16" s="75"/>
      <c r="V16" s="59"/>
      <c r="W16" s="59"/>
    </row>
    <row r="17" spans="1:23" ht="12" thickBot="1" x14ac:dyDescent="0.2">
      <c r="A17" s="47"/>
      <c r="B17" s="51" t="s">
        <v>15</v>
      </c>
      <c r="C17" s="58"/>
      <c r="D17" s="72">
        <v>620050.1115</v>
      </c>
      <c r="E17" s="72">
        <v>633000.10849999997</v>
      </c>
      <c r="F17" s="73">
        <v>97.954187238500296</v>
      </c>
      <c r="G17" s="72">
        <v>429742.33390000003</v>
      </c>
      <c r="H17" s="73">
        <v>44.284158805793702</v>
      </c>
      <c r="I17" s="72">
        <v>50573.339599999999</v>
      </c>
      <c r="J17" s="73">
        <v>8.15633102260961</v>
      </c>
      <c r="K17" s="72">
        <v>26800.205399999999</v>
      </c>
      <c r="L17" s="73">
        <v>6.2363428701060499</v>
      </c>
      <c r="M17" s="73">
        <v>0.88705044775514996</v>
      </c>
      <c r="N17" s="72">
        <v>10674063.2908</v>
      </c>
      <c r="O17" s="72">
        <v>170785217.5214</v>
      </c>
      <c r="P17" s="74"/>
      <c r="Q17" s="72">
        <v>9663</v>
      </c>
      <c r="R17" s="74"/>
      <c r="S17" s="74"/>
      <c r="T17" s="72">
        <v>42.446056876746397</v>
      </c>
      <c r="U17" s="75"/>
      <c r="V17" s="39"/>
      <c r="W17" s="39"/>
    </row>
    <row r="18" spans="1:23" ht="12" thickBot="1" x14ac:dyDescent="0.2">
      <c r="A18" s="47"/>
      <c r="B18" s="51" t="s">
        <v>16</v>
      </c>
      <c r="C18" s="58"/>
      <c r="D18" s="72">
        <v>1475885.4772999999</v>
      </c>
      <c r="E18" s="72">
        <v>1923401.5915999999</v>
      </c>
      <c r="F18" s="73">
        <v>76.733090153693297</v>
      </c>
      <c r="G18" s="72">
        <v>1126862.2080000001</v>
      </c>
      <c r="H18" s="73">
        <v>30.973021086532</v>
      </c>
      <c r="I18" s="72">
        <v>229252.58549999999</v>
      </c>
      <c r="J18" s="73">
        <v>15.533223209120299</v>
      </c>
      <c r="K18" s="72">
        <v>140675.103</v>
      </c>
      <c r="L18" s="73">
        <v>12.4837892336168</v>
      </c>
      <c r="M18" s="73">
        <v>0.62965997970515097</v>
      </c>
      <c r="N18" s="72">
        <v>15811881.1581</v>
      </c>
      <c r="O18" s="72">
        <v>372607768.67970002</v>
      </c>
      <c r="P18" s="74"/>
      <c r="Q18" s="72">
        <v>56904</v>
      </c>
      <c r="R18" s="74"/>
      <c r="S18" s="74"/>
      <c r="T18" s="72">
        <v>19.2341304969774</v>
      </c>
      <c r="U18" s="75"/>
      <c r="V18" s="39"/>
      <c r="W18" s="39"/>
    </row>
    <row r="19" spans="1:23" ht="12" thickBot="1" x14ac:dyDescent="0.2">
      <c r="A19" s="47"/>
      <c r="B19" s="51" t="s">
        <v>17</v>
      </c>
      <c r="C19" s="58"/>
      <c r="D19" s="72">
        <v>433990.30690000003</v>
      </c>
      <c r="E19" s="72">
        <v>660662.71640000003</v>
      </c>
      <c r="F19" s="73">
        <v>65.690146594747404</v>
      </c>
      <c r="G19" s="72">
        <v>389879.21539999999</v>
      </c>
      <c r="H19" s="73">
        <v>11.314040286744699</v>
      </c>
      <c r="I19" s="72">
        <v>37492.7451</v>
      </c>
      <c r="J19" s="73">
        <v>8.6390743073990102</v>
      </c>
      <c r="K19" s="72">
        <v>47034.472000000002</v>
      </c>
      <c r="L19" s="73">
        <v>12.063857251724601</v>
      </c>
      <c r="M19" s="73">
        <v>-0.202866674042817</v>
      </c>
      <c r="N19" s="72">
        <v>6485890.0093999999</v>
      </c>
      <c r="O19" s="72">
        <v>108298570.72930001</v>
      </c>
      <c r="P19" s="74"/>
      <c r="Q19" s="72">
        <v>8326</v>
      </c>
      <c r="R19" s="74"/>
      <c r="S19" s="74"/>
      <c r="T19" s="72">
        <v>50.284029786211903</v>
      </c>
      <c r="U19" s="75"/>
      <c r="V19" s="39"/>
      <c r="W19" s="39"/>
    </row>
    <row r="20" spans="1:23" ht="12" thickBot="1" x14ac:dyDescent="0.2">
      <c r="A20" s="47"/>
      <c r="B20" s="51" t="s">
        <v>18</v>
      </c>
      <c r="C20" s="58"/>
      <c r="D20" s="72">
        <v>738398.67220000003</v>
      </c>
      <c r="E20" s="72">
        <v>882470.45109999995</v>
      </c>
      <c r="F20" s="73">
        <v>83.674039315377101</v>
      </c>
      <c r="G20" s="72">
        <v>661761.51820000005</v>
      </c>
      <c r="H20" s="73">
        <v>11.5807812772877</v>
      </c>
      <c r="I20" s="72">
        <v>70220.424400000004</v>
      </c>
      <c r="J20" s="73">
        <v>9.5098253888761501</v>
      </c>
      <c r="K20" s="72">
        <v>51420.9202</v>
      </c>
      <c r="L20" s="73">
        <v>7.7703098149112098</v>
      </c>
      <c r="M20" s="73">
        <v>0.36560030677941902</v>
      </c>
      <c r="N20" s="72">
        <v>14824095.8463</v>
      </c>
      <c r="O20" s="72">
        <v>167026990.54319999</v>
      </c>
      <c r="P20" s="74"/>
      <c r="Q20" s="72">
        <v>31201</v>
      </c>
      <c r="R20" s="74"/>
      <c r="S20" s="74"/>
      <c r="T20" s="72">
        <v>22.158691650908601</v>
      </c>
      <c r="U20" s="75"/>
      <c r="V20" s="39"/>
      <c r="W20" s="39"/>
    </row>
    <row r="21" spans="1:23" ht="12" thickBot="1" x14ac:dyDescent="0.2">
      <c r="A21" s="47"/>
      <c r="B21" s="51" t="s">
        <v>19</v>
      </c>
      <c r="C21" s="58"/>
      <c r="D21" s="72">
        <v>319862.886</v>
      </c>
      <c r="E21" s="72">
        <v>339138.45390000002</v>
      </c>
      <c r="F21" s="73">
        <v>94.316313093270296</v>
      </c>
      <c r="G21" s="72">
        <v>239109.63</v>
      </c>
      <c r="H21" s="73">
        <v>33.772481685492998</v>
      </c>
      <c r="I21" s="72">
        <v>24693.909899999999</v>
      </c>
      <c r="J21" s="73">
        <v>7.7201547853226096</v>
      </c>
      <c r="K21" s="72">
        <v>29996.371500000001</v>
      </c>
      <c r="L21" s="73">
        <v>12.5450286130257</v>
      </c>
      <c r="M21" s="73">
        <v>-0.17677010034363699</v>
      </c>
      <c r="N21" s="72">
        <v>2884145.858</v>
      </c>
      <c r="O21" s="72">
        <v>65922826.808399998</v>
      </c>
      <c r="P21" s="74"/>
      <c r="Q21" s="72">
        <v>24359</v>
      </c>
      <c r="R21" s="74"/>
      <c r="S21" s="74"/>
      <c r="T21" s="72">
        <v>11.014644476374199</v>
      </c>
      <c r="U21" s="75"/>
      <c r="V21" s="39"/>
      <c r="W21" s="39"/>
    </row>
    <row r="22" spans="1:23" ht="12" thickBot="1" x14ac:dyDescent="0.2">
      <c r="A22" s="47"/>
      <c r="B22" s="51" t="s">
        <v>20</v>
      </c>
      <c r="C22" s="58"/>
      <c r="D22" s="72">
        <v>1146588.5329</v>
      </c>
      <c r="E22" s="72">
        <v>1140551.1854999999</v>
      </c>
      <c r="F22" s="73">
        <v>100.529335945353</v>
      </c>
      <c r="G22" s="72">
        <v>858171.79480000003</v>
      </c>
      <c r="H22" s="73">
        <v>33.6082751551182</v>
      </c>
      <c r="I22" s="72">
        <v>104036.17909999999</v>
      </c>
      <c r="J22" s="73">
        <v>9.0735408662135608</v>
      </c>
      <c r="K22" s="72">
        <v>110812.4808</v>
      </c>
      <c r="L22" s="73">
        <v>12.9126220963514</v>
      </c>
      <c r="M22" s="73">
        <v>-6.1151069365824998E-2</v>
      </c>
      <c r="N22" s="72">
        <v>10713100.167199999</v>
      </c>
      <c r="O22" s="72">
        <v>189159974.4269</v>
      </c>
      <c r="P22" s="74"/>
      <c r="Q22" s="72">
        <v>58802</v>
      </c>
      <c r="R22" s="74"/>
      <c r="S22" s="74"/>
      <c r="T22" s="72">
        <v>16.176616669501001</v>
      </c>
      <c r="U22" s="75"/>
      <c r="V22" s="39"/>
      <c r="W22" s="39"/>
    </row>
    <row r="23" spans="1:23" ht="12" thickBot="1" x14ac:dyDescent="0.2">
      <c r="A23" s="47"/>
      <c r="B23" s="51" t="s">
        <v>21</v>
      </c>
      <c r="C23" s="58"/>
      <c r="D23" s="72">
        <v>2296338.2074000002</v>
      </c>
      <c r="E23" s="72">
        <v>2784142.8133</v>
      </c>
      <c r="F23" s="73">
        <v>82.479181614903794</v>
      </c>
      <c r="G23" s="72">
        <v>1893459.2042</v>
      </c>
      <c r="H23" s="73">
        <v>21.27740604637</v>
      </c>
      <c r="I23" s="72">
        <v>267107.11920000002</v>
      </c>
      <c r="J23" s="73">
        <v>11.6318719228397</v>
      </c>
      <c r="K23" s="72">
        <v>58052.475299999998</v>
      </c>
      <c r="L23" s="73">
        <v>3.0659480368645</v>
      </c>
      <c r="M23" s="73">
        <v>3.6011323000381998</v>
      </c>
      <c r="N23" s="72">
        <v>29267755.105</v>
      </c>
      <c r="O23" s="72">
        <v>426271826.05180001</v>
      </c>
      <c r="P23" s="74"/>
      <c r="Q23" s="72">
        <v>69263</v>
      </c>
      <c r="R23" s="74"/>
      <c r="S23" s="74"/>
      <c r="T23" s="72">
        <v>31.201157151726001</v>
      </c>
      <c r="U23" s="75"/>
      <c r="V23" s="39"/>
      <c r="W23" s="39"/>
    </row>
    <row r="24" spans="1:23" ht="12" thickBot="1" x14ac:dyDescent="0.2">
      <c r="A24" s="47"/>
      <c r="B24" s="51" t="s">
        <v>22</v>
      </c>
      <c r="C24" s="58"/>
      <c r="D24" s="72">
        <v>202361.87169999999</v>
      </c>
      <c r="E24" s="72">
        <v>313632.76530000003</v>
      </c>
      <c r="F24" s="73">
        <v>64.521916741203398</v>
      </c>
      <c r="G24" s="72">
        <v>191280.4474</v>
      </c>
      <c r="H24" s="73">
        <v>5.7932864809892699</v>
      </c>
      <c r="I24" s="72">
        <v>34267.993699999999</v>
      </c>
      <c r="J24" s="73">
        <v>16.934016972723999</v>
      </c>
      <c r="K24" s="72">
        <v>26040.596099999999</v>
      </c>
      <c r="L24" s="73">
        <v>13.6138306104778</v>
      </c>
      <c r="M24" s="73">
        <v>0.31594505626543601</v>
      </c>
      <c r="N24" s="72">
        <v>2116301.5594000001</v>
      </c>
      <c r="O24" s="72">
        <v>41095897.556199998</v>
      </c>
      <c r="P24" s="74"/>
      <c r="Q24" s="72">
        <v>18802</v>
      </c>
      <c r="R24" s="74"/>
      <c r="S24" s="74"/>
      <c r="T24" s="72">
        <v>8.8043885969577698</v>
      </c>
      <c r="U24" s="75"/>
      <c r="V24" s="39"/>
      <c r="W24" s="39"/>
    </row>
    <row r="25" spans="1:23" ht="12" thickBot="1" x14ac:dyDescent="0.2">
      <c r="A25" s="47"/>
      <c r="B25" s="51" t="s">
        <v>23</v>
      </c>
      <c r="C25" s="58"/>
      <c r="D25" s="72">
        <v>202880.80540000001</v>
      </c>
      <c r="E25" s="72">
        <v>270008.82919999998</v>
      </c>
      <c r="F25" s="73">
        <v>75.138581949749096</v>
      </c>
      <c r="G25" s="72">
        <v>167433.29430000001</v>
      </c>
      <c r="H25" s="73">
        <v>21.1711244458265</v>
      </c>
      <c r="I25" s="72">
        <v>13462.501700000001</v>
      </c>
      <c r="J25" s="73">
        <v>6.63567047333893</v>
      </c>
      <c r="K25" s="72">
        <v>13082.810600000001</v>
      </c>
      <c r="L25" s="73">
        <v>7.81374496314859</v>
      </c>
      <c r="M25" s="73">
        <v>2.9022135350641E-2</v>
      </c>
      <c r="N25" s="72">
        <v>2297822.8089999999</v>
      </c>
      <c r="O25" s="72">
        <v>49091538.031900004</v>
      </c>
      <c r="P25" s="74"/>
      <c r="Q25" s="72">
        <v>14763</v>
      </c>
      <c r="R25" s="74"/>
      <c r="S25" s="74"/>
      <c r="T25" s="72">
        <v>11.5988834925151</v>
      </c>
      <c r="U25" s="75"/>
      <c r="V25" s="39"/>
      <c r="W25" s="39"/>
    </row>
    <row r="26" spans="1:23" ht="12" thickBot="1" x14ac:dyDescent="0.2">
      <c r="A26" s="47"/>
      <c r="B26" s="51" t="s">
        <v>24</v>
      </c>
      <c r="C26" s="58"/>
      <c r="D26" s="72">
        <v>475881.9277</v>
      </c>
      <c r="E26" s="72">
        <v>611155.57350000006</v>
      </c>
      <c r="F26" s="73">
        <v>77.865922906452894</v>
      </c>
      <c r="G26" s="72">
        <v>399997.82390000002</v>
      </c>
      <c r="H26" s="73">
        <v>18.9711291576854</v>
      </c>
      <c r="I26" s="72">
        <v>109388.61659999999</v>
      </c>
      <c r="J26" s="73">
        <v>22.986503633094401</v>
      </c>
      <c r="K26" s="72">
        <v>89483.193700000003</v>
      </c>
      <c r="L26" s="73">
        <v>22.3709201283982</v>
      </c>
      <c r="M26" s="73">
        <v>0.22244873117442199</v>
      </c>
      <c r="N26" s="72">
        <v>4828179.2367000002</v>
      </c>
      <c r="O26" s="72">
        <v>96933370.507599995</v>
      </c>
      <c r="P26" s="74"/>
      <c r="Q26" s="72">
        <v>31750</v>
      </c>
      <c r="R26" s="74"/>
      <c r="S26" s="74"/>
      <c r="T26" s="72">
        <v>14.0963429291339</v>
      </c>
      <c r="U26" s="75"/>
      <c r="V26" s="39"/>
      <c r="W26" s="39"/>
    </row>
    <row r="27" spans="1:23" ht="12" thickBot="1" x14ac:dyDescent="0.2">
      <c r="A27" s="47"/>
      <c r="B27" s="51" t="s">
        <v>25</v>
      </c>
      <c r="C27" s="58"/>
      <c r="D27" s="72">
        <v>244827.0485</v>
      </c>
      <c r="E27" s="72">
        <v>297879.42820000002</v>
      </c>
      <c r="F27" s="73">
        <v>82.189982027097201</v>
      </c>
      <c r="G27" s="72">
        <v>188363.7885</v>
      </c>
      <c r="H27" s="73">
        <v>29.9756447083777</v>
      </c>
      <c r="I27" s="72">
        <v>64849.236199999999</v>
      </c>
      <c r="J27" s="73">
        <v>26.487774368606999</v>
      </c>
      <c r="K27" s="72">
        <v>60824.792800000003</v>
      </c>
      <c r="L27" s="73">
        <v>32.291128398067897</v>
      </c>
      <c r="M27" s="73">
        <v>6.6164522964062999E-2</v>
      </c>
      <c r="N27" s="72">
        <v>2053201.8415000001</v>
      </c>
      <c r="O27" s="72">
        <v>36142576.428000003</v>
      </c>
      <c r="P27" s="74"/>
      <c r="Q27" s="72">
        <v>26019</v>
      </c>
      <c r="R27" s="74"/>
      <c r="S27" s="74"/>
      <c r="T27" s="72">
        <v>7.2131433952111896</v>
      </c>
      <c r="U27" s="75"/>
      <c r="V27" s="39"/>
      <c r="W27" s="39"/>
    </row>
    <row r="28" spans="1:23" ht="12" thickBot="1" x14ac:dyDescent="0.2">
      <c r="A28" s="47"/>
      <c r="B28" s="51" t="s">
        <v>26</v>
      </c>
      <c r="C28" s="58"/>
      <c r="D28" s="72">
        <v>695787.87939999998</v>
      </c>
      <c r="E28" s="72">
        <v>948411.86899999995</v>
      </c>
      <c r="F28" s="73">
        <v>73.363472362870695</v>
      </c>
      <c r="G28" s="72">
        <v>694846.86640000006</v>
      </c>
      <c r="H28" s="73">
        <v>0.13542739350260699</v>
      </c>
      <c r="I28" s="72">
        <v>10215.440199999999</v>
      </c>
      <c r="J28" s="73">
        <v>1.46818312052361</v>
      </c>
      <c r="K28" s="72">
        <v>42890.053999999996</v>
      </c>
      <c r="L28" s="73">
        <v>6.17259083605187</v>
      </c>
      <c r="M28" s="73">
        <v>-0.76182263141939599</v>
      </c>
      <c r="N28" s="72">
        <v>8095621.7457999997</v>
      </c>
      <c r="O28" s="72">
        <v>126818960.2414</v>
      </c>
      <c r="P28" s="74"/>
      <c r="Q28" s="72">
        <v>36678</v>
      </c>
      <c r="R28" s="74"/>
      <c r="S28" s="74"/>
      <c r="T28" s="72">
        <v>17.2979219559409</v>
      </c>
      <c r="U28" s="75"/>
      <c r="V28" s="39"/>
      <c r="W28" s="39"/>
    </row>
    <row r="29" spans="1:23" ht="12" thickBot="1" x14ac:dyDescent="0.2">
      <c r="A29" s="47"/>
      <c r="B29" s="51" t="s">
        <v>27</v>
      </c>
      <c r="C29" s="58"/>
      <c r="D29" s="72">
        <v>681992.10459999996</v>
      </c>
      <c r="E29" s="72">
        <v>729890.64850000001</v>
      </c>
      <c r="F29" s="73">
        <v>93.437572600986698</v>
      </c>
      <c r="G29" s="72">
        <v>672898.74049999996</v>
      </c>
      <c r="H29" s="73">
        <v>1.35137184136254</v>
      </c>
      <c r="I29" s="72">
        <v>111104.7118</v>
      </c>
      <c r="J29" s="73">
        <v>16.291202060933699</v>
      </c>
      <c r="K29" s="72">
        <v>90561.395900000003</v>
      </c>
      <c r="L29" s="73">
        <v>13.458398782662</v>
      </c>
      <c r="M29" s="73">
        <v>0.226844072972157</v>
      </c>
      <c r="N29" s="72">
        <v>6832050.0433</v>
      </c>
      <c r="O29" s="72">
        <v>95345633.480199993</v>
      </c>
      <c r="P29" s="74"/>
      <c r="Q29" s="72">
        <v>103271</v>
      </c>
      <c r="R29" s="74"/>
      <c r="S29" s="74"/>
      <c r="T29" s="72">
        <v>6.2781299774379997</v>
      </c>
      <c r="U29" s="75"/>
      <c r="V29" s="39"/>
      <c r="W29" s="39"/>
    </row>
    <row r="30" spans="1:23" ht="12" thickBot="1" x14ac:dyDescent="0.2">
      <c r="A30" s="47"/>
      <c r="B30" s="51" t="s">
        <v>28</v>
      </c>
      <c r="C30" s="58"/>
      <c r="D30" s="72">
        <v>1146957.4372</v>
      </c>
      <c r="E30" s="72">
        <v>1584433.3263000001</v>
      </c>
      <c r="F30" s="73">
        <v>72.389126015065401</v>
      </c>
      <c r="G30" s="72">
        <v>1065234.4890000001</v>
      </c>
      <c r="H30" s="73">
        <v>7.67182709946972</v>
      </c>
      <c r="I30" s="72">
        <v>130308.8596</v>
      </c>
      <c r="J30" s="73">
        <v>11.361263755184799</v>
      </c>
      <c r="K30" s="72">
        <v>92641.780499999993</v>
      </c>
      <c r="L30" s="73">
        <v>8.6968438833564594</v>
      </c>
      <c r="M30" s="73">
        <v>0.40658846253500103</v>
      </c>
      <c r="N30" s="72">
        <v>12704178.345100001</v>
      </c>
      <c r="O30" s="72">
        <v>167273688.39210001</v>
      </c>
      <c r="P30" s="74"/>
      <c r="Q30" s="72">
        <v>62308</v>
      </c>
      <c r="R30" s="74"/>
      <c r="S30" s="74"/>
      <c r="T30" s="72">
        <v>16.535365684984299</v>
      </c>
      <c r="U30" s="75"/>
      <c r="V30" s="39"/>
      <c r="W30" s="39"/>
    </row>
    <row r="31" spans="1:23" ht="12" thickBot="1" x14ac:dyDescent="0.2">
      <c r="A31" s="47"/>
      <c r="B31" s="51" t="s">
        <v>29</v>
      </c>
      <c r="C31" s="58"/>
      <c r="D31" s="72">
        <v>563172.16559999995</v>
      </c>
      <c r="E31" s="72">
        <v>623071.49199999997</v>
      </c>
      <c r="F31" s="73">
        <v>90.386444064752695</v>
      </c>
      <c r="G31" s="72">
        <v>547964.05660000001</v>
      </c>
      <c r="H31" s="73">
        <v>2.77538441013141</v>
      </c>
      <c r="I31" s="72">
        <v>22622.9506</v>
      </c>
      <c r="J31" s="73">
        <v>4.0170576569418399</v>
      </c>
      <c r="K31" s="72">
        <v>30569.593199999999</v>
      </c>
      <c r="L31" s="73">
        <v>5.5787588313141896</v>
      </c>
      <c r="M31" s="73">
        <v>-0.25995251385942603</v>
      </c>
      <c r="N31" s="72">
        <v>21263632.174899999</v>
      </c>
      <c r="O31" s="72">
        <v>177678139.1983</v>
      </c>
      <c r="P31" s="74"/>
      <c r="Q31" s="72">
        <v>21438</v>
      </c>
      <c r="R31" s="74"/>
      <c r="S31" s="74"/>
      <c r="T31" s="72">
        <v>23.927909595111501</v>
      </c>
      <c r="U31" s="75"/>
      <c r="V31" s="39"/>
      <c r="W31" s="39"/>
    </row>
    <row r="32" spans="1:23" ht="12" thickBot="1" x14ac:dyDescent="0.2">
      <c r="A32" s="47"/>
      <c r="B32" s="51" t="s">
        <v>30</v>
      </c>
      <c r="C32" s="58"/>
      <c r="D32" s="72">
        <v>101924.91190000001</v>
      </c>
      <c r="E32" s="72">
        <v>167410.22589999999</v>
      </c>
      <c r="F32" s="73">
        <v>60.8833249892891</v>
      </c>
      <c r="G32" s="72">
        <v>111974.4997</v>
      </c>
      <c r="H32" s="73">
        <v>-8.9748896640973292</v>
      </c>
      <c r="I32" s="72">
        <v>30285.1512</v>
      </c>
      <c r="J32" s="73">
        <v>29.7131983098629</v>
      </c>
      <c r="K32" s="72">
        <v>35568.971599999997</v>
      </c>
      <c r="L32" s="73">
        <v>31.765242707309</v>
      </c>
      <c r="M32" s="73">
        <v>-0.148551396408661</v>
      </c>
      <c r="N32" s="72">
        <v>921994.80429999996</v>
      </c>
      <c r="O32" s="72">
        <v>17547185.002599999</v>
      </c>
      <c r="P32" s="74"/>
      <c r="Q32" s="72">
        <v>19254</v>
      </c>
      <c r="R32" s="74"/>
      <c r="S32" s="74"/>
      <c r="T32" s="72">
        <v>4.50869484782383</v>
      </c>
      <c r="U32" s="75"/>
      <c r="V32" s="39"/>
      <c r="W32" s="39"/>
    </row>
    <row r="33" spans="1:23" ht="12" thickBot="1" x14ac:dyDescent="0.2">
      <c r="A33" s="47"/>
      <c r="B33" s="51" t="s">
        <v>31</v>
      </c>
      <c r="C33" s="58"/>
      <c r="D33" s="72">
        <v>29.203499999999998</v>
      </c>
      <c r="E33" s="74"/>
      <c r="F33" s="74"/>
      <c r="G33" s="72">
        <v>5.1281999999999996</v>
      </c>
      <c r="H33" s="73">
        <v>469.46881946881899</v>
      </c>
      <c r="I33" s="72">
        <v>0.49349999999999999</v>
      </c>
      <c r="J33" s="73">
        <v>1.6898659407262799</v>
      </c>
      <c r="K33" s="72">
        <v>0</v>
      </c>
      <c r="L33" s="73">
        <v>0</v>
      </c>
      <c r="M33" s="74"/>
      <c r="N33" s="72">
        <v>33.5398</v>
      </c>
      <c r="O33" s="72">
        <v>171.916</v>
      </c>
      <c r="P33" s="74"/>
      <c r="Q33" s="74"/>
      <c r="R33" s="74"/>
      <c r="S33" s="74"/>
      <c r="T33" s="74"/>
      <c r="U33" s="75"/>
      <c r="V33" s="39"/>
      <c r="W33" s="39"/>
    </row>
    <row r="34" spans="1:23" ht="12" thickBot="1" x14ac:dyDescent="0.2">
      <c r="A34" s="47"/>
      <c r="B34" s="51" t="s">
        <v>71</v>
      </c>
      <c r="C34" s="5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2">
        <v>1</v>
      </c>
      <c r="P34" s="74"/>
      <c r="Q34" s="74"/>
      <c r="R34" s="74"/>
      <c r="S34" s="74"/>
      <c r="T34" s="74"/>
      <c r="U34" s="75"/>
      <c r="V34" s="39"/>
      <c r="W34" s="39"/>
    </row>
    <row r="35" spans="1:23" ht="12" customHeight="1" thickBot="1" x14ac:dyDescent="0.2">
      <c r="A35" s="47"/>
      <c r="B35" s="51" t="s">
        <v>32</v>
      </c>
      <c r="C35" s="58"/>
      <c r="D35" s="72">
        <v>127609.79859999999</v>
      </c>
      <c r="E35" s="72">
        <v>150996.78890000001</v>
      </c>
      <c r="F35" s="73">
        <v>84.511597584046399</v>
      </c>
      <c r="G35" s="72">
        <v>93048.382800000007</v>
      </c>
      <c r="H35" s="73">
        <v>37.143488967763098</v>
      </c>
      <c r="I35" s="72">
        <v>15851.092699999999</v>
      </c>
      <c r="J35" s="73">
        <v>12.421532573439899</v>
      </c>
      <c r="K35" s="72">
        <v>7386.85</v>
      </c>
      <c r="L35" s="73">
        <v>7.93871938202025</v>
      </c>
      <c r="M35" s="73">
        <v>1.1458527924622799</v>
      </c>
      <c r="N35" s="72">
        <v>1316453.0795</v>
      </c>
      <c r="O35" s="72">
        <v>27611787.868099999</v>
      </c>
      <c r="P35" s="74"/>
      <c r="Q35" s="72">
        <v>7789</v>
      </c>
      <c r="R35" s="74"/>
      <c r="S35" s="74"/>
      <c r="T35" s="72">
        <v>13.2581368981898</v>
      </c>
      <c r="U35" s="75"/>
      <c r="V35" s="39"/>
      <c r="W35" s="39"/>
    </row>
    <row r="36" spans="1:23" ht="12" customHeight="1" thickBot="1" x14ac:dyDescent="0.2">
      <c r="A36" s="47"/>
      <c r="B36" s="51" t="s">
        <v>70</v>
      </c>
      <c r="C36" s="58"/>
      <c r="D36" s="72">
        <v>65516.28</v>
      </c>
      <c r="E36" s="74"/>
      <c r="F36" s="74"/>
      <c r="G36" s="74"/>
      <c r="H36" s="74"/>
      <c r="I36" s="72">
        <v>2359.69</v>
      </c>
      <c r="J36" s="73">
        <v>3.6016849552508199</v>
      </c>
      <c r="K36" s="74"/>
      <c r="L36" s="74"/>
      <c r="M36" s="74"/>
      <c r="N36" s="72">
        <v>1222814.3600000001</v>
      </c>
      <c r="O36" s="72">
        <v>5089000.25</v>
      </c>
      <c r="P36" s="72">
        <v>49</v>
      </c>
      <c r="Q36" s="72">
        <v>62</v>
      </c>
      <c r="R36" s="73">
        <v>-20.9677419354839</v>
      </c>
      <c r="S36" s="72">
        <v>1337.0669387755099</v>
      </c>
      <c r="T36" s="72">
        <v>1137.47</v>
      </c>
      <c r="U36" s="76">
        <v>14.9279690483037</v>
      </c>
      <c r="V36" s="39"/>
      <c r="W36" s="39"/>
    </row>
    <row r="37" spans="1:23" ht="12" customHeight="1" thickBot="1" x14ac:dyDescent="0.2">
      <c r="A37" s="47"/>
      <c r="B37" s="51" t="s">
        <v>36</v>
      </c>
      <c r="C37" s="58"/>
      <c r="D37" s="72">
        <v>143633.35999999999</v>
      </c>
      <c r="E37" s="72">
        <v>125733.9133</v>
      </c>
      <c r="F37" s="73">
        <v>114.23597359710899</v>
      </c>
      <c r="G37" s="72">
        <v>111746.23</v>
      </c>
      <c r="H37" s="73">
        <v>28.5353071866496</v>
      </c>
      <c r="I37" s="72">
        <v>-10457.280000000001</v>
      </c>
      <c r="J37" s="73">
        <v>-7.2805370562938903</v>
      </c>
      <c r="K37" s="72">
        <v>-9691.5</v>
      </c>
      <c r="L37" s="73">
        <v>-8.6727758063963307</v>
      </c>
      <c r="M37" s="73">
        <v>7.9015632255068996E-2</v>
      </c>
      <c r="N37" s="72">
        <v>7835941.71</v>
      </c>
      <c r="O37" s="72">
        <v>76967404.209999993</v>
      </c>
      <c r="P37" s="72">
        <v>56</v>
      </c>
      <c r="Q37" s="72">
        <v>51</v>
      </c>
      <c r="R37" s="73">
        <v>9.8039215686274606</v>
      </c>
      <c r="S37" s="72">
        <v>2564.8814285714302</v>
      </c>
      <c r="T37" s="72">
        <v>3019.2839215686299</v>
      </c>
      <c r="U37" s="76">
        <v>-17.7163157694307</v>
      </c>
      <c r="V37" s="39"/>
      <c r="W37" s="39"/>
    </row>
    <row r="38" spans="1:23" ht="12" customHeight="1" thickBot="1" x14ac:dyDescent="0.2">
      <c r="A38" s="47"/>
      <c r="B38" s="51" t="s">
        <v>37</v>
      </c>
      <c r="C38" s="58"/>
      <c r="D38" s="72">
        <v>107116.24</v>
      </c>
      <c r="E38" s="72">
        <v>101560.20359999999</v>
      </c>
      <c r="F38" s="73">
        <v>105.470682612929</v>
      </c>
      <c r="G38" s="72">
        <v>40305.14</v>
      </c>
      <c r="H38" s="73">
        <v>165.763225236285</v>
      </c>
      <c r="I38" s="72">
        <v>-7614.51</v>
      </c>
      <c r="J38" s="73">
        <v>-7.1086419762306798</v>
      </c>
      <c r="K38" s="72">
        <v>-210.26</v>
      </c>
      <c r="L38" s="73">
        <v>-0.52167043707080496</v>
      </c>
      <c r="M38" s="73">
        <v>35.214734138685401</v>
      </c>
      <c r="N38" s="72">
        <v>13632159.59</v>
      </c>
      <c r="O38" s="72">
        <v>60426242.789999999</v>
      </c>
      <c r="P38" s="72">
        <v>54</v>
      </c>
      <c r="Q38" s="72">
        <v>27</v>
      </c>
      <c r="R38" s="73">
        <v>100</v>
      </c>
      <c r="S38" s="72">
        <v>1983.63407407407</v>
      </c>
      <c r="T38" s="72">
        <v>1617.30296296296</v>
      </c>
      <c r="U38" s="76">
        <v>18.467675863155801</v>
      </c>
      <c r="V38" s="39"/>
      <c r="W38" s="39"/>
    </row>
    <row r="39" spans="1:23" ht="12" thickBot="1" x14ac:dyDescent="0.2">
      <c r="A39" s="47"/>
      <c r="B39" s="51" t="s">
        <v>38</v>
      </c>
      <c r="C39" s="58"/>
      <c r="D39" s="72">
        <v>97090.7</v>
      </c>
      <c r="E39" s="72">
        <v>80287.5193</v>
      </c>
      <c r="F39" s="73">
        <v>120.92875810151</v>
      </c>
      <c r="G39" s="72">
        <v>72377.919999999998</v>
      </c>
      <c r="H39" s="73">
        <v>34.1440870364885</v>
      </c>
      <c r="I39" s="72">
        <v>-16213.86</v>
      </c>
      <c r="J39" s="73">
        <v>-16.699704503108901</v>
      </c>
      <c r="K39" s="72">
        <v>-6192.29</v>
      </c>
      <c r="L39" s="73">
        <v>-8.5554959302505509</v>
      </c>
      <c r="M39" s="73">
        <v>1.6183948103205801</v>
      </c>
      <c r="N39" s="72">
        <v>6588406.5700000003</v>
      </c>
      <c r="O39" s="72">
        <v>46119863.939999998</v>
      </c>
      <c r="P39" s="72">
        <v>63</v>
      </c>
      <c r="Q39" s="72">
        <v>100</v>
      </c>
      <c r="R39" s="73">
        <v>-37</v>
      </c>
      <c r="S39" s="72">
        <v>1541.12222222222</v>
      </c>
      <c r="T39" s="72">
        <v>1534.5489</v>
      </c>
      <c r="U39" s="76">
        <v>0.42652828746728799</v>
      </c>
      <c r="V39" s="39"/>
      <c r="W39" s="39"/>
    </row>
    <row r="40" spans="1:23" ht="12" customHeight="1" thickBot="1" x14ac:dyDescent="0.2">
      <c r="A40" s="47"/>
      <c r="B40" s="51" t="s">
        <v>73</v>
      </c>
      <c r="C40" s="58"/>
      <c r="D40" s="72">
        <v>14.21</v>
      </c>
      <c r="E40" s="74"/>
      <c r="F40" s="74"/>
      <c r="G40" s="74"/>
      <c r="H40" s="74"/>
      <c r="I40" s="72">
        <v>14.21</v>
      </c>
      <c r="J40" s="73">
        <v>100</v>
      </c>
      <c r="K40" s="74"/>
      <c r="L40" s="74"/>
      <c r="M40" s="74"/>
      <c r="N40" s="72">
        <v>74.36</v>
      </c>
      <c r="O40" s="72">
        <v>2671.6</v>
      </c>
      <c r="P40" s="72">
        <v>30</v>
      </c>
      <c r="Q40" s="72">
        <v>76</v>
      </c>
      <c r="R40" s="73">
        <v>-60.526315789473699</v>
      </c>
      <c r="S40" s="72">
        <v>0.47366666666666701</v>
      </c>
      <c r="T40" s="72">
        <v>0.13513157894736799</v>
      </c>
      <c r="U40" s="76">
        <v>71.471165598725904</v>
      </c>
      <c r="V40" s="39"/>
      <c r="W40" s="39"/>
    </row>
    <row r="41" spans="1:23" ht="12" customHeight="1" thickBot="1" x14ac:dyDescent="0.2">
      <c r="A41" s="47"/>
      <c r="B41" s="51" t="s">
        <v>33</v>
      </c>
      <c r="C41" s="58"/>
      <c r="D41" s="72">
        <v>108747.0089</v>
      </c>
      <c r="E41" s="72">
        <v>81302.590100000001</v>
      </c>
      <c r="F41" s="73">
        <v>133.75589727983299</v>
      </c>
      <c r="G41" s="72">
        <v>130876.1541</v>
      </c>
      <c r="H41" s="73">
        <v>-16.908462318575999</v>
      </c>
      <c r="I41" s="72">
        <v>5403.9835999999996</v>
      </c>
      <c r="J41" s="73">
        <v>4.9693169997616398</v>
      </c>
      <c r="K41" s="72">
        <v>6140.4319999999998</v>
      </c>
      <c r="L41" s="73">
        <v>4.6917882346299802</v>
      </c>
      <c r="M41" s="73">
        <v>-0.11993429778230601</v>
      </c>
      <c r="N41" s="72">
        <v>1530093.5911999999</v>
      </c>
      <c r="O41" s="72">
        <v>32095302.351300001</v>
      </c>
      <c r="P41" s="74"/>
      <c r="Q41" s="72">
        <v>202</v>
      </c>
      <c r="R41" s="74"/>
      <c r="S41" s="74"/>
      <c r="T41" s="72">
        <v>531.88626534653497</v>
      </c>
      <c r="U41" s="75"/>
      <c r="V41" s="39"/>
      <c r="W41" s="39"/>
    </row>
    <row r="42" spans="1:23" ht="12" thickBot="1" x14ac:dyDescent="0.2">
      <c r="A42" s="47"/>
      <c r="B42" s="51" t="s">
        <v>34</v>
      </c>
      <c r="C42" s="58"/>
      <c r="D42" s="72">
        <v>290968.299</v>
      </c>
      <c r="E42" s="72">
        <v>252603.53080000001</v>
      </c>
      <c r="F42" s="73">
        <v>115.187740281578</v>
      </c>
      <c r="G42" s="72">
        <v>255142.33119999999</v>
      </c>
      <c r="H42" s="73">
        <v>14.0415616771632</v>
      </c>
      <c r="I42" s="72">
        <v>17070.7997</v>
      </c>
      <c r="J42" s="73">
        <v>5.8668933209112204</v>
      </c>
      <c r="K42" s="72">
        <v>16295.810100000001</v>
      </c>
      <c r="L42" s="73">
        <v>6.3869488153363703</v>
      </c>
      <c r="M42" s="73">
        <v>4.7557598870153997E-2</v>
      </c>
      <c r="N42" s="72">
        <v>4649669.3305000002</v>
      </c>
      <c r="O42" s="72">
        <v>75543831.916800007</v>
      </c>
      <c r="P42" s="74"/>
      <c r="Q42" s="72">
        <v>1555</v>
      </c>
      <c r="R42" s="74"/>
      <c r="S42" s="74"/>
      <c r="T42" s="72">
        <v>193.19251909967801</v>
      </c>
      <c r="U42" s="75"/>
      <c r="V42" s="39"/>
      <c r="W42" s="39"/>
    </row>
    <row r="43" spans="1:23" ht="12" thickBot="1" x14ac:dyDescent="0.2">
      <c r="A43" s="47"/>
      <c r="B43" s="51" t="s">
        <v>39</v>
      </c>
      <c r="C43" s="58"/>
      <c r="D43" s="72">
        <v>74210.600000000006</v>
      </c>
      <c r="E43" s="72">
        <v>54119.477400000003</v>
      </c>
      <c r="F43" s="73">
        <v>137.12364487835899</v>
      </c>
      <c r="G43" s="72">
        <v>48133.35</v>
      </c>
      <c r="H43" s="73">
        <v>54.1770934289843</v>
      </c>
      <c r="I43" s="72">
        <v>-12488.55</v>
      </c>
      <c r="J43" s="73">
        <v>-16.828525844016902</v>
      </c>
      <c r="K43" s="72">
        <v>-1063.26</v>
      </c>
      <c r="L43" s="73">
        <v>-2.2089881547824999</v>
      </c>
      <c r="M43" s="73">
        <v>10.745527904745799</v>
      </c>
      <c r="N43" s="72">
        <v>3757223.25</v>
      </c>
      <c r="O43" s="72">
        <v>35229087.579999998</v>
      </c>
      <c r="P43" s="72">
        <v>57</v>
      </c>
      <c r="Q43" s="72">
        <v>46</v>
      </c>
      <c r="R43" s="73">
        <v>23.913043478260899</v>
      </c>
      <c r="S43" s="72">
        <v>1301.94035087719</v>
      </c>
      <c r="T43" s="72">
        <v>1130.2863043478301</v>
      </c>
      <c r="U43" s="76">
        <v>13.184478567986099</v>
      </c>
      <c r="V43" s="39"/>
      <c r="W43" s="39"/>
    </row>
    <row r="44" spans="1:23" ht="12" thickBot="1" x14ac:dyDescent="0.2">
      <c r="A44" s="47"/>
      <c r="B44" s="51" t="s">
        <v>40</v>
      </c>
      <c r="C44" s="58"/>
      <c r="D44" s="72">
        <v>37164.11</v>
      </c>
      <c r="E44" s="72">
        <v>11248.261699999999</v>
      </c>
      <c r="F44" s="73">
        <v>330.39869618253999</v>
      </c>
      <c r="G44" s="72">
        <v>54972.65</v>
      </c>
      <c r="H44" s="73">
        <v>-32.395272922080302</v>
      </c>
      <c r="I44" s="72">
        <v>4418.2700000000004</v>
      </c>
      <c r="J44" s="73">
        <v>11.8885397766824</v>
      </c>
      <c r="K44" s="72">
        <v>5214.09</v>
      </c>
      <c r="L44" s="73">
        <v>9.4848802086128305</v>
      </c>
      <c r="M44" s="73">
        <v>-0.15262874250348599</v>
      </c>
      <c r="N44" s="72">
        <v>1734179.18</v>
      </c>
      <c r="O44" s="72">
        <v>12584989.57</v>
      </c>
      <c r="P44" s="72">
        <v>35</v>
      </c>
      <c r="Q44" s="72">
        <v>41</v>
      </c>
      <c r="R44" s="73">
        <v>-14.634146341463399</v>
      </c>
      <c r="S44" s="72">
        <v>1061.8317142857099</v>
      </c>
      <c r="T44" s="72">
        <v>1012.11195121951</v>
      </c>
      <c r="U44" s="76">
        <v>4.6824522565374904</v>
      </c>
      <c r="V44" s="39"/>
      <c r="W44" s="39"/>
    </row>
    <row r="45" spans="1:23" ht="12" thickBot="1" x14ac:dyDescent="0.2">
      <c r="A45" s="46"/>
      <c r="B45" s="51" t="s">
        <v>35</v>
      </c>
      <c r="C45" s="58"/>
      <c r="D45" s="77">
        <v>2261.7267999999999</v>
      </c>
      <c r="E45" s="78"/>
      <c r="F45" s="78"/>
      <c r="G45" s="77">
        <v>12427.5016</v>
      </c>
      <c r="H45" s="79">
        <v>-81.800631592757099</v>
      </c>
      <c r="I45" s="77">
        <v>336.05610000000001</v>
      </c>
      <c r="J45" s="79">
        <v>14.8583860791675</v>
      </c>
      <c r="K45" s="77">
        <v>1043.0527</v>
      </c>
      <c r="L45" s="79">
        <v>8.3931005086332107</v>
      </c>
      <c r="M45" s="79">
        <v>-0.67781484099509104</v>
      </c>
      <c r="N45" s="77">
        <v>124818.2435</v>
      </c>
      <c r="O45" s="77">
        <v>3450172.7966999998</v>
      </c>
      <c r="P45" s="78"/>
      <c r="Q45" s="77">
        <v>24</v>
      </c>
      <c r="R45" s="78"/>
      <c r="S45" s="78"/>
      <c r="T45" s="77">
        <v>783.83727916666703</v>
      </c>
      <c r="U45" s="80"/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53442</v>
      </c>
      <c r="D2" s="32">
        <v>490882.31934529898</v>
      </c>
      <c r="E2" s="32">
        <v>372069.84307350399</v>
      </c>
      <c r="F2" s="32">
        <v>118812.47627179501</v>
      </c>
      <c r="G2" s="32">
        <v>372069.84307350399</v>
      </c>
      <c r="H2" s="32">
        <v>0.242038614122949</v>
      </c>
    </row>
    <row r="3" spans="1:8" ht="14.25" x14ac:dyDescent="0.2">
      <c r="A3" s="32">
        <v>2</v>
      </c>
      <c r="B3" s="33">
        <v>13</v>
      </c>
      <c r="C3" s="32">
        <v>7524.6859999999997</v>
      </c>
      <c r="D3" s="32">
        <v>75805.729379010707</v>
      </c>
      <c r="E3" s="32">
        <v>60531.645184093497</v>
      </c>
      <c r="F3" s="32">
        <v>15274.084194917201</v>
      </c>
      <c r="G3" s="32">
        <v>60531.645184093497</v>
      </c>
      <c r="H3" s="32">
        <v>0.20148983882933699</v>
      </c>
    </row>
    <row r="4" spans="1:8" ht="14.25" x14ac:dyDescent="0.2">
      <c r="A4" s="32">
        <v>3</v>
      </c>
      <c r="B4" s="33">
        <v>14</v>
      </c>
      <c r="C4" s="32">
        <v>119690</v>
      </c>
      <c r="D4" s="32">
        <v>127999.260764103</v>
      </c>
      <c r="E4" s="32">
        <v>95778.553544444396</v>
      </c>
      <c r="F4" s="32">
        <v>32220.707219658099</v>
      </c>
      <c r="G4" s="32">
        <v>95778.553544444396</v>
      </c>
      <c r="H4" s="32">
        <v>0.25172572894026002</v>
      </c>
    </row>
    <row r="5" spans="1:8" ht="14.25" x14ac:dyDescent="0.2">
      <c r="A5" s="32">
        <v>4</v>
      </c>
      <c r="B5" s="33">
        <v>15</v>
      </c>
      <c r="C5" s="32">
        <v>3219</v>
      </c>
      <c r="D5" s="32">
        <v>57396.163292307698</v>
      </c>
      <c r="E5" s="32">
        <v>47018.7758769231</v>
      </c>
      <c r="F5" s="32">
        <v>10377.387415384601</v>
      </c>
      <c r="G5" s="32">
        <v>47018.7758769231</v>
      </c>
      <c r="H5" s="32">
        <v>0.18080280667079701</v>
      </c>
    </row>
    <row r="6" spans="1:8" ht="14.25" x14ac:dyDescent="0.2">
      <c r="A6" s="32">
        <v>5</v>
      </c>
      <c r="B6" s="33">
        <v>16</v>
      </c>
      <c r="C6" s="32">
        <v>1913</v>
      </c>
      <c r="D6" s="32">
        <v>130176.71589658099</v>
      </c>
      <c r="E6" s="32">
        <v>106654.502541026</v>
      </c>
      <c r="F6" s="32">
        <v>23522.213355555599</v>
      </c>
      <c r="G6" s="32">
        <v>106654.502541026</v>
      </c>
      <c r="H6" s="32">
        <v>0.18069447514901801</v>
      </c>
    </row>
    <row r="7" spans="1:8" ht="14.25" x14ac:dyDescent="0.2">
      <c r="A7" s="32">
        <v>6</v>
      </c>
      <c r="B7" s="33">
        <v>17</v>
      </c>
      <c r="C7" s="32">
        <v>17299</v>
      </c>
      <c r="D7" s="32">
        <v>220567.71632991501</v>
      </c>
      <c r="E7" s="32">
        <v>156980.422177778</v>
      </c>
      <c r="F7" s="32">
        <v>63587.294152136797</v>
      </c>
      <c r="G7" s="32">
        <v>156980.422177778</v>
      </c>
      <c r="H7" s="32">
        <v>0.28828921661874601</v>
      </c>
    </row>
    <row r="8" spans="1:8" ht="14.25" x14ac:dyDescent="0.2">
      <c r="A8" s="32">
        <v>7</v>
      </c>
      <c r="B8" s="33">
        <v>18</v>
      </c>
      <c r="C8" s="32">
        <v>55591</v>
      </c>
      <c r="D8" s="32">
        <v>169523.31397948699</v>
      </c>
      <c r="E8" s="32">
        <v>134572.84104529899</v>
      </c>
      <c r="F8" s="32">
        <v>34950.472934188001</v>
      </c>
      <c r="G8" s="32">
        <v>134572.84104529899</v>
      </c>
      <c r="H8" s="32">
        <v>0.20616912278164401</v>
      </c>
    </row>
    <row r="9" spans="1:8" ht="14.25" x14ac:dyDescent="0.2">
      <c r="A9" s="32">
        <v>8</v>
      </c>
      <c r="B9" s="33">
        <v>19</v>
      </c>
      <c r="C9" s="32">
        <v>17171</v>
      </c>
      <c r="D9" s="32">
        <v>114906.400009402</v>
      </c>
      <c r="E9" s="32">
        <v>90256.220034187994</v>
      </c>
      <c r="F9" s="32">
        <v>24650.179975213701</v>
      </c>
      <c r="G9" s="32">
        <v>90256.220034187994</v>
      </c>
      <c r="H9" s="32">
        <v>0.21452399494890401</v>
      </c>
    </row>
    <row r="10" spans="1:8" ht="14.25" x14ac:dyDescent="0.2">
      <c r="A10" s="32">
        <v>9</v>
      </c>
      <c r="B10" s="33">
        <v>21</v>
      </c>
      <c r="C10" s="32">
        <v>154635</v>
      </c>
      <c r="D10" s="32">
        <v>731398.53845299105</v>
      </c>
      <c r="E10" s="32">
        <v>689772.39761880296</v>
      </c>
      <c r="F10" s="32">
        <v>41626.140834188001</v>
      </c>
      <c r="G10" s="32">
        <v>689772.39761880296</v>
      </c>
      <c r="H10" s="35">
        <v>5.6913076312994901E-2</v>
      </c>
    </row>
    <row r="11" spans="1:8" ht="14.25" x14ac:dyDescent="0.2">
      <c r="A11" s="32">
        <v>10</v>
      </c>
      <c r="B11" s="33">
        <v>22</v>
      </c>
      <c r="C11" s="32">
        <v>40624</v>
      </c>
      <c r="D11" s="32">
        <v>620050.12195641</v>
      </c>
      <c r="E11" s="32">
        <v>569476.77261794906</v>
      </c>
      <c r="F11" s="32">
        <v>50573.349338461499</v>
      </c>
      <c r="G11" s="32">
        <v>569476.77261794906</v>
      </c>
      <c r="H11" s="32">
        <v>8.1563324556553907E-2</v>
      </c>
    </row>
    <row r="12" spans="1:8" ht="14.25" x14ac:dyDescent="0.2">
      <c r="A12" s="32">
        <v>11</v>
      </c>
      <c r="B12" s="33">
        <v>23</v>
      </c>
      <c r="C12" s="32">
        <v>199067.88</v>
      </c>
      <c r="D12" s="32">
        <v>1475885.50770994</v>
      </c>
      <c r="E12" s="32">
        <v>1246632.8940757101</v>
      </c>
      <c r="F12" s="32">
        <v>229252.613634226</v>
      </c>
      <c r="G12" s="32">
        <v>1246632.8940757101</v>
      </c>
      <c r="H12" s="32">
        <v>0.155332247953262</v>
      </c>
    </row>
    <row r="13" spans="1:8" ht="14.25" x14ac:dyDescent="0.2">
      <c r="A13" s="32">
        <v>12</v>
      </c>
      <c r="B13" s="33">
        <v>24</v>
      </c>
      <c r="C13" s="32">
        <v>15929.824000000001</v>
      </c>
      <c r="D13" s="32">
        <v>433990.31550427398</v>
      </c>
      <c r="E13" s="32">
        <v>396497.56211623899</v>
      </c>
      <c r="F13" s="32">
        <v>37492.753388034202</v>
      </c>
      <c r="G13" s="32">
        <v>396497.56211623899</v>
      </c>
      <c r="H13" s="32">
        <v>8.6390760458490007E-2</v>
      </c>
    </row>
    <row r="14" spans="1:8" ht="14.25" x14ac:dyDescent="0.2">
      <c r="A14" s="32">
        <v>13</v>
      </c>
      <c r="B14" s="33">
        <v>25</v>
      </c>
      <c r="C14" s="32">
        <v>71228</v>
      </c>
      <c r="D14" s="32">
        <v>738398.8077</v>
      </c>
      <c r="E14" s="32">
        <v>668178.24780000001</v>
      </c>
      <c r="F14" s="32">
        <v>70220.559899999993</v>
      </c>
      <c r="G14" s="32">
        <v>668178.24780000001</v>
      </c>
      <c r="H14" s="32">
        <v>9.5098419942911794E-2</v>
      </c>
    </row>
    <row r="15" spans="1:8" ht="14.25" x14ac:dyDescent="0.2">
      <c r="A15" s="32">
        <v>14</v>
      </c>
      <c r="B15" s="33">
        <v>26</v>
      </c>
      <c r="C15" s="32">
        <v>59376</v>
      </c>
      <c r="D15" s="32">
        <v>319862.95763162401</v>
      </c>
      <c r="E15" s="32">
        <v>295168.97594871803</v>
      </c>
      <c r="F15" s="32">
        <v>24693.981682906</v>
      </c>
      <c r="G15" s="32">
        <v>295168.97594871803</v>
      </c>
      <c r="H15" s="32">
        <v>7.7201754982036006E-2</v>
      </c>
    </row>
    <row r="16" spans="1:8" ht="14.25" x14ac:dyDescent="0.2">
      <c r="A16" s="32">
        <v>15</v>
      </c>
      <c r="B16" s="33">
        <v>27</v>
      </c>
      <c r="C16" s="32">
        <v>171207.26500000001</v>
      </c>
      <c r="D16" s="32">
        <v>1146588.9997</v>
      </c>
      <c r="E16" s="32">
        <v>1042552.3543</v>
      </c>
      <c r="F16" s="32">
        <v>104036.64539999999</v>
      </c>
      <c r="G16" s="32">
        <v>1042552.3543</v>
      </c>
      <c r="H16" s="32">
        <v>9.0735778406404302E-2</v>
      </c>
    </row>
    <row r="17" spans="1:8" ht="14.25" x14ac:dyDescent="0.2">
      <c r="A17" s="32">
        <v>16</v>
      </c>
      <c r="B17" s="33">
        <v>29</v>
      </c>
      <c r="C17" s="32">
        <v>179107</v>
      </c>
      <c r="D17" s="32">
        <v>2296339.7400068399</v>
      </c>
      <c r="E17" s="32">
        <v>2029231.11530598</v>
      </c>
      <c r="F17" s="32">
        <v>267108.624700855</v>
      </c>
      <c r="G17" s="32">
        <v>2029231.11530598</v>
      </c>
      <c r="H17" s="32">
        <v>0.116319297204716</v>
      </c>
    </row>
    <row r="18" spans="1:8" ht="14.25" x14ac:dyDescent="0.2">
      <c r="A18" s="32">
        <v>17</v>
      </c>
      <c r="B18" s="33">
        <v>31</v>
      </c>
      <c r="C18" s="32">
        <v>29035.553</v>
      </c>
      <c r="D18" s="32">
        <v>202361.889113418</v>
      </c>
      <c r="E18" s="32">
        <v>168093.87479253401</v>
      </c>
      <c r="F18" s="32">
        <v>34268.014320883798</v>
      </c>
      <c r="G18" s="32">
        <v>168093.87479253401</v>
      </c>
      <c r="H18" s="32">
        <v>0.16934025705639399</v>
      </c>
    </row>
    <row r="19" spans="1:8" ht="14.25" x14ac:dyDescent="0.2">
      <c r="A19" s="32">
        <v>18</v>
      </c>
      <c r="B19" s="33">
        <v>32</v>
      </c>
      <c r="C19" s="32">
        <v>15449.297</v>
      </c>
      <c r="D19" s="32">
        <v>202880.81000418999</v>
      </c>
      <c r="E19" s="32">
        <v>189418.301863353</v>
      </c>
      <c r="F19" s="32">
        <v>13462.508140836801</v>
      </c>
      <c r="G19" s="32">
        <v>189418.301863353</v>
      </c>
      <c r="H19" s="32">
        <v>6.63567349743861E-2</v>
      </c>
    </row>
    <row r="20" spans="1:8" ht="14.25" x14ac:dyDescent="0.2">
      <c r="A20" s="32">
        <v>19</v>
      </c>
      <c r="B20" s="33">
        <v>33</v>
      </c>
      <c r="C20" s="32">
        <v>31612.346000000001</v>
      </c>
      <c r="D20" s="32">
        <v>475881.90713415801</v>
      </c>
      <c r="E20" s="32">
        <v>366493.31018347997</v>
      </c>
      <c r="F20" s="32">
        <v>109388.59695067701</v>
      </c>
      <c r="G20" s="32">
        <v>366493.31018347997</v>
      </c>
      <c r="H20" s="32">
        <v>0.22986500497452</v>
      </c>
    </row>
    <row r="21" spans="1:8" ht="14.25" x14ac:dyDescent="0.2">
      <c r="A21" s="32">
        <v>20</v>
      </c>
      <c r="B21" s="33">
        <v>34</v>
      </c>
      <c r="C21" s="32">
        <v>44934.584000000003</v>
      </c>
      <c r="D21" s="32">
        <v>244826.989152333</v>
      </c>
      <c r="E21" s="32">
        <v>179977.82162175901</v>
      </c>
      <c r="F21" s="32">
        <v>64849.167530574799</v>
      </c>
      <c r="G21" s="32">
        <v>179977.82162175901</v>
      </c>
      <c r="H21" s="32">
        <v>0.26487752741273601</v>
      </c>
    </row>
    <row r="22" spans="1:8" ht="14.25" x14ac:dyDescent="0.2">
      <c r="A22" s="32">
        <v>21</v>
      </c>
      <c r="B22" s="33">
        <v>35</v>
      </c>
      <c r="C22" s="32">
        <v>34041.851000000002</v>
      </c>
      <c r="D22" s="32">
        <v>695787.87412566401</v>
      </c>
      <c r="E22" s="32">
        <v>685572.43420530995</v>
      </c>
      <c r="F22" s="32">
        <v>10215.439920354</v>
      </c>
      <c r="G22" s="32">
        <v>685572.43420530995</v>
      </c>
      <c r="H22" s="32">
        <v>1.46818309146172E-2</v>
      </c>
    </row>
    <row r="23" spans="1:8" ht="14.25" x14ac:dyDescent="0.2">
      <c r="A23" s="32">
        <v>22</v>
      </c>
      <c r="B23" s="33">
        <v>36</v>
      </c>
      <c r="C23" s="32">
        <v>165271.21299999999</v>
      </c>
      <c r="D23" s="32">
        <v>681992.10308407096</v>
      </c>
      <c r="E23" s="32">
        <v>570887.39438409603</v>
      </c>
      <c r="F23" s="32">
        <v>111104.708699975</v>
      </c>
      <c r="G23" s="32">
        <v>570887.39438409603</v>
      </c>
      <c r="H23" s="32">
        <v>0.16291201642591199</v>
      </c>
    </row>
    <row r="24" spans="1:8" ht="14.25" x14ac:dyDescent="0.2">
      <c r="A24" s="32">
        <v>23</v>
      </c>
      <c r="B24" s="33">
        <v>37</v>
      </c>
      <c r="C24" s="32">
        <v>116896.239</v>
      </c>
      <c r="D24" s="32">
        <v>1146957.45338446</v>
      </c>
      <c r="E24" s="32">
        <v>1016648.5835709299</v>
      </c>
      <c r="F24" s="32">
        <v>130308.869813522</v>
      </c>
      <c r="G24" s="32">
        <v>1016648.5835709299</v>
      </c>
      <c r="H24" s="32">
        <v>0.11361264485356901</v>
      </c>
    </row>
    <row r="25" spans="1:8" ht="14.25" x14ac:dyDescent="0.2">
      <c r="A25" s="32">
        <v>24</v>
      </c>
      <c r="B25" s="33">
        <v>38</v>
      </c>
      <c r="C25" s="32">
        <v>118442.928</v>
      </c>
      <c r="D25" s="32">
        <v>563172.09440973494</v>
      </c>
      <c r="E25" s="32">
        <v>540549.22591327399</v>
      </c>
      <c r="F25" s="32">
        <v>22622.8684964602</v>
      </c>
      <c r="G25" s="32">
        <v>540549.22591327399</v>
      </c>
      <c r="H25" s="32">
        <v>4.01704358597018E-2</v>
      </c>
    </row>
    <row r="26" spans="1:8" ht="14.25" x14ac:dyDescent="0.2">
      <c r="A26" s="32">
        <v>25</v>
      </c>
      <c r="B26" s="33">
        <v>39</v>
      </c>
      <c r="C26" s="32">
        <v>69372.394</v>
      </c>
      <c r="D26" s="32">
        <v>101924.862988276</v>
      </c>
      <c r="E26" s="32">
        <v>71639.766843504403</v>
      </c>
      <c r="F26" s="32">
        <v>30285.0961447718</v>
      </c>
      <c r="G26" s="32">
        <v>71639.766843504403</v>
      </c>
      <c r="H26" s="32">
        <v>0.297131585531347</v>
      </c>
    </row>
    <row r="27" spans="1:8" ht="14.25" x14ac:dyDescent="0.2">
      <c r="A27" s="32">
        <v>26</v>
      </c>
      <c r="B27" s="33">
        <v>40</v>
      </c>
      <c r="C27" s="32">
        <v>15</v>
      </c>
      <c r="D27" s="32">
        <v>29.203499999999998</v>
      </c>
      <c r="E27" s="32">
        <v>28.71</v>
      </c>
      <c r="F27" s="32">
        <v>0.49349999999999999</v>
      </c>
      <c r="G27" s="32">
        <v>28.71</v>
      </c>
      <c r="H27" s="32">
        <v>1.68986594072628E-2</v>
      </c>
    </row>
    <row r="28" spans="1:8" ht="14.25" x14ac:dyDescent="0.2">
      <c r="A28" s="32">
        <v>27</v>
      </c>
      <c r="B28" s="33">
        <v>42</v>
      </c>
      <c r="C28" s="32">
        <v>8789.67</v>
      </c>
      <c r="D28" s="32">
        <v>127609.7991</v>
      </c>
      <c r="E28" s="32">
        <v>111758.7028</v>
      </c>
      <c r="F28" s="32">
        <v>15851.096299999999</v>
      </c>
      <c r="G28" s="32">
        <v>111758.7028</v>
      </c>
      <c r="H28" s="32">
        <v>0.124215353458698</v>
      </c>
    </row>
    <row r="29" spans="1:8" ht="14.25" x14ac:dyDescent="0.2">
      <c r="A29" s="32">
        <v>28</v>
      </c>
      <c r="B29" s="33">
        <v>75</v>
      </c>
      <c r="C29" s="32">
        <v>211</v>
      </c>
      <c r="D29" s="32">
        <v>108747.008547009</v>
      </c>
      <c r="E29" s="32">
        <v>103343.025641026</v>
      </c>
      <c r="F29" s="32">
        <v>5403.9829059829099</v>
      </c>
      <c r="G29" s="32">
        <v>103343.025641026</v>
      </c>
      <c r="H29" s="32">
        <v>4.9693163776977897E-2</v>
      </c>
    </row>
    <row r="30" spans="1:8" ht="14.25" x14ac:dyDescent="0.2">
      <c r="A30" s="32">
        <v>29</v>
      </c>
      <c r="B30" s="33">
        <v>76</v>
      </c>
      <c r="C30" s="32">
        <v>1856</v>
      </c>
      <c r="D30" s="32">
        <v>290968.294721368</v>
      </c>
      <c r="E30" s="32">
        <v>273897.497188034</v>
      </c>
      <c r="F30" s="32">
        <v>17070.797533333302</v>
      </c>
      <c r="G30" s="32">
        <v>273897.497188034</v>
      </c>
      <c r="H30" s="32">
        <v>5.8668926625426297E-2</v>
      </c>
    </row>
    <row r="31" spans="1:8" ht="14.25" x14ac:dyDescent="0.2">
      <c r="A31" s="32">
        <v>30</v>
      </c>
      <c r="B31" s="33">
        <v>99</v>
      </c>
      <c r="C31" s="32">
        <v>15</v>
      </c>
      <c r="D31" s="32">
        <v>2261.7267982754702</v>
      </c>
      <c r="E31" s="32">
        <v>1925.67067544059</v>
      </c>
      <c r="F31" s="32">
        <v>336.05612283488398</v>
      </c>
      <c r="G31" s="32">
        <v>1925.67067544059</v>
      </c>
      <c r="H31" s="32">
        <v>0.148583871001184</v>
      </c>
    </row>
    <row r="32" spans="1:8" ht="14.25" x14ac:dyDescent="0.2">
      <c r="A32" s="32"/>
      <c r="B32" s="37">
        <v>70</v>
      </c>
      <c r="C32" s="38">
        <v>47</v>
      </c>
      <c r="D32" s="38">
        <v>65516.28</v>
      </c>
      <c r="E32" s="38">
        <v>63156.59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68</v>
      </c>
      <c r="D33" s="38">
        <v>143633.35999999999</v>
      </c>
      <c r="E33" s="38">
        <v>154090.64000000001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37</v>
      </c>
      <c r="D34" s="38">
        <v>107116.24</v>
      </c>
      <c r="E34" s="38">
        <v>114730.75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57</v>
      </c>
      <c r="D35" s="38">
        <v>97090.7</v>
      </c>
      <c r="E35" s="38">
        <v>113304.56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163</v>
      </c>
      <c r="D36" s="38">
        <v>14.21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49</v>
      </c>
      <c r="D37" s="38">
        <v>74210.600000000006</v>
      </c>
      <c r="E37" s="38">
        <v>86699.15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27</v>
      </c>
      <c r="D38" s="38">
        <v>37164.11</v>
      </c>
      <c r="E38" s="38">
        <v>32745.84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2015-05-09T03:09:58Z</dcterms:modified>
</cp:coreProperties>
</file>