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BBG\RMS-RA Data check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J35" i="2" l="1"/>
  <c r="I35" i="2"/>
  <c r="H35" i="2"/>
  <c r="F35" i="2"/>
  <c r="E35" i="2"/>
  <c r="J31" i="2"/>
  <c r="I31" i="2"/>
  <c r="H31" i="2"/>
  <c r="F31" i="2"/>
  <c r="E31" i="2"/>
  <c r="K31" i="2" l="1"/>
  <c r="K35" i="2"/>
  <c r="G35" i="2"/>
  <c r="L35" i="2" s="1"/>
  <c r="G31" i="2"/>
  <c r="L31" i="2" s="1"/>
  <c r="J38" i="2"/>
  <c r="J39" i="2"/>
  <c r="J32" i="2"/>
  <c r="J33" i="2"/>
  <c r="J34" i="2"/>
  <c r="I38" i="2"/>
  <c r="I39" i="2"/>
  <c r="I32" i="2"/>
  <c r="I33" i="2"/>
  <c r="I34" i="2"/>
  <c r="H30" i="2" l="1"/>
  <c r="H32" i="2"/>
  <c r="H40" i="2" l="1"/>
  <c r="J8" i="2" l="1"/>
  <c r="F38" i="2" l="1"/>
  <c r="F39" i="2"/>
  <c r="F33" i="2"/>
  <c r="F34" i="2"/>
  <c r="E38" i="2"/>
  <c r="K38" i="2" s="1"/>
  <c r="E39" i="2"/>
  <c r="K39" i="2" s="1"/>
  <c r="E34" i="2"/>
  <c r="K34" i="2" s="1"/>
  <c r="E33" i="2"/>
  <c r="K33" i="2" s="1"/>
  <c r="F40" i="2"/>
  <c r="E13" i="2"/>
  <c r="F37" i="2"/>
  <c r="F36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2" i="2"/>
  <c r="F4" i="2"/>
  <c r="E40" i="2"/>
  <c r="E37" i="2"/>
  <c r="E36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2" i="2"/>
  <c r="K32" i="2" s="1"/>
  <c r="E5" i="2"/>
  <c r="E4" i="2"/>
  <c r="I30" i="2"/>
  <c r="I36" i="2"/>
  <c r="I37" i="2"/>
  <c r="I40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6" i="2"/>
  <c r="J37" i="2"/>
  <c r="J40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3" i="2"/>
  <c r="H34" i="2"/>
  <c r="H36" i="2"/>
  <c r="H37" i="2"/>
  <c r="H38" i="2"/>
  <c r="H39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K6" i="2" l="1"/>
  <c r="E3" i="2"/>
  <c r="K19" i="2"/>
  <c r="G36" i="2"/>
  <c r="L36" i="2" s="1"/>
  <c r="G37" i="2"/>
  <c r="L37" i="2" s="1"/>
  <c r="G30" i="2"/>
  <c r="L30" i="2" s="1"/>
  <c r="G40" i="2"/>
  <c r="L40" i="2" s="1"/>
  <c r="G38" i="2"/>
  <c r="L38" i="2" s="1"/>
  <c r="G33" i="2"/>
  <c r="L33" i="2" s="1"/>
  <c r="G39" i="2"/>
  <c r="L39" i="2" s="1"/>
  <c r="G34" i="2"/>
  <c r="L34" i="2" s="1"/>
  <c r="G29" i="2"/>
  <c r="L29" i="2" s="1"/>
  <c r="G32" i="2"/>
  <c r="L32" i="2" s="1"/>
  <c r="I3" i="2"/>
  <c r="K5" i="2"/>
  <c r="K7" i="2"/>
  <c r="K40" i="2"/>
  <c r="G19" i="2"/>
  <c r="L19" i="2" s="1"/>
  <c r="G11" i="2"/>
  <c r="L11" i="2" s="1"/>
  <c r="G7" i="2"/>
  <c r="L7" i="2" s="1"/>
  <c r="G5" i="2"/>
  <c r="L5" i="2" s="1"/>
  <c r="K37" i="2"/>
  <c r="K28" i="2"/>
  <c r="K26" i="2"/>
  <c r="K24" i="2"/>
  <c r="K22" i="2"/>
  <c r="K20" i="2"/>
  <c r="K18" i="2"/>
  <c r="K16" i="2"/>
  <c r="K14" i="2"/>
  <c r="K12" i="2"/>
  <c r="K10" i="2"/>
  <c r="K8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K36" i="2"/>
  <c r="K30" i="2"/>
  <c r="K27" i="2"/>
  <c r="K25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K3" i="2" l="1"/>
  <c r="L4" i="2"/>
  <c r="G3" i="2"/>
  <c r="L3" i="2" s="1"/>
</calcChain>
</file>

<file path=xl/sharedStrings.xml><?xml version="1.0" encoding="utf-8"?>
<sst xmlns="http://schemas.openxmlformats.org/spreadsheetml/2006/main" count="117" uniqueCount="74">
  <si>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</si>
  <si>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</si>
  <si>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</si>
  <si>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</si>
  <si>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</si>
  <si>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</si>
  <si>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</si>
  <si>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</si>
  <si>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</si>
  <si>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</si>
  <si>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</si>
  <si>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</si>
  <si>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</si>
  <si>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</si>
  <si>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</si>
  <si>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</si>
  <si>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</si>
  <si>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</si>
  <si>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</si>
  <si>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</si>
  <si>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</si>
  <si>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</si>
  <si>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</si>
  <si>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</si>
  <si>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</si>
  <si>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</si>
  <si>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</si>
  <si>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</si>
  <si>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</si>
  <si>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</si>
  <si>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</si>
  <si>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</si>
  <si>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</si>
  <si>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</si>
  <si>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</si>
  <si>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</si>
  <si>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</si>
  <si>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</si>
  <si>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</si>
  <si>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</si>
  <si>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</si>
  <si>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</si>
  <si>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</si>
  <si>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</si>
  <si>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</si>
  <si>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</si>
  <si>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</si>
  <si>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</si>
  <si>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</si>
  <si>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</si>
  <si>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</si>
  <si>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</si>
  <si>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</si>
  <si>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</si>
  <si>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</si>
  <si>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</si>
  <si>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</si>
  <si>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</si>
  <si>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</si>
  <si>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</si>
  <si>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</si>
  <si>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</si>
  <si>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</si>
  <si>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</si>
  <si>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</si>
  <si>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</si>
  <si>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</si>
  <si>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</si>
  <si>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</si>
  <si>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</si>
  <si>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70-手机通信自营</t>
  </si>
  <si>
    <t>41-周转筐</t>
  </si>
  <si>
    <r>
      <t>74-</t>
    </r>
    <r>
      <rPr>
        <sz val="8"/>
        <color rgb="FF000000"/>
        <rFont val="宋体"/>
        <family val="3"/>
        <charset val="134"/>
      </rPr>
      <t>赠品</t>
    </r>
    <phoneticPr fontId="23" type="noConversion"/>
  </si>
  <si>
    <t>74-赠品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</si>
</sst>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5" fillId="0" borderId="0"/>
    <xf numFmtId="4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5" fillId="2" borderId="0" applyNumberFormat="0" applyBorder="0" applyAlignment="0" applyProtection="0"/>
    <xf numFmtId="0" fontId="43" fillId="3" borderId="0" applyNumberFormat="0" applyBorder="0" applyAlignment="0" applyProtection="0"/>
    <xf numFmtId="0" fontId="52" fillId="4" borderId="0" applyNumberFormat="0" applyBorder="0" applyAlignment="0" applyProtection="0"/>
    <xf numFmtId="0" fontId="54" fillId="5" borderId="4" applyNumberFormat="0" applyAlignment="0" applyProtection="0"/>
    <xf numFmtId="0" fontId="53" fillId="6" borderId="5" applyNumberFormat="0" applyAlignment="0" applyProtection="0"/>
    <xf numFmtId="0" fontId="47" fillId="6" borderId="4" applyNumberFormat="0" applyAlignment="0" applyProtection="0"/>
    <xf numFmtId="0" fontId="51" fillId="0" borderId="6" applyNumberFormat="0" applyFill="0" applyAlignment="0" applyProtection="0"/>
    <xf numFmtId="0" fontId="48" fillId="7" borderId="7" applyNumberFormat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37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7" fillId="32" borderId="0" applyNumberFormat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38" fillId="38" borderId="21">
      <alignment vertical="center"/>
    </xf>
  </cellStyleXfs>
  <cellXfs count="81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11" fontId="32" fillId="0" borderId="0" xfId="0" applyNumberFormat="1" applyFont="1" applyAlignment="1"/>
    <xf numFmtId="0" fontId="20" fillId="0" borderId="0" xfId="0" applyFont="1">
      <alignment vertical="center"/>
    </xf>
    <xf numFmtId="1" fontId="56" fillId="0" borderId="0" xfId="0" applyNumberFormat="1" applyFont="1" applyAlignment="1"/>
    <xf numFmtId="0" fontId="56" fillId="0" borderId="0" xfId="0" applyNumberFormat="1" applyFont="1" applyAlignment="1"/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62" applyFont="1" applyAlignment="1">
      <alignment wrapText="1"/>
    </xf>
    <xf numFmtId="0" fontId="20" fillId="0" borderId="19" xfId="62" applyFont="1" applyBorder="1" applyAlignment="1">
      <alignment wrapText="1"/>
    </xf>
    <xf numFmtId="0" fontId="20" fillId="0" borderId="0" xfId="62" applyFont="1" applyAlignment="1">
      <alignment horizontal="right" vertical="center" wrapText="1"/>
    </xf>
    <xf numFmtId="0" fontId="21" fillId="33" borderId="13" xfId="62" applyFont="1" applyFill="1" applyBorder="1" applyAlignment="1">
      <alignment vertical="center" wrapText="1"/>
    </xf>
    <xf numFmtId="0" fontId="21" fillId="33" borderId="15" xfId="62" applyFont="1" applyFill="1" applyBorder="1" applyAlignment="1">
      <alignment vertical="center" wrapText="1"/>
    </xf>
    <xf numFmtId="49" fontId="22" fillId="33" borderId="13" xfId="62" applyNumberFormat="1" applyFont="1" applyFill="1" applyBorder="1" applyAlignment="1">
      <alignment horizontal="left" vertical="top" wrapText="1"/>
    </xf>
    <xf numFmtId="49" fontId="22" fillId="33" borderId="14" xfId="62" applyNumberFormat="1" applyFont="1" applyFill="1" applyBorder="1" applyAlignment="1">
      <alignment horizontal="left" vertical="top" wrapText="1"/>
    </xf>
    <xf numFmtId="49" fontId="22" fillId="33" borderId="15" xfId="62" applyNumberFormat="1" applyFont="1" applyFill="1" applyBorder="1" applyAlignment="1">
      <alignment horizontal="left" vertical="top" wrapText="1"/>
    </xf>
    <xf numFmtId="14" fontId="21" fillId="33" borderId="12" xfId="62" applyNumberFormat="1" applyFont="1" applyFill="1" applyBorder="1" applyAlignment="1">
      <alignment vertical="center" wrapText="1"/>
    </xf>
    <xf numFmtId="14" fontId="21" fillId="33" borderId="16" xfId="62" applyNumberFormat="1" applyFont="1" applyFill="1" applyBorder="1" applyAlignment="1">
      <alignment vertical="center" wrapText="1"/>
    </xf>
    <xf numFmtId="14" fontId="21" fillId="33" borderId="17" xfId="62" applyNumberFormat="1" applyFont="1" applyFill="1" applyBorder="1" applyAlignment="1">
      <alignment vertical="center" wrapText="1"/>
    </xf>
    <xf numFmtId="49" fontId="21" fillId="33" borderId="13" xfId="62" applyNumberFormat="1" applyFont="1" applyFill="1" applyBorder="1" applyAlignment="1">
      <alignment horizontal="left" vertical="top" wrapText="1"/>
    </xf>
    <xf numFmtId="49" fontId="21" fillId="33" borderId="15" xfId="62" applyNumberFormat="1" applyFont="1" applyFill="1" applyBorder="1" applyAlignment="1">
      <alignment horizontal="left" vertical="top" wrapText="1"/>
    </xf>
    <xf numFmtId="0" fontId="35" fillId="0" borderId="0" xfId="62"/>
    <xf numFmtId="0" fontId="26" fillId="0" borderId="0" xfId="62" applyFont="1" applyAlignment="1">
      <alignment horizontal="left" wrapText="1"/>
    </xf>
    <xf numFmtId="0" fontId="33" fillId="0" borderId="19" xfId="62" applyFont="1" applyBorder="1" applyAlignment="1">
      <alignment horizontal="left" vertical="center" wrapText="1"/>
    </xf>
    <xf numFmtId="0" fontId="21" fillId="0" borderId="10" xfId="62" applyFont="1" applyBorder="1" applyAlignment="1">
      <alignment wrapText="1"/>
    </xf>
    <xf numFmtId="0" fontId="20" fillId="0" borderId="11" xfId="62" applyFont="1" applyBorder="1" applyAlignment="1">
      <alignment wrapText="1"/>
    </xf>
    <xf numFmtId="0" fontId="20" fillId="0" borderId="11" xfId="62" applyFont="1" applyBorder="1" applyAlignment="1">
      <alignment horizontal="right" vertical="center" wrapText="1"/>
    </xf>
    <xf numFmtId="49" fontId="21" fillId="33" borderId="10" xfId="62" applyNumberFormat="1" applyFont="1" applyFill="1" applyBorder="1" applyAlignment="1">
      <alignment vertical="center" wrapText="1"/>
    </xf>
    <xf numFmtId="49" fontId="21" fillId="33" borderId="12" xfId="62" applyNumberFormat="1" applyFont="1" applyFill="1" applyBorder="1" applyAlignment="1">
      <alignment vertical="center" wrapText="1"/>
    </xf>
    <xf numFmtId="0" fontId="21" fillId="33" borderId="10" xfId="62" applyFont="1" applyFill="1" applyBorder="1" applyAlignment="1">
      <alignment vertical="center" wrapText="1"/>
    </xf>
    <xf numFmtId="0" fontId="21" fillId="33" borderId="12" xfId="62" applyFont="1" applyFill="1" applyBorder="1" applyAlignment="1">
      <alignment vertical="center" wrapText="1"/>
    </xf>
    <xf numFmtId="4" fontId="22" fillId="34" borderId="10" xfId="62" applyNumberFormat="1" applyFont="1" applyFill="1" applyBorder="1" applyAlignment="1">
      <alignment horizontal="right" vertical="top" wrapText="1"/>
    </xf>
    <xf numFmtId="176" fontId="22" fillId="34" borderId="10" xfId="62" applyNumberFormat="1" applyFont="1" applyFill="1" applyBorder="1" applyAlignment="1">
      <alignment horizontal="right" vertical="top" wrapText="1"/>
    </xf>
    <xf numFmtId="176" fontId="22" fillId="34" borderId="12" xfId="62" applyNumberFormat="1" applyFont="1" applyFill="1" applyBorder="1" applyAlignment="1">
      <alignment horizontal="right" vertical="top" wrapText="1"/>
    </xf>
    <xf numFmtId="4" fontId="21" fillId="35" borderId="10" xfId="62" applyNumberFormat="1" applyFont="1" applyFill="1" applyBorder="1" applyAlignment="1">
      <alignment horizontal="right" vertical="top" wrapText="1"/>
    </xf>
    <xf numFmtId="176" fontId="21" fillId="35" borderId="10" xfId="62" applyNumberFormat="1" applyFont="1" applyFill="1" applyBorder="1" applyAlignment="1">
      <alignment horizontal="right" vertical="top" wrapText="1"/>
    </xf>
    <xf numFmtId="0" fontId="21" fillId="35" borderId="10" xfId="62" applyFont="1" applyFill="1" applyBorder="1" applyAlignment="1">
      <alignment horizontal="right" vertical="top" wrapText="1"/>
    </xf>
    <xf numFmtId="0" fontId="21" fillId="35" borderId="12" xfId="62" applyFont="1" applyFill="1" applyBorder="1" applyAlignment="1">
      <alignment horizontal="right" vertical="top" wrapText="1"/>
    </xf>
    <xf numFmtId="176" fontId="21" fillId="35" borderId="12" xfId="62" applyNumberFormat="1" applyFont="1" applyFill="1" applyBorder="1" applyAlignment="1">
      <alignment horizontal="right" vertical="top" wrapText="1"/>
    </xf>
    <xf numFmtId="4" fontId="21" fillId="35" borderId="13" xfId="62" applyNumberFormat="1" applyFont="1" applyFill="1" applyBorder="1" applyAlignment="1">
      <alignment horizontal="right" vertical="top" wrapText="1"/>
    </xf>
    <xf numFmtId="0" fontId="21" fillId="35" borderId="13" xfId="62" applyFont="1" applyFill="1" applyBorder="1" applyAlignment="1">
      <alignment horizontal="right" vertical="top" wrapText="1"/>
    </xf>
    <xf numFmtId="176" fontId="21" fillId="35" borderId="13" xfId="62" applyNumberFormat="1" applyFont="1" applyFill="1" applyBorder="1" applyAlignment="1">
      <alignment horizontal="right" vertical="top" wrapText="1"/>
    </xf>
    <xf numFmtId="0" fontId="21" fillId="35" borderId="20" xfId="62" applyFont="1" applyFill="1" applyBorder="1" applyAlignment="1">
      <alignment horizontal="right" vertical="top" wrapText="1"/>
    </xf>
  </cellXfs>
  <cellStyles count="110">
    <cellStyle name="20% - 着色 1" xfId="19" builtinId="30" customBuiltin="1"/>
    <cellStyle name="20% - 着色 1 2" xfId="84"/>
    <cellStyle name="20% - 着色 2" xfId="23" builtinId="34" customBuiltin="1"/>
    <cellStyle name="20% - 着色 2 2" xfId="88"/>
    <cellStyle name="20% - 着色 3" xfId="27" builtinId="38" customBuiltin="1"/>
    <cellStyle name="20% - 着色 3 2" xfId="92"/>
    <cellStyle name="20% - 着色 4" xfId="31" builtinId="42" customBuiltin="1"/>
    <cellStyle name="20% - 着色 4 2" xfId="96"/>
    <cellStyle name="20% - 着色 5" xfId="35" builtinId="46" customBuiltin="1"/>
    <cellStyle name="20% - 着色 5 2" xfId="100"/>
    <cellStyle name="20% - 着色 6" xfId="39" builtinId="50" customBuiltin="1"/>
    <cellStyle name="20% - 着色 6 2" xfId="104"/>
    <cellStyle name="40% - 着色 1" xfId="20" builtinId="31" customBuiltin="1"/>
    <cellStyle name="40% - 着色 1 2" xfId="85"/>
    <cellStyle name="40% - 着色 2" xfId="24" builtinId="35" customBuiltin="1"/>
    <cellStyle name="40% - 着色 2 2" xfId="89"/>
    <cellStyle name="40% - 着色 3" xfId="28" builtinId="39" customBuiltin="1"/>
    <cellStyle name="40% - 着色 3 2" xfId="93"/>
    <cellStyle name="40% - 着色 4" xfId="32" builtinId="43" customBuiltin="1"/>
    <cellStyle name="40% - 着色 4 2" xfId="97"/>
    <cellStyle name="40% - 着色 5" xfId="36" builtinId="47" customBuiltin="1"/>
    <cellStyle name="40% - 着色 5 2" xfId="101"/>
    <cellStyle name="40% - 着色 6" xfId="40" builtinId="51" customBuiltin="1"/>
    <cellStyle name="40% - 着色 6 2" xfId="105"/>
    <cellStyle name="60% - 着色 1" xfId="21" builtinId="32" customBuiltin="1"/>
    <cellStyle name="60% - 着色 1 2" xfId="86"/>
    <cellStyle name="60% - 着色 2" xfId="25" builtinId="36" customBuiltin="1"/>
    <cellStyle name="60% - 着色 2 2" xfId="90"/>
    <cellStyle name="60% - 着色 3" xfId="29" builtinId="40" customBuiltin="1"/>
    <cellStyle name="60% - 着色 3 2" xfId="94"/>
    <cellStyle name="60% - 着色 4" xfId="33" builtinId="44" customBuiltin="1"/>
    <cellStyle name="60% - 着色 4 2" xfId="98"/>
    <cellStyle name="60% - 着色 5" xfId="37" builtinId="48" customBuiltin="1"/>
    <cellStyle name="60% - 着色 5 2" xfId="102"/>
    <cellStyle name="60% - 着色 6" xfId="41" builtinId="52" customBuiltin="1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" xfId="18" builtinId="29" customBuiltin="1"/>
    <cellStyle name="着色 1 2" xfId="83"/>
    <cellStyle name="着色 2" xfId="22" builtinId="33" customBuiltin="1"/>
    <cellStyle name="着色 2 2" xfId="87"/>
    <cellStyle name="着色 3" xfId="26" builtinId="37" customBuiltin="1"/>
    <cellStyle name="着色 3 2" xfId="91"/>
    <cellStyle name="着色 4" xfId="30" builtinId="41" customBuiltin="1"/>
    <cellStyle name="着色 4 2" xfId="95"/>
    <cellStyle name="着色 5" xfId="34" builtinId="45" customBuiltin="1"/>
    <cellStyle name="着色 5 2" xfId="99"/>
    <cellStyle name="着色 6" xfId="38" builtinId="49" customBuiltin="1"/>
    <cellStyle name="着色 6 2" xfId="103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3" sqref="K3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 x14ac:dyDescent="0.15">
      <c r="A2" s="11" t="s">
        <v>3</v>
      </c>
      <c r="B2" s="12"/>
      <c r="C2" s="41" t="s">
        <v>4</v>
      </c>
      <c r="D2" s="41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2" t="s">
        <v>5</v>
      </c>
      <c r="B3" s="42"/>
      <c r="C3" s="42"/>
      <c r="D3" s="42"/>
      <c r="E3" s="15">
        <f>SUM(E4:E40)</f>
        <v>19358999.8532</v>
      </c>
      <c r="F3" s="25">
        <f>RA!I7</f>
        <v>2164722.4698000001</v>
      </c>
      <c r="G3" s="16">
        <f>SUM(G4:G40)</f>
        <v>17194277.383400001</v>
      </c>
      <c r="H3" s="27">
        <f>RA!J7</f>
        <v>11.181995383104301</v>
      </c>
      <c r="I3" s="20">
        <f>SUM(I4:I40)</f>
        <v>19359005.978924599</v>
      </c>
      <c r="J3" s="21">
        <f>SUM(J4:J40)</f>
        <v>17194277.301742151</v>
      </c>
      <c r="K3" s="22">
        <f>E3-I3</f>
        <v>-6.1257245987653732</v>
      </c>
      <c r="L3" s="22">
        <f>G3-J3</f>
        <v>8.1657849252223969E-2</v>
      </c>
    </row>
    <row r="4" spans="1:13" x14ac:dyDescent="0.15">
      <c r="A4" s="43">
        <f>RA!A8</f>
        <v>42133</v>
      </c>
      <c r="B4" s="12">
        <v>12</v>
      </c>
      <c r="C4" s="40" t="s">
        <v>6</v>
      </c>
      <c r="D4" s="40"/>
      <c r="E4" s="15">
        <f>VLOOKUP(C4,RA!B8:D36,3,0)</f>
        <v>640975.69590000005</v>
      </c>
      <c r="F4" s="25">
        <f>VLOOKUP(C4,RA!B8:I39,8,0)</f>
        <v>161340.49249999999</v>
      </c>
      <c r="G4" s="16">
        <f t="shared" ref="G4:G40" si="0">E4-F4</f>
        <v>479635.20340000006</v>
      </c>
      <c r="H4" s="27">
        <f>RA!J8</f>
        <v>25.171078019340602</v>
      </c>
      <c r="I4" s="20">
        <f>VLOOKUP(B4,RMS!B:D,3,FALSE)</f>
        <v>640976.63337265002</v>
      </c>
      <c r="J4" s="21">
        <f>VLOOKUP(B4,RMS!B:E,4,FALSE)</f>
        <v>479635.21904017101</v>
      </c>
      <c r="K4" s="22">
        <f t="shared" ref="K4:K40" si="1">E4-I4</f>
        <v>-0.93747264996636659</v>
      </c>
      <c r="L4" s="22">
        <f t="shared" ref="L4:L40" si="2">G4-J4</f>
        <v>-1.5640170953702182E-2</v>
      </c>
    </row>
    <row r="5" spans="1:13" x14ac:dyDescent="0.15">
      <c r="A5" s="43"/>
      <c r="B5" s="12">
        <v>13</v>
      </c>
      <c r="C5" s="40" t="s">
        <v>7</v>
      </c>
      <c r="D5" s="40"/>
      <c r="E5" s="15">
        <f>VLOOKUP(C5,RA!B8:D37,3,0)</f>
        <v>132539.59770000001</v>
      </c>
      <c r="F5" s="25">
        <f>VLOOKUP(C5,RA!B9:I40,8,0)</f>
        <v>29905.437300000001</v>
      </c>
      <c r="G5" s="16">
        <f t="shared" si="0"/>
        <v>102634.16040000001</v>
      </c>
      <c r="H5" s="27">
        <f>RA!J9</f>
        <v>22.5633982741446</v>
      </c>
      <c r="I5" s="20">
        <f>VLOOKUP(B5,RMS!B:D,3,FALSE)</f>
        <v>132539.64502833399</v>
      </c>
      <c r="J5" s="21">
        <f>VLOOKUP(B5,RMS!B:E,4,FALSE)</f>
        <v>102634.162139793</v>
      </c>
      <c r="K5" s="22">
        <f t="shared" si="1"/>
        <v>-4.7328333981567994E-2</v>
      </c>
      <c r="L5" s="22">
        <f t="shared" si="2"/>
        <v>-1.7397929914295673E-3</v>
      </c>
      <c r="M5" s="34"/>
    </row>
    <row r="6" spans="1:13" x14ac:dyDescent="0.15">
      <c r="A6" s="43"/>
      <c r="B6" s="12">
        <v>14</v>
      </c>
      <c r="C6" s="40" t="s">
        <v>8</v>
      </c>
      <c r="D6" s="40"/>
      <c r="E6" s="15">
        <f>VLOOKUP(C6,RA!B10:D38,3,0)</f>
        <v>196153.83689999999</v>
      </c>
      <c r="F6" s="25">
        <f>VLOOKUP(C6,RA!B10:I41,8,0)</f>
        <v>49743.452700000002</v>
      </c>
      <c r="G6" s="16">
        <f t="shared" si="0"/>
        <v>146410.3842</v>
      </c>
      <c r="H6" s="27">
        <f>RA!J10</f>
        <v>25.359408455190898</v>
      </c>
      <c r="I6" s="20">
        <f>VLOOKUP(B6,RMS!B:D,3,FALSE)</f>
        <v>196156.30638547</v>
      </c>
      <c r="J6" s="21">
        <f>VLOOKUP(B6,RMS!B:E,4,FALSE)</f>
        <v>146410.383864957</v>
      </c>
      <c r="K6" s="22">
        <f>E6-I6</f>
        <v>-2.4694854700064752</v>
      </c>
      <c r="L6" s="22">
        <f t="shared" si="2"/>
        <v>3.3504300517961383E-4</v>
      </c>
      <c r="M6" s="34"/>
    </row>
    <row r="7" spans="1:13" x14ac:dyDescent="0.15">
      <c r="A7" s="43"/>
      <c r="B7" s="12">
        <v>15</v>
      </c>
      <c r="C7" s="40" t="s">
        <v>9</v>
      </c>
      <c r="D7" s="40"/>
      <c r="E7" s="15">
        <f>VLOOKUP(C7,RA!B10:D39,3,0)</f>
        <v>74332.884099999996</v>
      </c>
      <c r="F7" s="25">
        <f>VLOOKUP(C7,RA!B11:I42,8,0)</f>
        <v>14315.127200000001</v>
      </c>
      <c r="G7" s="16">
        <f t="shared" si="0"/>
        <v>60017.756899999993</v>
      </c>
      <c r="H7" s="27">
        <f>RA!J11</f>
        <v>19.2581350412045</v>
      </c>
      <c r="I7" s="20">
        <f>VLOOKUP(B7,RMS!B:D,3,FALSE)</f>
        <v>74332.904590598293</v>
      </c>
      <c r="J7" s="21">
        <f>VLOOKUP(B7,RMS!B:E,4,FALSE)</f>
        <v>60017.756412820498</v>
      </c>
      <c r="K7" s="22">
        <f t="shared" si="1"/>
        <v>-2.0490598297328688E-2</v>
      </c>
      <c r="L7" s="22">
        <f t="shared" si="2"/>
        <v>4.8717949539422989E-4</v>
      </c>
      <c r="M7" s="34"/>
    </row>
    <row r="8" spans="1:13" x14ac:dyDescent="0.15">
      <c r="A8" s="43"/>
      <c r="B8" s="12">
        <v>16</v>
      </c>
      <c r="C8" s="40" t="s">
        <v>10</v>
      </c>
      <c r="D8" s="40"/>
      <c r="E8" s="15">
        <f>VLOOKUP(C8,RA!B12:D39,3,0)</f>
        <v>188655.37890000001</v>
      </c>
      <c r="F8" s="25">
        <f>VLOOKUP(C8,RA!B12:I43,8,0)</f>
        <v>22085.154699999999</v>
      </c>
      <c r="G8" s="16">
        <f t="shared" si="0"/>
        <v>166570.2242</v>
      </c>
      <c r="H8" s="27">
        <f>RA!J12</f>
        <v>11.706612781873901</v>
      </c>
      <c r="I8" s="20">
        <f>VLOOKUP(B8,RMS!B:D,3,FALSE)</f>
        <v>188655.37404871799</v>
      </c>
      <c r="J8" s="21">
        <f>VLOOKUP(B8,RMS!B:E,4,FALSE)</f>
        <v>166570.22407264999</v>
      </c>
      <c r="K8" s="22">
        <f t="shared" si="1"/>
        <v>4.8512820212636143E-3</v>
      </c>
      <c r="L8" s="22">
        <f t="shared" si="2"/>
        <v>1.273500092793256E-4</v>
      </c>
      <c r="M8" s="34"/>
    </row>
    <row r="9" spans="1:13" x14ac:dyDescent="0.15">
      <c r="A9" s="43"/>
      <c r="B9" s="12">
        <v>17</v>
      </c>
      <c r="C9" s="40" t="s">
        <v>11</v>
      </c>
      <c r="D9" s="40"/>
      <c r="E9" s="15">
        <f>VLOOKUP(C9,RA!B12:D40,3,0)</f>
        <v>360789.35869999998</v>
      </c>
      <c r="F9" s="25">
        <f>VLOOKUP(C9,RA!B13:I44,8,0)</f>
        <v>65641.458799999993</v>
      </c>
      <c r="G9" s="16">
        <f t="shared" si="0"/>
        <v>295147.89989999996</v>
      </c>
      <c r="H9" s="27">
        <f>RA!J13</f>
        <v>18.193845582508299</v>
      </c>
      <c r="I9" s="20">
        <f>VLOOKUP(B9,RMS!B:D,3,FALSE)</f>
        <v>360789.702778632</v>
      </c>
      <c r="J9" s="21">
        <f>VLOOKUP(B9,RMS!B:E,4,FALSE)</f>
        <v>295147.89915384603</v>
      </c>
      <c r="K9" s="22">
        <f t="shared" si="1"/>
        <v>-0.3440786320134066</v>
      </c>
      <c r="L9" s="22">
        <f t="shared" si="2"/>
        <v>7.4615393532440066E-4</v>
      </c>
      <c r="M9" s="34"/>
    </row>
    <row r="10" spans="1:13" x14ac:dyDescent="0.15">
      <c r="A10" s="43"/>
      <c r="B10" s="12">
        <v>18</v>
      </c>
      <c r="C10" s="40" t="s">
        <v>12</v>
      </c>
      <c r="D10" s="40"/>
      <c r="E10" s="15">
        <f>VLOOKUP(C10,RA!B14:D41,3,0)</f>
        <v>220061.17660000001</v>
      </c>
      <c r="F10" s="25">
        <f>VLOOKUP(C10,RA!B14:I45,8,0)</f>
        <v>42945.796999999999</v>
      </c>
      <c r="G10" s="16">
        <f t="shared" si="0"/>
        <v>177115.37960000001</v>
      </c>
      <c r="H10" s="27">
        <f>RA!J14</f>
        <v>19.515390067218199</v>
      </c>
      <c r="I10" s="20">
        <f>VLOOKUP(B10,RMS!B:D,3,FALSE)</f>
        <v>220061.17379316199</v>
      </c>
      <c r="J10" s="21">
        <f>VLOOKUP(B10,RMS!B:E,4,FALSE)</f>
        <v>177115.37310769199</v>
      </c>
      <c r="K10" s="22">
        <f t="shared" si="1"/>
        <v>2.8068380197510123E-3</v>
      </c>
      <c r="L10" s="22">
        <f t="shared" si="2"/>
        <v>6.4923080208245665E-3</v>
      </c>
      <c r="M10" s="34"/>
    </row>
    <row r="11" spans="1:13" x14ac:dyDescent="0.15">
      <c r="A11" s="43"/>
      <c r="B11" s="12">
        <v>19</v>
      </c>
      <c r="C11" s="40" t="s">
        <v>13</v>
      </c>
      <c r="D11" s="40"/>
      <c r="E11" s="15">
        <f>VLOOKUP(C11,RA!B14:D42,3,0)</f>
        <v>151157.82199999999</v>
      </c>
      <c r="F11" s="25">
        <f>VLOOKUP(C11,RA!B15:I46,8,0)</f>
        <v>33230.385199999997</v>
      </c>
      <c r="G11" s="16">
        <f t="shared" si="0"/>
        <v>117927.4368</v>
      </c>
      <c r="H11" s="27">
        <f>RA!J15</f>
        <v>21.983900508965998</v>
      </c>
      <c r="I11" s="20">
        <f>VLOOKUP(B11,RMS!B:D,3,FALSE)</f>
        <v>151158.057506838</v>
      </c>
      <c r="J11" s="21">
        <f>VLOOKUP(B11,RMS!B:E,4,FALSE)</f>
        <v>117927.437468376</v>
      </c>
      <c r="K11" s="22">
        <f t="shared" si="1"/>
        <v>-0.23550683801295236</v>
      </c>
      <c r="L11" s="22">
        <f t="shared" si="2"/>
        <v>-6.6837600024882704E-4</v>
      </c>
      <c r="M11" s="34"/>
    </row>
    <row r="12" spans="1:13" x14ac:dyDescent="0.15">
      <c r="A12" s="43"/>
      <c r="B12" s="12">
        <v>21</v>
      </c>
      <c r="C12" s="40" t="s">
        <v>14</v>
      </c>
      <c r="D12" s="40"/>
      <c r="E12" s="15">
        <f>VLOOKUP(C12,RA!B16:D43,3,0)</f>
        <v>1091430.1026000001</v>
      </c>
      <c r="F12" s="25">
        <f>VLOOKUP(C12,RA!B16:I47,8,0)</f>
        <v>59090.280299999999</v>
      </c>
      <c r="G12" s="16">
        <f t="shared" si="0"/>
        <v>1032339.8223000001</v>
      </c>
      <c r="H12" s="27">
        <f>RA!J16</f>
        <v>5.4140233221747698</v>
      </c>
      <c r="I12" s="20">
        <f>VLOOKUP(B12,RMS!B:D,3,FALSE)</f>
        <v>1091429.3876119701</v>
      </c>
      <c r="J12" s="21">
        <f>VLOOKUP(B12,RMS!B:E,4,FALSE)</f>
        <v>1032339.8210999999</v>
      </c>
      <c r="K12" s="22">
        <f t="shared" si="1"/>
        <v>0.71498803002759814</v>
      </c>
      <c r="L12" s="22">
        <f t="shared" si="2"/>
        <v>1.2000001734122634E-3</v>
      </c>
      <c r="M12" s="34"/>
    </row>
    <row r="13" spans="1:13" x14ac:dyDescent="0.15">
      <c r="A13" s="43"/>
      <c r="B13" s="12">
        <v>22</v>
      </c>
      <c r="C13" s="40" t="s">
        <v>15</v>
      </c>
      <c r="D13" s="40"/>
      <c r="E13" s="15">
        <f>VLOOKUP(C13,RA!B16:D44,3,0)</f>
        <v>718652.4301</v>
      </c>
      <c r="F13" s="25">
        <f>VLOOKUP(C13,RA!B17:I48,8,0)</f>
        <v>67241.614799999996</v>
      </c>
      <c r="G13" s="16">
        <f t="shared" si="0"/>
        <v>651410.81530000002</v>
      </c>
      <c r="H13" s="27">
        <f>RA!J17</f>
        <v>9.3566252591177292</v>
      </c>
      <c r="I13" s="20">
        <f>VLOOKUP(B13,RMS!B:D,3,FALSE)</f>
        <v>718652.43982136797</v>
      </c>
      <c r="J13" s="21">
        <f>VLOOKUP(B13,RMS!B:E,4,FALSE)</f>
        <v>651410.81552649604</v>
      </c>
      <c r="K13" s="22">
        <f t="shared" si="1"/>
        <v>-9.7213679691776633E-3</v>
      </c>
      <c r="L13" s="22">
        <f t="shared" si="2"/>
        <v>-2.264960203319788E-4</v>
      </c>
      <c r="M13" s="34"/>
    </row>
    <row r="14" spans="1:13" x14ac:dyDescent="0.15">
      <c r="A14" s="43"/>
      <c r="B14" s="12">
        <v>23</v>
      </c>
      <c r="C14" s="40" t="s">
        <v>16</v>
      </c>
      <c r="D14" s="40"/>
      <c r="E14" s="15">
        <f>VLOOKUP(C14,RA!B18:D45,3,0)</f>
        <v>1981182.1353</v>
      </c>
      <c r="F14" s="25">
        <f>VLOOKUP(C14,RA!B18:I49,8,0)</f>
        <v>285762.58059999999</v>
      </c>
      <c r="G14" s="16">
        <f t="shared" si="0"/>
        <v>1695419.5547</v>
      </c>
      <c r="H14" s="27">
        <f>RA!J18</f>
        <v>14.4238419834494</v>
      </c>
      <c r="I14" s="20">
        <f>VLOOKUP(B14,RMS!B:D,3,FALSE)</f>
        <v>1981182.2561002299</v>
      </c>
      <c r="J14" s="21">
        <f>VLOOKUP(B14,RMS!B:E,4,FALSE)</f>
        <v>1695419.5445459201</v>
      </c>
      <c r="K14" s="22">
        <f t="shared" si="1"/>
        <v>-0.12080022995360196</v>
      </c>
      <c r="L14" s="22">
        <f t="shared" si="2"/>
        <v>1.015407987870276E-2</v>
      </c>
      <c r="M14" s="34"/>
    </row>
    <row r="15" spans="1:13" x14ac:dyDescent="0.15">
      <c r="A15" s="43"/>
      <c r="B15" s="12">
        <v>24</v>
      </c>
      <c r="C15" s="40" t="s">
        <v>17</v>
      </c>
      <c r="D15" s="40"/>
      <c r="E15" s="15">
        <f>VLOOKUP(C15,RA!B18:D46,3,0)</f>
        <v>577963.65850000002</v>
      </c>
      <c r="F15" s="25">
        <f>VLOOKUP(C15,RA!B19:I50,8,0)</f>
        <v>54173.785199999998</v>
      </c>
      <c r="G15" s="16">
        <f t="shared" si="0"/>
        <v>523789.87330000004</v>
      </c>
      <c r="H15" s="27">
        <f>RA!J19</f>
        <v>9.3732165341672609</v>
      </c>
      <c r="I15" s="20">
        <f>VLOOKUP(B15,RMS!B:D,3,FALSE)</f>
        <v>577963.67867179494</v>
      </c>
      <c r="J15" s="21">
        <f>VLOOKUP(B15,RMS!B:E,4,FALSE)</f>
        <v>523789.87255640997</v>
      </c>
      <c r="K15" s="22">
        <f t="shared" si="1"/>
        <v>-2.0171794923953712E-2</v>
      </c>
      <c r="L15" s="22">
        <f t="shared" si="2"/>
        <v>7.4359006248414516E-4</v>
      </c>
      <c r="M15" s="34"/>
    </row>
    <row r="16" spans="1:13" x14ac:dyDescent="0.15">
      <c r="A16" s="43"/>
      <c r="B16" s="12">
        <v>25</v>
      </c>
      <c r="C16" s="40" t="s">
        <v>18</v>
      </c>
      <c r="D16" s="40"/>
      <c r="E16" s="15">
        <f>VLOOKUP(C16,RA!B20:D47,3,0)</f>
        <v>890490.17749999999</v>
      </c>
      <c r="F16" s="25">
        <f>VLOOKUP(C16,RA!B20:I51,8,0)</f>
        <v>89042.299599999998</v>
      </c>
      <c r="G16" s="16">
        <f t="shared" si="0"/>
        <v>801447.87789999996</v>
      </c>
      <c r="H16" s="27">
        <f>RA!J20</f>
        <v>9.9992455671977307</v>
      </c>
      <c r="I16" s="20">
        <f>VLOOKUP(B16,RMS!B:D,3,FALSE)</f>
        <v>890490.36810683797</v>
      </c>
      <c r="J16" s="21">
        <f>VLOOKUP(B16,RMS!B:E,4,FALSE)</f>
        <v>801447.87788119703</v>
      </c>
      <c r="K16" s="22">
        <f t="shared" si="1"/>
        <v>-0.19060683797579259</v>
      </c>
      <c r="L16" s="22">
        <f t="shared" si="2"/>
        <v>1.8802937120199203E-5</v>
      </c>
      <c r="M16" s="34"/>
    </row>
    <row r="17" spans="1:13" x14ac:dyDescent="0.15">
      <c r="A17" s="43"/>
      <c r="B17" s="12">
        <v>26</v>
      </c>
      <c r="C17" s="40" t="s">
        <v>19</v>
      </c>
      <c r="D17" s="40"/>
      <c r="E17" s="15">
        <f>VLOOKUP(C17,RA!B20:D48,3,0)</f>
        <v>390758.70679999999</v>
      </c>
      <c r="F17" s="25">
        <f>VLOOKUP(C17,RA!B21:I52,8,0)</f>
        <v>30423.684399999998</v>
      </c>
      <c r="G17" s="16">
        <f t="shared" si="0"/>
        <v>360335.02240000002</v>
      </c>
      <c r="H17" s="27">
        <f>RA!J21</f>
        <v>7.7857982101398404</v>
      </c>
      <c r="I17" s="20">
        <f>VLOOKUP(B17,RMS!B:D,3,FALSE)</f>
        <v>390758.751295008</v>
      </c>
      <c r="J17" s="21">
        <f>VLOOKUP(B17,RMS!B:E,4,FALSE)</f>
        <v>360335.02221847803</v>
      </c>
      <c r="K17" s="22">
        <f t="shared" si="1"/>
        <v>-4.4495008012745529E-2</v>
      </c>
      <c r="L17" s="22">
        <f t="shared" si="2"/>
        <v>1.8152198754251003E-4</v>
      </c>
      <c r="M17" s="34"/>
    </row>
    <row r="18" spans="1:13" x14ac:dyDescent="0.15">
      <c r="A18" s="43"/>
      <c r="B18" s="12">
        <v>27</v>
      </c>
      <c r="C18" s="40" t="s">
        <v>20</v>
      </c>
      <c r="D18" s="40"/>
      <c r="E18" s="15">
        <f>VLOOKUP(C18,RA!B22:D49,3,0)</f>
        <v>1607193.6523</v>
      </c>
      <c r="F18" s="25">
        <f>VLOOKUP(C18,RA!B22:I53,8,0)</f>
        <v>127426.17660000001</v>
      </c>
      <c r="G18" s="16">
        <f t="shared" si="0"/>
        <v>1479767.4756999998</v>
      </c>
      <c r="H18" s="27">
        <f>RA!J22</f>
        <v>7.9284892904874802</v>
      </c>
      <c r="I18" s="20">
        <f>VLOOKUP(B18,RMS!B:D,3,FALSE)</f>
        <v>1607194.2441290601</v>
      </c>
      <c r="J18" s="21">
        <f>VLOOKUP(B18,RMS!B:E,4,FALSE)</f>
        <v>1479767.4734461501</v>
      </c>
      <c r="K18" s="22">
        <f t="shared" si="1"/>
        <v>-0.59182906011119485</v>
      </c>
      <c r="L18" s="22">
        <f t="shared" si="2"/>
        <v>2.253849757835269E-3</v>
      </c>
      <c r="M18" s="34"/>
    </row>
    <row r="19" spans="1:13" x14ac:dyDescent="0.15">
      <c r="A19" s="43"/>
      <c r="B19" s="12">
        <v>29</v>
      </c>
      <c r="C19" s="40" t="s">
        <v>21</v>
      </c>
      <c r="D19" s="40"/>
      <c r="E19" s="15">
        <f>VLOOKUP(C19,RA!B22:D50,3,0)</f>
        <v>3059432.4964000001</v>
      </c>
      <c r="F19" s="25">
        <f>VLOOKUP(C19,RA!B23:I54,8,0)</f>
        <v>356479.68070000003</v>
      </c>
      <c r="G19" s="16">
        <f t="shared" si="0"/>
        <v>2702952.8157000002</v>
      </c>
      <c r="H19" s="27">
        <f>RA!J23</f>
        <v>11.6518236999661</v>
      </c>
      <c r="I19" s="20">
        <f>VLOOKUP(B19,RMS!B:D,3,FALSE)</f>
        <v>3059434.5228752098</v>
      </c>
      <c r="J19" s="21">
        <f>VLOOKUP(B19,RMS!B:E,4,FALSE)</f>
        <v>2702952.8526290599</v>
      </c>
      <c r="K19" s="22">
        <f t="shared" si="1"/>
        <v>-2.0264752097427845</v>
      </c>
      <c r="L19" s="22">
        <f t="shared" si="2"/>
        <v>-3.6929059773683548E-2</v>
      </c>
      <c r="M19" s="34"/>
    </row>
    <row r="20" spans="1:13" x14ac:dyDescent="0.15">
      <c r="A20" s="43"/>
      <c r="B20" s="12">
        <v>31</v>
      </c>
      <c r="C20" s="40" t="s">
        <v>22</v>
      </c>
      <c r="D20" s="40"/>
      <c r="E20" s="15">
        <f>VLOOKUP(C20,RA!B24:D51,3,0)</f>
        <v>271966.8824</v>
      </c>
      <c r="F20" s="25">
        <f>VLOOKUP(C20,RA!B24:I55,8,0)</f>
        <v>42086.262000000002</v>
      </c>
      <c r="G20" s="16">
        <f t="shared" si="0"/>
        <v>229880.62040000001</v>
      </c>
      <c r="H20" s="27">
        <f>RA!J24</f>
        <v>15.474774586010399</v>
      </c>
      <c r="I20" s="20">
        <f>VLOOKUP(B20,RMS!B:D,3,FALSE)</f>
        <v>271966.90750751097</v>
      </c>
      <c r="J20" s="21">
        <f>VLOOKUP(B20,RMS!B:E,4,FALSE)</f>
        <v>229880.614994915</v>
      </c>
      <c r="K20" s="22">
        <f t="shared" si="1"/>
        <v>-2.5107510969974101E-2</v>
      </c>
      <c r="L20" s="22">
        <f t="shared" si="2"/>
        <v>5.4050850158091635E-3</v>
      </c>
      <c r="M20" s="34"/>
    </row>
    <row r="21" spans="1:13" x14ac:dyDescent="0.15">
      <c r="A21" s="43"/>
      <c r="B21" s="12">
        <v>32</v>
      </c>
      <c r="C21" s="40" t="s">
        <v>23</v>
      </c>
      <c r="D21" s="40"/>
      <c r="E21" s="15">
        <f>VLOOKUP(C21,RA!B24:D52,3,0)</f>
        <v>256470.80360000001</v>
      </c>
      <c r="F21" s="25">
        <f>VLOOKUP(C21,RA!B25:I56,8,0)</f>
        <v>20498.6558</v>
      </c>
      <c r="G21" s="16">
        <f t="shared" si="0"/>
        <v>235972.14780000001</v>
      </c>
      <c r="H21" s="27">
        <f>RA!J25</f>
        <v>7.9925884398016498</v>
      </c>
      <c r="I21" s="20">
        <f>VLOOKUP(B21,RMS!B:D,3,FALSE)</f>
        <v>256470.800926859</v>
      </c>
      <c r="J21" s="21">
        <f>VLOOKUP(B21,RMS!B:E,4,FALSE)</f>
        <v>235972.13713409199</v>
      </c>
      <c r="K21" s="22">
        <f t="shared" si="1"/>
        <v>2.6731410180218518E-3</v>
      </c>
      <c r="L21" s="22">
        <f t="shared" si="2"/>
        <v>1.0665908019291237E-2</v>
      </c>
      <c r="M21" s="34"/>
    </row>
    <row r="22" spans="1:13" x14ac:dyDescent="0.15">
      <c r="A22" s="43"/>
      <c r="B22" s="12">
        <v>33</v>
      </c>
      <c r="C22" s="40" t="s">
        <v>24</v>
      </c>
      <c r="D22" s="40"/>
      <c r="E22" s="15">
        <f>VLOOKUP(C22,RA!B26:D53,3,0)</f>
        <v>610257.45660000003</v>
      </c>
      <c r="F22" s="25">
        <f>VLOOKUP(C22,RA!B26:I57,8,0)</f>
        <v>139613.97469999999</v>
      </c>
      <c r="G22" s="16">
        <f t="shared" si="0"/>
        <v>470643.48190000001</v>
      </c>
      <c r="H22" s="27">
        <f>RA!J26</f>
        <v>22.877880997611701</v>
      </c>
      <c r="I22" s="20">
        <f>VLOOKUP(B22,RMS!B:D,3,FALSE)</f>
        <v>610257.43381759303</v>
      </c>
      <c r="J22" s="21">
        <f>VLOOKUP(B22,RMS!B:E,4,FALSE)</f>
        <v>470643.45711633802</v>
      </c>
      <c r="K22" s="22">
        <f t="shared" si="1"/>
        <v>2.2782407002523541E-2</v>
      </c>
      <c r="L22" s="22">
        <f t="shared" si="2"/>
        <v>2.4783661996480078E-2</v>
      </c>
      <c r="M22" s="34"/>
    </row>
    <row r="23" spans="1:13" x14ac:dyDescent="0.15">
      <c r="A23" s="43"/>
      <c r="B23" s="12">
        <v>34</v>
      </c>
      <c r="C23" s="40" t="s">
        <v>25</v>
      </c>
      <c r="D23" s="40"/>
      <c r="E23" s="15">
        <f>VLOOKUP(C23,RA!B26:D54,3,0)</f>
        <v>294609.49890000001</v>
      </c>
      <c r="F23" s="25">
        <f>VLOOKUP(C23,RA!B27:I58,8,0)</f>
        <v>78819.396800000002</v>
      </c>
      <c r="G23" s="16">
        <f t="shared" si="0"/>
        <v>215790.10210000002</v>
      </c>
      <c r="H23" s="27">
        <f>RA!J27</f>
        <v>26.7538545411103</v>
      </c>
      <c r="I23" s="20">
        <f>VLOOKUP(B23,RMS!B:D,3,FALSE)</f>
        <v>294609.42866830801</v>
      </c>
      <c r="J23" s="21">
        <f>VLOOKUP(B23,RMS!B:E,4,FALSE)</f>
        <v>215790.12207185</v>
      </c>
      <c r="K23" s="22">
        <f t="shared" si="1"/>
        <v>7.0231691992376E-2</v>
      </c>
      <c r="L23" s="22">
        <f t="shared" si="2"/>
        <v>-1.9971849978901446E-2</v>
      </c>
      <c r="M23" s="34"/>
    </row>
    <row r="24" spans="1:13" x14ac:dyDescent="0.15">
      <c r="A24" s="43"/>
      <c r="B24" s="12">
        <v>35</v>
      </c>
      <c r="C24" s="40" t="s">
        <v>26</v>
      </c>
      <c r="D24" s="40"/>
      <c r="E24" s="15">
        <f>VLOOKUP(C24,RA!B28:D55,3,0)</f>
        <v>935385.505</v>
      </c>
      <c r="F24" s="25">
        <f>VLOOKUP(C24,RA!B28:I59,8,0)</f>
        <v>13859.5137</v>
      </c>
      <c r="G24" s="16">
        <f t="shared" si="0"/>
        <v>921525.99129999999</v>
      </c>
      <c r="H24" s="27">
        <f>RA!J28</f>
        <v>1.4816900225538601</v>
      </c>
      <c r="I24" s="20">
        <f>VLOOKUP(B24,RMS!B:D,3,FALSE)</f>
        <v>935385.49868584098</v>
      </c>
      <c r="J24" s="21">
        <f>VLOOKUP(B24,RMS!B:E,4,FALSE)</f>
        <v>921525.99945575197</v>
      </c>
      <c r="K24" s="22">
        <f t="shared" si="1"/>
        <v>6.3141590217128396E-3</v>
      </c>
      <c r="L24" s="22">
        <f t="shared" si="2"/>
        <v>-8.1557519733905792E-3</v>
      </c>
      <c r="M24" s="34"/>
    </row>
    <row r="25" spans="1:13" x14ac:dyDescent="0.15">
      <c r="A25" s="43"/>
      <c r="B25" s="12">
        <v>36</v>
      </c>
      <c r="C25" s="40" t="s">
        <v>27</v>
      </c>
      <c r="D25" s="40"/>
      <c r="E25" s="15">
        <f>VLOOKUP(C25,RA!B28:D56,3,0)</f>
        <v>825494.36029999994</v>
      </c>
      <c r="F25" s="25">
        <f>VLOOKUP(C25,RA!B29:I60,8,0)</f>
        <v>135407.549</v>
      </c>
      <c r="G25" s="16">
        <f t="shared" si="0"/>
        <v>690086.81129999994</v>
      </c>
      <c r="H25" s="27">
        <f>RA!J29</f>
        <v>16.403207037149301</v>
      </c>
      <c r="I25" s="20">
        <f>VLOOKUP(B25,RMS!B:D,3,FALSE)</f>
        <v>825494.36803716805</v>
      </c>
      <c r="J25" s="21">
        <f>VLOOKUP(B25,RMS!B:E,4,FALSE)</f>
        <v>690086.711340421</v>
      </c>
      <c r="K25" s="22">
        <f t="shared" si="1"/>
        <v>-7.7371681109070778E-3</v>
      </c>
      <c r="L25" s="22">
        <f t="shared" si="2"/>
        <v>9.9959578947164118E-2</v>
      </c>
      <c r="M25" s="34"/>
    </row>
    <row r="26" spans="1:13" x14ac:dyDescent="0.15">
      <c r="A26" s="43"/>
      <c r="B26" s="12">
        <v>37</v>
      </c>
      <c r="C26" s="40" t="s">
        <v>28</v>
      </c>
      <c r="D26" s="40"/>
      <c r="E26" s="15">
        <f>VLOOKUP(C26,RA!B30:D57,3,0)</f>
        <v>1458962.5719999999</v>
      </c>
      <c r="F26" s="25">
        <f>VLOOKUP(C26,RA!B30:I61,8,0)</f>
        <v>171918.45189999999</v>
      </c>
      <c r="G26" s="16">
        <f t="shared" si="0"/>
        <v>1287044.1200999999</v>
      </c>
      <c r="H26" s="27">
        <f>RA!J30</f>
        <v>11.783609476994901</v>
      </c>
      <c r="I26" s="20">
        <f>VLOOKUP(B26,RMS!B:D,3,FALSE)</f>
        <v>1458962.5916796499</v>
      </c>
      <c r="J26" s="21">
        <f>VLOOKUP(B26,RMS!B:E,4,FALSE)</f>
        <v>1287044.10835187</v>
      </c>
      <c r="K26" s="22">
        <f t="shared" si="1"/>
        <v>-1.9679649965837598E-2</v>
      </c>
      <c r="L26" s="22">
        <f t="shared" si="2"/>
        <v>1.1748129967600107E-2</v>
      </c>
      <c r="M26" s="34"/>
    </row>
    <row r="27" spans="1:13" x14ac:dyDescent="0.15">
      <c r="A27" s="43"/>
      <c r="B27" s="12">
        <v>38</v>
      </c>
      <c r="C27" s="40" t="s">
        <v>29</v>
      </c>
      <c r="D27" s="40"/>
      <c r="E27" s="15">
        <f>VLOOKUP(C27,RA!B30:D58,3,0)</f>
        <v>711326.89049999998</v>
      </c>
      <c r="F27" s="25">
        <f>VLOOKUP(C27,RA!B31:I62,8,0)</f>
        <v>32781.722500000003</v>
      </c>
      <c r="G27" s="16">
        <f t="shared" si="0"/>
        <v>678545.16799999995</v>
      </c>
      <c r="H27" s="27">
        <f>RA!J31</f>
        <v>4.6085313149004303</v>
      </c>
      <c r="I27" s="20">
        <f>VLOOKUP(B27,RMS!B:D,3,FALSE)</f>
        <v>711326.793647788</v>
      </c>
      <c r="J27" s="21">
        <f>VLOOKUP(B27,RMS!B:E,4,FALSE)</f>
        <v>678545.16631061898</v>
      </c>
      <c r="K27" s="22">
        <f t="shared" si="1"/>
        <v>9.685221198014915E-2</v>
      </c>
      <c r="L27" s="22">
        <f t="shared" si="2"/>
        <v>1.6893809661269188E-3</v>
      </c>
      <c r="M27" s="34"/>
    </row>
    <row r="28" spans="1:13" x14ac:dyDescent="0.15">
      <c r="A28" s="43"/>
      <c r="B28" s="12">
        <v>39</v>
      </c>
      <c r="C28" s="40" t="s">
        <v>30</v>
      </c>
      <c r="D28" s="40"/>
      <c r="E28" s="15">
        <f>VLOOKUP(C28,RA!B32:D59,3,0)</f>
        <v>125127.74340000001</v>
      </c>
      <c r="F28" s="25">
        <f>VLOOKUP(C28,RA!B32:I63,8,0)</f>
        <v>35891.444300000003</v>
      </c>
      <c r="G28" s="16">
        <f t="shared" si="0"/>
        <v>89236.299100000004</v>
      </c>
      <c r="H28" s="27">
        <f>RA!J32</f>
        <v>28.683842067913499</v>
      </c>
      <c r="I28" s="20">
        <f>VLOOKUP(B28,RMS!B:D,3,FALSE)</f>
        <v>125127.685469148</v>
      </c>
      <c r="J28" s="21">
        <f>VLOOKUP(B28,RMS!B:E,4,FALSE)</f>
        <v>89236.308587206004</v>
      </c>
      <c r="K28" s="22">
        <f t="shared" si="1"/>
        <v>5.7930852010031231E-2</v>
      </c>
      <c r="L28" s="22">
        <f t="shared" si="2"/>
        <v>-9.4872059999033809E-3</v>
      </c>
      <c r="M28" s="34"/>
    </row>
    <row r="29" spans="1:13" x14ac:dyDescent="0.15">
      <c r="A29" s="43"/>
      <c r="B29" s="12">
        <v>40</v>
      </c>
      <c r="C29" s="40" t="s">
        <v>31</v>
      </c>
      <c r="D29" s="40"/>
      <c r="E29" s="15">
        <f>VLOOKUP(C29,RA!B32:D60,3,0)</f>
        <v>1.5385</v>
      </c>
      <c r="F29" s="25">
        <f>VLOOKUP(C29,RA!B33:I64,8,0)</f>
        <v>1.84E-2</v>
      </c>
      <c r="G29" s="16">
        <f t="shared" si="0"/>
        <v>1.5201</v>
      </c>
      <c r="H29" s="27">
        <f>RA!J33</f>
        <v>1.1959701007474799</v>
      </c>
      <c r="I29" s="20">
        <f>VLOOKUP(B29,RMS!B:D,3,FALSE)</f>
        <v>1.5385</v>
      </c>
      <c r="J29" s="21">
        <f>VLOOKUP(B29,RMS!B:E,4,FALSE)</f>
        <v>1.5201</v>
      </c>
      <c r="K29" s="22">
        <f t="shared" si="1"/>
        <v>0</v>
      </c>
      <c r="L29" s="22">
        <f t="shared" si="2"/>
        <v>0</v>
      </c>
      <c r="M29" s="34"/>
    </row>
    <row r="30" spans="1:13" ht="12" thickBot="1" x14ac:dyDescent="0.2">
      <c r="A30" s="43"/>
      <c r="B30" s="12">
        <v>42</v>
      </c>
      <c r="C30" s="40" t="s">
        <v>32</v>
      </c>
      <c r="D30" s="40"/>
      <c r="E30" s="15">
        <f>VLOOKUP(C30,RA!B34:D62,3,0)</f>
        <v>167603.34020000001</v>
      </c>
      <c r="F30" s="25">
        <f>VLOOKUP(C30,RA!B34:I66,8,0)</f>
        <v>21412.284899999999</v>
      </c>
      <c r="G30" s="16">
        <f t="shared" si="0"/>
        <v>146191.05530000001</v>
      </c>
      <c r="H30" s="27">
        <f>RA!J34</f>
        <v>0</v>
      </c>
      <c r="I30" s="20">
        <f>VLOOKUP(B30,RMS!B:D,3,FALSE)</f>
        <v>167603.34030000001</v>
      </c>
      <c r="J30" s="21">
        <f>VLOOKUP(B30,RMS!B:E,4,FALSE)</f>
        <v>146191.0589</v>
      </c>
      <c r="K30" s="22">
        <f t="shared" si="1"/>
        <v>-1.0000000474974513E-4</v>
      </c>
      <c r="L30" s="22">
        <f t="shared" si="2"/>
        <v>-3.599999996367842E-3</v>
      </c>
      <c r="M30" s="34"/>
    </row>
    <row r="31" spans="1:13" s="39" customFormat="1" ht="12" thickBot="1" x14ac:dyDescent="0.2">
      <c r="A31" s="43"/>
      <c r="B31" s="12">
        <v>70</v>
      </c>
      <c r="C31" s="44" t="s">
        <v>70</v>
      </c>
      <c r="D31" s="45"/>
      <c r="E31" s="15">
        <f>VLOOKUP(C31,RA!B35:D63,3,0)</f>
        <v>62998.35</v>
      </c>
      <c r="F31" s="25">
        <f>VLOOKUP(C31,RA!B35:I67,8,0)</f>
        <v>2074.59</v>
      </c>
      <c r="G31" s="16">
        <f t="shared" si="0"/>
        <v>60923.759999999995</v>
      </c>
      <c r="H31" s="27">
        <f>RA!J35</f>
        <v>12.7755717006886</v>
      </c>
      <c r="I31" s="20">
        <f>VLOOKUP(B31,RMS!B:D,3,FALSE)</f>
        <v>62998.35</v>
      </c>
      <c r="J31" s="21">
        <f>VLOOKUP(B31,RMS!B:E,4,FALSE)</f>
        <v>60923.76</v>
      </c>
      <c r="K31" s="22">
        <f t="shared" si="1"/>
        <v>0</v>
      </c>
      <c r="L31" s="22">
        <f t="shared" si="2"/>
        <v>0</v>
      </c>
    </row>
    <row r="32" spans="1:13" x14ac:dyDescent="0.15">
      <c r="A32" s="43"/>
      <c r="B32" s="12">
        <v>71</v>
      </c>
      <c r="C32" s="40" t="s">
        <v>36</v>
      </c>
      <c r="D32" s="40"/>
      <c r="E32" s="15">
        <f>VLOOKUP(C32,RA!B34:D63,3,0)</f>
        <v>207301.8</v>
      </c>
      <c r="F32" s="25">
        <f>VLOOKUP(C32,RA!B34:I67,8,0)</f>
        <v>-18932.560000000001</v>
      </c>
      <c r="G32" s="16">
        <f t="shared" si="0"/>
        <v>226234.36</v>
      </c>
      <c r="H32" s="27">
        <f>RA!J35</f>
        <v>12.7755717006886</v>
      </c>
      <c r="I32" s="20">
        <f>VLOOKUP(B32,RMS!B:D,3,FALSE)</f>
        <v>207301.8</v>
      </c>
      <c r="J32" s="21">
        <f>VLOOKUP(B32,RMS!B:E,4,FALSE)</f>
        <v>226234.36</v>
      </c>
      <c r="K32" s="22">
        <f t="shared" si="1"/>
        <v>0</v>
      </c>
      <c r="L32" s="22">
        <f t="shared" si="2"/>
        <v>0</v>
      </c>
      <c r="M32" s="34"/>
    </row>
    <row r="33" spans="1:13" x14ac:dyDescent="0.15">
      <c r="A33" s="43"/>
      <c r="B33" s="12">
        <v>72</v>
      </c>
      <c r="C33" s="40" t="s">
        <v>37</v>
      </c>
      <c r="D33" s="40"/>
      <c r="E33" s="15">
        <f>VLOOKUP(C33,RA!B34:D64,3,0)</f>
        <v>162173.54</v>
      </c>
      <c r="F33" s="25">
        <f>VLOOKUP(C33,RA!B34:I68,8,0)</f>
        <v>-8043.56</v>
      </c>
      <c r="G33" s="16">
        <f t="shared" si="0"/>
        <v>170217.1</v>
      </c>
      <c r="H33" s="27">
        <f>RA!J34</f>
        <v>0</v>
      </c>
      <c r="I33" s="20">
        <f>VLOOKUP(B33,RMS!B:D,3,FALSE)</f>
        <v>162173.54</v>
      </c>
      <c r="J33" s="21">
        <f>VLOOKUP(B33,RMS!B:E,4,FALSE)</f>
        <v>170217.1</v>
      </c>
      <c r="K33" s="22">
        <f t="shared" si="1"/>
        <v>0</v>
      </c>
      <c r="L33" s="22">
        <f t="shared" si="2"/>
        <v>0</v>
      </c>
      <c r="M33" s="34"/>
    </row>
    <row r="34" spans="1:13" x14ac:dyDescent="0.15">
      <c r="A34" s="43"/>
      <c r="B34" s="12">
        <v>73</v>
      </c>
      <c r="C34" s="40" t="s">
        <v>38</v>
      </c>
      <c r="D34" s="40"/>
      <c r="E34" s="15">
        <f>VLOOKUP(C34,RA!B35:D65,3,0)</f>
        <v>223442.04</v>
      </c>
      <c r="F34" s="25">
        <f>VLOOKUP(C34,RA!B35:I69,8,0)</f>
        <v>-26396.639999999999</v>
      </c>
      <c r="G34" s="16">
        <f t="shared" si="0"/>
        <v>249838.68</v>
      </c>
      <c r="H34" s="27">
        <f>RA!J35</f>
        <v>12.7755717006886</v>
      </c>
      <c r="I34" s="20">
        <f>VLOOKUP(B34,RMS!B:D,3,FALSE)</f>
        <v>223442.04</v>
      </c>
      <c r="J34" s="21">
        <f>VLOOKUP(B34,RMS!B:E,4,FALSE)</f>
        <v>249838.68</v>
      </c>
      <c r="K34" s="22">
        <f t="shared" si="1"/>
        <v>0</v>
      </c>
      <c r="L34" s="22">
        <f t="shared" si="2"/>
        <v>0</v>
      </c>
      <c r="M34" s="34"/>
    </row>
    <row r="35" spans="1:13" s="39" customFormat="1" x14ac:dyDescent="0.15">
      <c r="A35" s="43"/>
      <c r="B35" s="12">
        <v>74</v>
      </c>
      <c r="C35" s="40" t="s">
        <v>72</v>
      </c>
      <c r="D35" s="40"/>
      <c r="E35" s="15">
        <f>VLOOKUP(C35,RA!B36:D66,3,0)</f>
        <v>3.61</v>
      </c>
      <c r="F35" s="25">
        <f>VLOOKUP(C35,RA!B36:I70,8,0)</f>
        <v>3.49</v>
      </c>
      <c r="G35" s="16">
        <f t="shared" si="0"/>
        <v>0.11999999999999966</v>
      </c>
      <c r="H35" s="27">
        <f>RA!J36</f>
        <v>3.29308624749696</v>
      </c>
      <c r="I35" s="20">
        <f>VLOOKUP(B35,RMS!B:D,3,FALSE)</f>
        <v>3.61</v>
      </c>
      <c r="J35" s="21">
        <f>VLOOKUP(B35,RMS!B:E,4,FALSE)</f>
        <v>0.12</v>
      </c>
      <c r="K35" s="22">
        <f t="shared" si="1"/>
        <v>0</v>
      </c>
      <c r="L35" s="22">
        <f t="shared" si="2"/>
        <v>-3.3306690738754696E-16</v>
      </c>
    </row>
    <row r="36" spans="1:13" ht="11.25" customHeight="1" x14ac:dyDescent="0.15">
      <c r="A36" s="43"/>
      <c r="B36" s="12">
        <v>75</v>
      </c>
      <c r="C36" s="40" t="s">
        <v>33</v>
      </c>
      <c r="D36" s="40"/>
      <c r="E36" s="15">
        <f>VLOOKUP(C36,RA!B8:D66,3,0)</f>
        <v>164131.1967</v>
      </c>
      <c r="F36" s="25">
        <f>VLOOKUP(C36,RA!B8:I70,8,0)</f>
        <v>10249.7508</v>
      </c>
      <c r="G36" s="16">
        <f t="shared" si="0"/>
        <v>153881.44589999999</v>
      </c>
      <c r="H36" s="27">
        <f>RA!J36</f>
        <v>3.29308624749696</v>
      </c>
      <c r="I36" s="20">
        <f>VLOOKUP(B36,RMS!B:D,3,FALSE)</f>
        <v>164131.196632479</v>
      </c>
      <c r="J36" s="21">
        <f>VLOOKUP(B36,RMS!B:E,4,FALSE)</f>
        <v>153881.44401709401</v>
      </c>
      <c r="K36" s="22">
        <f t="shared" si="1"/>
        <v>6.7521003074944019E-5</v>
      </c>
      <c r="L36" s="22">
        <f t="shared" si="2"/>
        <v>1.8829059845302254E-3</v>
      </c>
      <c r="M36" s="34"/>
    </row>
    <row r="37" spans="1:13" x14ac:dyDescent="0.15">
      <c r="A37" s="43"/>
      <c r="B37" s="12">
        <v>76</v>
      </c>
      <c r="C37" s="40" t="s">
        <v>34</v>
      </c>
      <c r="D37" s="40"/>
      <c r="E37" s="15">
        <f>VLOOKUP(C37,RA!B8:D67,3,0)</f>
        <v>435821.7181</v>
      </c>
      <c r="F37" s="25">
        <f>VLOOKUP(C37,RA!B8:I71,8,0)</f>
        <v>25776.232100000001</v>
      </c>
      <c r="G37" s="16">
        <f t="shared" si="0"/>
        <v>410045.48599999998</v>
      </c>
      <c r="H37" s="27">
        <f>RA!J37</f>
        <v>-9.1328488223450108</v>
      </c>
      <c r="I37" s="20">
        <f>VLOOKUP(B37,RMS!B:D,3,FALSE)</f>
        <v>435821.71248376102</v>
      </c>
      <c r="J37" s="21">
        <f>VLOOKUP(B37,RMS!B:E,4,FALSE)</f>
        <v>410045.48703846202</v>
      </c>
      <c r="K37" s="22">
        <f t="shared" si="1"/>
        <v>5.6162389810197055E-3</v>
      </c>
      <c r="L37" s="22">
        <f t="shared" si="2"/>
        <v>-1.038462040014565E-3</v>
      </c>
      <c r="M37" s="34"/>
    </row>
    <row r="38" spans="1:13" x14ac:dyDescent="0.15">
      <c r="A38" s="43"/>
      <c r="B38" s="12">
        <v>77</v>
      </c>
      <c r="C38" s="40" t="s">
        <v>39</v>
      </c>
      <c r="D38" s="40"/>
      <c r="E38" s="15">
        <f>VLOOKUP(C38,RA!B9:D68,3,0)</f>
        <v>106595.72</v>
      </c>
      <c r="F38" s="25">
        <f>VLOOKUP(C38,RA!B9:I72,8,0)</f>
        <v>-8392.8799999999992</v>
      </c>
      <c r="G38" s="16">
        <f t="shared" si="0"/>
        <v>114988.6</v>
      </c>
      <c r="H38" s="27">
        <f>RA!J38</f>
        <v>-4.9598473339115596</v>
      </c>
      <c r="I38" s="20">
        <f>VLOOKUP(B38,RMS!B:D,3,FALSE)</f>
        <v>106595.72</v>
      </c>
      <c r="J38" s="21">
        <f>VLOOKUP(B38,RMS!B:E,4,FALSE)</f>
        <v>114988.6</v>
      </c>
      <c r="K38" s="22">
        <f t="shared" si="1"/>
        <v>0</v>
      </c>
      <c r="L38" s="22">
        <f t="shared" si="2"/>
        <v>0</v>
      </c>
      <c r="M38" s="34"/>
    </row>
    <row r="39" spans="1:13" x14ac:dyDescent="0.15">
      <c r="A39" s="43"/>
      <c r="B39" s="12">
        <v>78</v>
      </c>
      <c r="C39" s="40" t="s">
        <v>40</v>
      </c>
      <c r="D39" s="40"/>
      <c r="E39" s="15">
        <f>VLOOKUP(C39,RA!B10:D69,3,0)</f>
        <v>49810.28</v>
      </c>
      <c r="F39" s="25">
        <f>VLOOKUP(C39,RA!B10:I73,8,0)</f>
        <v>6189.88</v>
      </c>
      <c r="G39" s="16">
        <f t="shared" si="0"/>
        <v>43620.4</v>
      </c>
      <c r="H39" s="27">
        <f>RA!J39</f>
        <v>-11.8136407991979</v>
      </c>
      <c r="I39" s="20">
        <f>VLOOKUP(B39,RMS!B:D,3,FALSE)</f>
        <v>49810.28</v>
      </c>
      <c r="J39" s="21">
        <f>VLOOKUP(B39,RMS!B:E,4,FALSE)</f>
        <v>43620.4</v>
      </c>
      <c r="K39" s="22">
        <f t="shared" si="1"/>
        <v>0</v>
      </c>
      <c r="L39" s="22">
        <f t="shared" si="2"/>
        <v>0</v>
      </c>
      <c r="M39" s="34"/>
    </row>
    <row r="40" spans="1:13" x14ac:dyDescent="0.15">
      <c r="A40" s="43"/>
      <c r="B40" s="12">
        <v>99</v>
      </c>
      <c r="C40" s="40" t="s">
        <v>35</v>
      </c>
      <c r="D40" s="40"/>
      <c r="E40" s="15">
        <f>VLOOKUP(C40,RA!B8:D70,3,0)</f>
        <v>7745.8967000000002</v>
      </c>
      <c r="F40" s="25">
        <f>VLOOKUP(C40,RA!B8:I74,8,0)</f>
        <v>1057.4853000000001</v>
      </c>
      <c r="G40" s="16">
        <f t="shared" si="0"/>
        <v>6688.4114</v>
      </c>
      <c r="H40" s="27">
        <f>RA!J40</f>
        <v>96.675900277008296</v>
      </c>
      <c r="I40" s="20">
        <f>VLOOKUP(B40,RMS!B:D,3,FALSE)</f>
        <v>7745.8964526132704</v>
      </c>
      <c r="J40" s="21">
        <f>VLOOKUP(B40,RMS!B:E,4,FALSE)</f>
        <v>6688.4111595189497</v>
      </c>
      <c r="K40" s="22">
        <f t="shared" si="1"/>
        <v>2.4738672982493881E-4</v>
      </c>
      <c r="L40" s="22">
        <f t="shared" si="2"/>
        <v>2.4048105024121469E-4</v>
      </c>
      <c r="M40" s="34"/>
    </row>
  </sheetData>
  <mergeCells count="40">
    <mergeCell ref="C2:D2"/>
    <mergeCell ref="C4:D4"/>
    <mergeCell ref="C5:D5"/>
    <mergeCell ref="C6:D6"/>
    <mergeCell ref="C7:D7"/>
    <mergeCell ref="A3:D3"/>
    <mergeCell ref="A4:A40"/>
    <mergeCell ref="C30:D30"/>
    <mergeCell ref="C32:D32"/>
    <mergeCell ref="C33:D33"/>
    <mergeCell ref="C34:D34"/>
    <mergeCell ref="C36:D36"/>
    <mergeCell ref="C31:D31"/>
    <mergeCell ref="C35:D35"/>
    <mergeCell ref="C29:D29"/>
    <mergeCell ref="C27:D27"/>
    <mergeCell ref="C37:D37"/>
    <mergeCell ref="C38:D38"/>
    <mergeCell ref="C40:D40"/>
    <mergeCell ref="C39:D39"/>
    <mergeCell ref="C10:D10"/>
    <mergeCell ref="C23:D23"/>
    <mergeCell ref="C24:D24"/>
    <mergeCell ref="C25:D25"/>
    <mergeCell ref="C26:D26"/>
    <mergeCell ref="C28:D28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5"/>
  <sheetViews>
    <sheetView workbookViewId="0">
      <selection sqref="A1:W45"/>
    </sheetView>
  </sheetViews>
  <sheetFormatPr defaultRowHeight="11.25" x14ac:dyDescent="0.15"/>
  <cols>
    <col min="1" max="1" width="7" style="36" customWidth="1"/>
    <col min="2" max="3" width="9" style="36"/>
    <col min="4" max="5" width="11.5" style="36" bestFit="1" customWidth="1"/>
    <col min="6" max="7" width="12.25" style="36" bestFit="1" customWidth="1"/>
    <col min="8" max="8" width="9" style="36"/>
    <col min="9" max="9" width="12.25" style="36" bestFit="1" customWidth="1"/>
    <col min="10" max="10" width="9" style="36"/>
    <col min="11" max="11" width="12.25" style="36" bestFit="1" customWidth="1"/>
    <col min="12" max="12" width="10.5" style="36" bestFit="1" customWidth="1"/>
    <col min="13" max="13" width="12.25" style="36" bestFit="1" customWidth="1"/>
    <col min="14" max="15" width="13.875" style="36" bestFit="1" customWidth="1"/>
    <col min="16" max="18" width="10.5" style="36" bestFit="1" customWidth="1"/>
    <col min="19" max="20" width="9" style="36"/>
    <col min="21" max="21" width="10.5" style="36" bestFit="1" customWidth="1"/>
    <col min="22" max="22" width="36" style="36" bestFit="1" customWidth="1"/>
    <col min="23" max="16384" width="9" style="36"/>
  </cols>
  <sheetData>
    <row r="1" spans="1:23" ht="12.75" x14ac:dyDescent="0.2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60" t="s">
        <v>46</v>
      </c>
      <c r="W1" s="48"/>
    </row>
    <row r="2" spans="1:23" ht="12.75" x14ac:dyDescent="0.2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60"/>
      <c r="W2" s="48"/>
    </row>
    <row r="3" spans="1:23" ht="23.25" thickBot="1" x14ac:dyDescent="0.2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61" t="s">
        <v>47</v>
      </c>
      <c r="W3" s="48"/>
    </row>
    <row r="4" spans="1:23" ht="14.25" thickTop="1" thickBot="1" x14ac:dyDescent="0.25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59"/>
      <c r="W4" s="48"/>
    </row>
    <row r="5" spans="1:23" ht="14.25" thickTop="1" thickBot="1" x14ac:dyDescent="0.25">
      <c r="A5" s="62"/>
      <c r="B5" s="63"/>
      <c r="C5" s="64"/>
      <c r="D5" s="65" t="s">
        <v>0</v>
      </c>
      <c r="E5" s="65" t="s">
        <v>59</v>
      </c>
      <c r="F5" s="65" t="s">
        <v>60</v>
      </c>
      <c r="G5" s="65" t="s">
        <v>48</v>
      </c>
      <c r="H5" s="65" t="s">
        <v>49</v>
      </c>
      <c r="I5" s="65" t="s">
        <v>1</v>
      </c>
      <c r="J5" s="65" t="s">
        <v>2</v>
      </c>
      <c r="K5" s="65" t="s">
        <v>50</v>
      </c>
      <c r="L5" s="65" t="s">
        <v>51</v>
      </c>
      <c r="M5" s="65" t="s">
        <v>52</v>
      </c>
      <c r="N5" s="65" t="s">
        <v>53</v>
      </c>
      <c r="O5" s="65" t="s">
        <v>54</v>
      </c>
      <c r="P5" s="65" t="s">
        <v>61</v>
      </c>
      <c r="Q5" s="65" t="s">
        <v>62</v>
      </c>
      <c r="R5" s="65" t="s">
        <v>55</v>
      </c>
      <c r="S5" s="65" t="s">
        <v>56</v>
      </c>
      <c r="T5" s="65" t="s">
        <v>57</v>
      </c>
      <c r="U5" s="66" t="s">
        <v>58</v>
      </c>
      <c r="V5" s="59"/>
      <c r="W5" s="59"/>
    </row>
    <row r="6" spans="1:23" ht="13.5" thickBot="1" x14ac:dyDescent="0.25">
      <c r="A6" s="67" t="s">
        <v>3</v>
      </c>
      <c r="B6" s="49" t="s">
        <v>4</v>
      </c>
      <c r="C6" s="50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8"/>
      <c r="V6" s="59"/>
      <c r="W6" s="59"/>
    </row>
    <row r="7" spans="1:23" ht="13.5" thickBot="1" x14ac:dyDescent="0.25">
      <c r="A7" s="51" t="s">
        <v>5</v>
      </c>
      <c r="B7" s="52"/>
      <c r="C7" s="53"/>
      <c r="D7" s="69">
        <v>19358999.8532</v>
      </c>
      <c r="E7" s="69">
        <v>22912656.8895</v>
      </c>
      <c r="F7" s="70">
        <v>84.490419188668994</v>
      </c>
      <c r="G7" s="69">
        <v>15635328.204600001</v>
      </c>
      <c r="H7" s="70">
        <v>23.815756214855</v>
      </c>
      <c r="I7" s="69">
        <v>2164722.4698000001</v>
      </c>
      <c r="J7" s="70">
        <v>11.181995383104301</v>
      </c>
      <c r="K7" s="69">
        <v>1510943.0563999999</v>
      </c>
      <c r="L7" s="70">
        <v>9.6636478405069308</v>
      </c>
      <c r="M7" s="70">
        <v>0.43269626253004301</v>
      </c>
      <c r="N7" s="69">
        <v>243876325.75310001</v>
      </c>
      <c r="O7" s="69">
        <v>3167181076.6760001</v>
      </c>
      <c r="P7" s="69">
        <v>1088626</v>
      </c>
      <c r="Q7" s="69">
        <v>344</v>
      </c>
      <c r="R7" s="70">
        <v>316361.04651162802</v>
      </c>
      <c r="S7" s="69">
        <v>17.782966650805701</v>
      </c>
      <c r="T7" s="69">
        <v>42209.056651744198</v>
      </c>
      <c r="U7" s="71">
        <v>-237256.665401112</v>
      </c>
      <c r="V7" s="59"/>
      <c r="W7" s="59"/>
    </row>
    <row r="8" spans="1:23" ht="13.5" thickBot="1" x14ac:dyDescent="0.25">
      <c r="A8" s="54">
        <v>42133</v>
      </c>
      <c r="B8" s="57" t="s">
        <v>6</v>
      </c>
      <c r="C8" s="58"/>
      <c r="D8" s="72">
        <v>640975.69590000005</v>
      </c>
      <c r="E8" s="72">
        <v>742093.84849999996</v>
      </c>
      <c r="F8" s="73">
        <v>86.373940061032599</v>
      </c>
      <c r="G8" s="72">
        <v>604246.59629999998</v>
      </c>
      <c r="H8" s="73">
        <v>6.0784950755046401</v>
      </c>
      <c r="I8" s="72">
        <v>161340.49249999999</v>
      </c>
      <c r="J8" s="73">
        <v>25.171078019340602</v>
      </c>
      <c r="K8" s="72">
        <v>99365.984299999996</v>
      </c>
      <c r="L8" s="73">
        <v>16.4446080306369</v>
      </c>
      <c r="M8" s="73">
        <v>0.62369943433449204</v>
      </c>
      <c r="N8" s="72">
        <v>5873931.2114000004</v>
      </c>
      <c r="O8" s="72">
        <v>120205406.51549999</v>
      </c>
      <c r="P8" s="72">
        <v>29973</v>
      </c>
      <c r="Q8" s="74"/>
      <c r="R8" s="74"/>
      <c r="S8" s="72">
        <v>21.385103122810499</v>
      </c>
      <c r="T8" s="74"/>
      <c r="U8" s="75"/>
      <c r="V8" s="59"/>
      <c r="W8" s="59"/>
    </row>
    <row r="9" spans="1:23" ht="12" customHeight="1" thickBot="1" x14ac:dyDescent="0.25">
      <c r="A9" s="55"/>
      <c r="B9" s="57" t="s">
        <v>7</v>
      </c>
      <c r="C9" s="58"/>
      <c r="D9" s="72">
        <v>132539.59770000001</v>
      </c>
      <c r="E9" s="72">
        <v>163566.47570000001</v>
      </c>
      <c r="F9" s="73">
        <v>81.031028597261596</v>
      </c>
      <c r="G9" s="72">
        <v>83049.320800000001</v>
      </c>
      <c r="H9" s="73">
        <v>59.591428832010301</v>
      </c>
      <c r="I9" s="72">
        <v>29905.437300000001</v>
      </c>
      <c r="J9" s="73">
        <v>22.5633982741446</v>
      </c>
      <c r="K9" s="72">
        <v>18403.373</v>
      </c>
      <c r="L9" s="73">
        <v>22.159570749915101</v>
      </c>
      <c r="M9" s="73">
        <v>0.62499761864306103</v>
      </c>
      <c r="N9" s="72">
        <v>997085.51780000003</v>
      </c>
      <c r="O9" s="72">
        <v>18495816.4186</v>
      </c>
      <c r="P9" s="72">
        <v>7009</v>
      </c>
      <c r="Q9" s="74"/>
      <c r="R9" s="74"/>
      <c r="S9" s="72">
        <v>18.909915494364402</v>
      </c>
      <c r="T9" s="74"/>
      <c r="U9" s="75"/>
      <c r="V9" s="59"/>
      <c r="W9" s="59"/>
    </row>
    <row r="10" spans="1:23" ht="13.5" thickBot="1" x14ac:dyDescent="0.25">
      <c r="A10" s="55"/>
      <c r="B10" s="57" t="s">
        <v>8</v>
      </c>
      <c r="C10" s="58"/>
      <c r="D10" s="72">
        <v>196153.83689999999</v>
      </c>
      <c r="E10" s="72">
        <v>235111.67290000001</v>
      </c>
      <c r="F10" s="73">
        <v>83.430071540271896</v>
      </c>
      <c r="G10" s="72">
        <v>119195.1468</v>
      </c>
      <c r="H10" s="73">
        <v>64.565288240410098</v>
      </c>
      <c r="I10" s="72">
        <v>49743.452700000002</v>
      </c>
      <c r="J10" s="73">
        <v>25.359408455190898</v>
      </c>
      <c r="K10" s="72">
        <v>28551.1826</v>
      </c>
      <c r="L10" s="73">
        <v>23.953309649348899</v>
      </c>
      <c r="M10" s="73">
        <v>0.74225542237259201</v>
      </c>
      <c r="N10" s="72">
        <v>1733491.8833000001</v>
      </c>
      <c r="O10" s="72">
        <v>29602528.680500001</v>
      </c>
      <c r="P10" s="72">
        <v>106934</v>
      </c>
      <c r="Q10" s="74"/>
      <c r="R10" s="74"/>
      <c r="S10" s="72">
        <v>1.8343448940467999</v>
      </c>
      <c r="T10" s="74"/>
      <c r="U10" s="75"/>
      <c r="V10" s="59"/>
      <c r="W10" s="59"/>
    </row>
    <row r="11" spans="1:23" ht="13.5" thickBot="1" x14ac:dyDescent="0.25">
      <c r="A11" s="55"/>
      <c r="B11" s="57" t="s">
        <v>9</v>
      </c>
      <c r="C11" s="58"/>
      <c r="D11" s="72">
        <v>74332.884099999996</v>
      </c>
      <c r="E11" s="72">
        <v>90606.37</v>
      </c>
      <c r="F11" s="73">
        <v>82.0393578288149</v>
      </c>
      <c r="G11" s="72">
        <v>61031.256800000003</v>
      </c>
      <c r="H11" s="73">
        <v>21.7947786059683</v>
      </c>
      <c r="I11" s="72">
        <v>14315.127200000001</v>
      </c>
      <c r="J11" s="73">
        <v>19.2581350412045</v>
      </c>
      <c r="K11" s="72">
        <v>9624.4136999999992</v>
      </c>
      <c r="L11" s="73">
        <v>15.769646906566701</v>
      </c>
      <c r="M11" s="73">
        <v>0.48737654533698999</v>
      </c>
      <c r="N11" s="72">
        <v>600897.35069999995</v>
      </c>
      <c r="O11" s="72">
        <v>9312758.2010999992</v>
      </c>
      <c r="P11" s="72">
        <v>3287</v>
      </c>
      <c r="Q11" s="74"/>
      <c r="R11" s="74"/>
      <c r="S11" s="72">
        <v>22.6142026467904</v>
      </c>
      <c r="T11" s="74"/>
      <c r="U11" s="75"/>
      <c r="V11" s="59"/>
      <c r="W11" s="59"/>
    </row>
    <row r="12" spans="1:23" ht="13.5" thickBot="1" x14ac:dyDescent="0.25">
      <c r="A12" s="55"/>
      <c r="B12" s="57" t="s">
        <v>10</v>
      </c>
      <c r="C12" s="58"/>
      <c r="D12" s="72">
        <v>188655.37890000001</v>
      </c>
      <c r="E12" s="72">
        <v>452408.66389999999</v>
      </c>
      <c r="F12" s="73">
        <v>41.700213535632102</v>
      </c>
      <c r="G12" s="72">
        <v>158969.1483</v>
      </c>
      <c r="H12" s="73">
        <v>18.674208748968901</v>
      </c>
      <c r="I12" s="72">
        <v>22085.154699999999</v>
      </c>
      <c r="J12" s="73">
        <v>11.706612781873901</v>
      </c>
      <c r="K12" s="72">
        <v>21222.156900000002</v>
      </c>
      <c r="L12" s="73">
        <v>13.349858841761201</v>
      </c>
      <c r="M12" s="73">
        <v>4.0664942968167E-2</v>
      </c>
      <c r="N12" s="72">
        <v>3630621.7485000002</v>
      </c>
      <c r="O12" s="72">
        <v>34720575.788599998</v>
      </c>
      <c r="P12" s="72">
        <v>1985</v>
      </c>
      <c r="Q12" s="74"/>
      <c r="R12" s="74"/>
      <c r="S12" s="72">
        <v>95.040493148614601</v>
      </c>
      <c r="T12" s="74"/>
      <c r="U12" s="75"/>
      <c r="V12" s="59"/>
      <c r="W12" s="59"/>
    </row>
    <row r="13" spans="1:23" ht="13.5" thickBot="1" x14ac:dyDescent="0.25">
      <c r="A13" s="55"/>
      <c r="B13" s="57" t="s">
        <v>11</v>
      </c>
      <c r="C13" s="58"/>
      <c r="D13" s="72">
        <v>360789.35869999998</v>
      </c>
      <c r="E13" s="72">
        <v>460036.7536</v>
      </c>
      <c r="F13" s="73">
        <v>78.426203097178004</v>
      </c>
      <c r="G13" s="72">
        <v>250410.30650000001</v>
      </c>
      <c r="H13" s="73">
        <v>44.079276824813903</v>
      </c>
      <c r="I13" s="72">
        <v>65641.458799999993</v>
      </c>
      <c r="J13" s="73">
        <v>18.193845582508299</v>
      </c>
      <c r="K13" s="72">
        <v>48654.706599999998</v>
      </c>
      <c r="L13" s="73">
        <v>19.429993629275799</v>
      </c>
      <c r="M13" s="73">
        <v>0.34912865346515098</v>
      </c>
      <c r="N13" s="72">
        <v>3072499.4043000001</v>
      </c>
      <c r="O13" s="72">
        <v>53348946.000399999</v>
      </c>
      <c r="P13" s="72">
        <v>14265</v>
      </c>
      <c r="Q13" s="74"/>
      <c r="R13" s="74"/>
      <c r="S13" s="72">
        <v>25.291928405187502</v>
      </c>
      <c r="T13" s="74"/>
      <c r="U13" s="75"/>
      <c r="V13" s="59"/>
      <c r="W13" s="59"/>
    </row>
    <row r="14" spans="1:23" ht="13.5" thickBot="1" x14ac:dyDescent="0.25">
      <c r="A14" s="55"/>
      <c r="B14" s="57" t="s">
        <v>12</v>
      </c>
      <c r="C14" s="58"/>
      <c r="D14" s="72">
        <v>220061.17660000001</v>
      </c>
      <c r="E14" s="72">
        <v>194531.30859999999</v>
      </c>
      <c r="F14" s="73">
        <v>113.123783612897</v>
      </c>
      <c r="G14" s="72">
        <v>129441.5428</v>
      </c>
      <c r="H14" s="73">
        <v>70.008153363882798</v>
      </c>
      <c r="I14" s="72">
        <v>42945.796999999999</v>
      </c>
      <c r="J14" s="73">
        <v>19.515390067218199</v>
      </c>
      <c r="K14" s="72">
        <v>29557.6597</v>
      </c>
      <c r="L14" s="73">
        <v>22.834755412077801</v>
      </c>
      <c r="M14" s="73">
        <v>0.452949842304328</v>
      </c>
      <c r="N14" s="72">
        <v>2132426.1332</v>
      </c>
      <c r="O14" s="72">
        <v>26468461.1798</v>
      </c>
      <c r="P14" s="72">
        <v>4340</v>
      </c>
      <c r="Q14" s="74"/>
      <c r="R14" s="74"/>
      <c r="S14" s="72">
        <v>50.705340230414798</v>
      </c>
      <c r="T14" s="74"/>
      <c r="U14" s="75"/>
      <c r="V14" s="59"/>
      <c r="W14" s="59"/>
    </row>
    <row r="15" spans="1:23" ht="13.5" thickBot="1" x14ac:dyDescent="0.25">
      <c r="A15" s="55"/>
      <c r="B15" s="57" t="s">
        <v>13</v>
      </c>
      <c r="C15" s="58"/>
      <c r="D15" s="72">
        <v>151157.82199999999</v>
      </c>
      <c r="E15" s="72">
        <v>163017.70310000001</v>
      </c>
      <c r="F15" s="73">
        <v>92.724789471039998</v>
      </c>
      <c r="G15" s="72">
        <v>113942.086</v>
      </c>
      <c r="H15" s="73">
        <v>32.661975312616299</v>
      </c>
      <c r="I15" s="72">
        <v>33230.385199999997</v>
      </c>
      <c r="J15" s="73">
        <v>21.983900508965998</v>
      </c>
      <c r="K15" s="72">
        <v>22162.549900000002</v>
      </c>
      <c r="L15" s="73">
        <v>19.450714549846001</v>
      </c>
      <c r="M15" s="73">
        <v>0.499393587377777</v>
      </c>
      <c r="N15" s="72">
        <v>1663794.4325000001</v>
      </c>
      <c r="O15" s="72">
        <v>21506770.569400001</v>
      </c>
      <c r="P15" s="72">
        <v>6056</v>
      </c>
      <c r="Q15" s="74"/>
      <c r="R15" s="74"/>
      <c r="S15" s="72">
        <v>24.9600102377807</v>
      </c>
      <c r="T15" s="74"/>
      <c r="U15" s="75"/>
      <c r="V15" s="59"/>
      <c r="W15" s="59"/>
    </row>
    <row r="16" spans="1:23" ht="13.5" thickBot="1" x14ac:dyDescent="0.25">
      <c r="A16" s="55"/>
      <c r="B16" s="57" t="s">
        <v>14</v>
      </c>
      <c r="C16" s="58"/>
      <c r="D16" s="72">
        <v>1091430.1026000001</v>
      </c>
      <c r="E16" s="72">
        <v>1177039.0667999999</v>
      </c>
      <c r="F16" s="73">
        <v>92.726752525492302</v>
      </c>
      <c r="G16" s="72">
        <v>730968.53150000004</v>
      </c>
      <c r="H16" s="73">
        <v>49.312871288769003</v>
      </c>
      <c r="I16" s="72">
        <v>59090.280299999999</v>
      </c>
      <c r="J16" s="73">
        <v>5.4140233221747698</v>
      </c>
      <c r="K16" s="72">
        <v>19181.998100000001</v>
      </c>
      <c r="L16" s="73">
        <v>2.6241893150498798</v>
      </c>
      <c r="M16" s="73">
        <v>2.0805070458223001</v>
      </c>
      <c r="N16" s="72">
        <v>13702893.272299999</v>
      </c>
      <c r="O16" s="72">
        <v>154096217.93439999</v>
      </c>
      <c r="P16" s="72">
        <v>61388</v>
      </c>
      <c r="Q16" s="74"/>
      <c r="R16" s="74"/>
      <c r="S16" s="72">
        <v>17.779209334071801</v>
      </c>
      <c r="T16" s="74"/>
      <c r="U16" s="75"/>
      <c r="V16" s="59"/>
      <c r="W16" s="59"/>
    </row>
    <row r="17" spans="1:23" ht="12" thickBot="1" x14ac:dyDescent="0.2">
      <c r="A17" s="55"/>
      <c r="B17" s="57" t="s">
        <v>15</v>
      </c>
      <c r="C17" s="58"/>
      <c r="D17" s="72">
        <v>718652.4301</v>
      </c>
      <c r="E17" s="72">
        <v>738812.20550000004</v>
      </c>
      <c r="F17" s="73">
        <v>97.271326157050098</v>
      </c>
      <c r="G17" s="72">
        <v>439820.87280000001</v>
      </c>
      <c r="H17" s="73">
        <v>63.396617701405297</v>
      </c>
      <c r="I17" s="72">
        <v>67241.614799999996</v>
      </c>
      <c r="J17" s="73">
        <v>9.3566252591177292</v>
      </c>
      <c r="K17" s="72">
        <v>39187.22</v>
      </c>
      <c r="L17" s="73">
        <v>8.9098136135570893</v>
      </c>
      <c r="M17" s="73">
        <v>0.71590673694127804</v>
      </c>
      <c r="N17" s="72">
        <v>11392715.720899999</v>
      </c>
      <c r="O17" s="72">
        <v>171503869.9515</v>
      </c>
      <c r="P17" s="72">
        <v>14030</v>
      </c>
      <c r="Q17" s="74"/>
      <c r="R17" s="74"/>
      <c r="S17" s="72">
        <v>51.222553820384903</v>
      </c>
      <c r="T17" s="74"/>
      <c r="U17" s="75"/>
      <c r="V17" s="39"/>
      <c r="W17" s="39"/>
    </row>
    <row r="18" spans="1:23" ht="12" thickBot="1" x14ac:dyDescent="0.2">
      <c r="A18" s="55"/>
      <c r="B18" s="57" t="s">
        <v>16</v>
      </c>
      <c r="C18" s="58"/>
      <c r="D18" s="72">
        <v>1981182.1353</v>
      </c>
      <c r="E18" s="72">
        <v>2525038.4635000001</v>
      </c>
      <c r="F18" s="73">
        <v>78.461463614849194</v>
      </c>
      <c r="G18" s="72">
        <v>1618221.2335999999</v>
      </c>
      <c r="H18" s="73">
        <v>22.4296217453861</v>
      </c>
      <c r="I18" s="72">
        <v>285762.58059999999</v>
      </c>
      <c r="J18" s="73">
        <v>14.4238419834494</v>
      </c>
      <c r="K18" s="72">
        <v>206476.068</v>
      </c>
      <c r="L18" s="73">
        <v>12.7594462186521</v>
      </c>
      <c r="M18" s="73">
        <v>0.38399855909693098</v>
      </c>
      <c r="N18" s="72">
        <v>17793063.293400001</v>
      </c>
      <c r="O18" s="72">
        <v>374588950.815</v>
      </c>
      <c r="P18" s="72">
        <v>101476</v>
      </c>
      <c r="Q18" s="74"/>
      <c r="R18" s="74"/>
      <c r="S18" s="72">
        <v>19.523652245851199</v>
      </c>
      <c r="T18" s="74"/>
      <c r="U18" s="75"/>
      <c r="V18" s="39"/>
      <c r="W18" s="39"/>
    </row>
    <row r="19" spans="1:23" ht="12" thickBot="1" x14ac:dyDescent="0.2">
      <c r="A19" s="55"/>
      <c r="B19" s="57" t="s">
        <v>17</v>
      </c>
      <c r="C19" s="58"/>
      <c r="D19" s="72">
        <v>577963.65850000002</v>
      </c>
      <c r="E19" s="72">
        <v>802429.24309999996</v>
      </c>
      <c r="F19" s="73">
        <v>72.026744223225293</v>
      </c>
      <c r="G19" s="72">
        <v>522473.9142</v>
      </c>
      <c r="H19" s="73">
        <v>10.6205769880329</v>
      </c>
      <c r="I19" s="72">
        <v>54173.785199999998</v>
      </c>
      <c r="J19" s="73">
        <v>9.3732165341672609</v>
      </c>
      <c r="K19" s="72">
        <v>58806.030100000004</v>
      </c>
      <c r="L19" s="73">
        <v>11.2553045236799</v>
      </c>
      <c r="M19" s="73">
        <v>-7.8771596928459003E-2</v>
      </c>
      <c r="N19" s="72">
        <v>7063853.6678999998</v>
      </c>
      <c r="O19" s="72">
        <v>108876534.38779999</v>
      </c>
      <c r="P19" s="72">
        <v>12785</v>
      </c>
      <c r="Q19" s="74"/>
      <c r="R19" s="74"/>
      <c r="S19" s="72">
        <v>45.206387055142699</v>
      </c>
      <c r="T19" s="74"/>
      <c r="U19" s="75"/>
      <c r="V19" s="39"/>
      <c r="W19" s="39"/>
    </row>
    <row r="20" spans="1:23" ht="12" thickBot="1" x14ac:dyDescent="0.2">
      <c r="A20" s="55"/>
      <c r="B20" s="57" t="s">
        <v>18</v>
      </c>
      <c r="C20" s="58"/>
      <c r="D20" s="72">
        <v>890490.17749999999</v>
      </c>
      <c r="E20" s="72">
        <v>974551.00970000005</v>
      </c>
      <c r="F20" s="73">
        <v>91.374404072920001</v>
      </c>
      <c r="G20" s="72">
        <v>826254.8615</v>
      </c>
      <c r="H20" s="73">
        <v>7.7742738945445904</v>
      </c>
      <c r="I20" s="72">
        <v>89042.299599999998</v>
      </c>
      <c r="J20" s="73">
        <v>9.9992455671977307</v>
      </c>
      <c r="K20" s="72">
        <v>54028.697399999997</v>
      </c>
      <c r="L20" s="73">
        <v>6.5389869297610197</v>
      </c>
      <c r="M20" s="73">
        <v>0.64805564237053004</v>
      </c>
      <c r="N20" s="72">
        <v>15714586.023800001</v>
      </c>
      <c r="O20" s="72">
        <v>167917480.7207</v>
      </c>
      <c r="P20" s="72">
        <v>42678</v>
      </c>
      <c r="Q20" s="74"/>
      <c r="R20" s="74"/>
      <c r="S20" s="72">
        <v>20.8653211842167</v>
      </c>
      <c r="T20" s="74"/>
      <c r="U20" s="75"/>
      <c r="V20" s="39"/>
      <c r="W20" s="39"/>
    </row>
    <row r="21" spans="1:23" ht="12" thickBot="1" x14ac:dyDescent="0.2">
      <c r="A21" s="55"/>
      <c r="B21" s="57" t="s">
        <v>19</v>
      </c>
      <c r="C21" s="58"/>
      <c r="D21" s="72">
        <v>390758.70679999999</v>
      </c>
      <c r="E21" s="72">
        <v>425075.75089999998</v>
      </c>
      <c r="F21" s="73">
        <v>91.926840327320093</v>
      </c>
      <c r="G21" s="72">
        <v>299606.82909999997</v>
      </c>
      <c r="H21" s="73">
        <v>30.4238317844138</v>
      </c>
      <c r="I21" s="72">
        <v>30423.684399999998</v>
      </c>
      <c r="J21" s="73">
        <v>7.7857982101398404</v>
      </c>
      <c r="K21" s="72">
        <v>36879.474699999999</v>
      </c>
      <c r="L21" s="73">
        <v>12.3092904159707</v>
      </c>
      <c r="M21" s="73">
        <v>-0.17505103726436799</v>
      </c>
      <c r="N21" s="72">
        <v>3274904.5647999998</v>
      </c>
      <c r="O21" s="72">
        <v>66313585.515199997</v>
      </c>
      <c r="P21" s="72">
        <v>35324</v>
      </c>
      <c r="Q21" s="74"/>
      <c r="R21" s="74"/>
      <c r="S21" s="72">
        <v>11.0621307552939</v>
      </c>
      <c r="T21" s="74"/>
      <c r="U21" s="75"/>
      <c r="V21" s="39"/>
      <c r="W21" s="39"/>
    </row>
    <row r="22" spans="1:23" ht="12" thickBot="1" x14ac:dyDescent="0.2">
      <c r="A22" s="55"/>
      <c r="B22" s="57" t="s">
        <v>20</v>
      </c>
      <c r="C22" s="58"/>
      <c r="D22" s="72">
        <v>1607193.6523</v>
      </c>
      <c r="E22" s="72">
        <v>1605964.0929</v>
      </c>
      <c r="F22" s="73">
        <v>100.076562072928</v>
      </c>
      <c r="G22" s="72">
        <v>1125338.9543999999</v>
      </c>
      <c r="H22" s="73">
        <v>42.818627757972898</v>
      </c>
      <c r="I22" s="72">
        <v>127426.17660000001</v>
      </c>
      <c r="J22" s="73">
        <v>7.9284892904874802</v>
      </c>
      <c r="K22" s="72">
        <v>137861.16639999999</v>
      </c>
      <c r="L22" s="73">
        <v>12.2506348741392</v>
      </c>
      <c r="M22" s="73">
        <v>-7.5692017356963001E-2</v>
      </c>
      <c r="N22" s="72">
        <v>12320293.819499999</v>
      </c>
      <c r="O22" s="72">
        <v>190767168.0792</v>
      </c>
      <c r="P22" s="72">
        <v>93630</v>
      </c>
      <c r="Q22" s="74"/>
      <c r="R22" s="74"/>
      <c r="S22" s="72">
        <v>17.165370632276002</v>
      </c>
      <c r="T22" s="74"/>
      <c r="U22" s="75"/>
      <c r="V22" s="39"/>
      <c r="W22" s="39"/>
    </row>
    <row r="23" spans="1:23" ht="12" thickBot="1" x14ac:dyDescent="0.2">
      <c r="A23" s="55"/>
      <c r="B23" s="57" t="s">
        <v>21</v>
      </c>
      <c r="C23" s="58"/>
      <c r="D23" s="72">
        <v>3059432.4964000001</v>
      </c>
      <c r="E23" s="72">
        <v>3800218.6277000001</v>
      </c>
      <c r="F23" s="73">
        <v>80.506749640655698</v>
      </c>
      <c r="G23" s="72">
        <v>2385137.8679999998</v>
      </c>
      <c r="H23" s="73">
        <v>28.2706772403649</v>
      </c>
      <c r="I23" s="72">
        <v>356479.68070000003</v>
      </c>
      <c r="J23" s="73">
        <v>11.6518236999661</v>
      </c>
      <c r="K23" s="72">
        <v>69036.535000000003</v>
      </c>
      <c r="L23" s="73">
        <v>2.8944463096336199</v>
      </c>
      <c r="M23" s="73">
        <v>4.1636380751148696</v>
      </c>
      <c r="N23" s="72">
        <v>32327187.601399999</v>
      </c>
      <c r="O23" s="72">
        <v>429331258.54820001</v>
      </c>
      <c r="P23" s="72">
        <v>99984</v>
      </c>
      <c r="Q23" s="74"/>
      <c r="R23" s="74"/>
      <c r="S23" s="72">
        <v>30.599220839334301</v>
      </c>
      <c r="T23" s="74"/>
      <c r="U23" s="75"/>
      <c r="V23" s="39"/>
      <c r="W23" s="39"/>
    </row>
    <row r="24" spans="1:23" ht="12" thickBot="1" x14ac:dyDescent="0.2">
      <c r="A24" s="55"/>
      <c r="B24" s="57" t="s">
        <v>22</v>
      </c>
      <c r="C24" s="58"/>
      <c r="D24" s="72">
        <v>271966.8824</v>
      </c>
      <c r="E24" s="72">
        <v>387345.78049999999</v>
      </c>
      <c r="F24" s="73">
        <v>70.212945665481399</v>
      </c>
      <c r="G24" s="72">
        <v>244989.97039999999</v>
      </c>
      <c r="H24" s="73">
        <v>11.0114352664945</v>
      </c>
      <c r="I24" s="72">
        <v>42086.262000000002</v>
      </c>
      <c r="J24" s="73">
        <v>15.474774586010399</v>
      </c>
      <c r="K24" s="72">
        <v>37520.840199999999</v>
      </c>
      <c r="L24" s="73">
        <v>15.315255615868301</v>
      </c>
      <c r="M24" s="73">
        <v>0.12167696074140701</v>
      </c>
      <c r="N24" s="72">
        <v>2388268.4418000001</v>
      </c>
      <c r="O24" s="72">
        <v>41367864.438600004</v>
      </c>
      <c r="P24" s="72">
        <v>28952</v>
      </c>
      <c r="Q24" s="74"/>
      <c r="R24" s="74"/>
      <c r="S24" s="72">
        <v>9.3937165791655204</v>
      </c>
      <c r="T24" s="74"/>
      <c r="U24" s="75"/>
      <c r="V24" s="39"/>
      <c r="W24" s="39"/>
    </row>
    <row r="25" spans="1:23" ht="12" thickBot="1" x14ac:dyDescent="0.2">
      <c r="A25" s="55"/>
      <c r="B25" s="57" t="s">
        <v>23</v>
      </c>
      <c r="C25" s="58"/>
      <c r="D25" s="72">
        <v>256470.80360000001</v>
      </c>
      <c r="E25" s="72">
        <v>326619.61320000002</v>
      </c>
      <c r="F25" s="73">
        <v>78.522781007322607</v>
      </c>
      <c r="G25" s="72">
        <v>212006.72210000001</v>
      </c>
      <c r="H25" s="73">
        <v>20.9729583380979</v>
      </c>
      <c r="I25" s="72">
        <v>20498.6558</v>
      </c>
      <c r="J25" s="73">
        <v>7.9925884398016498</v>
      </c>
      <c r="K25" s="72">
        <v>15761.9681</v>
      </c>
      <c r="L25" s="73">
        <v>7.4346548750304899</v>
      </c>
      <c r="M25" s="73">
        <v>0.30051372201419402</v>
      </c>
      <c r="N25" s="72">
        <v>2554293.6126000001</v>
      </c>
      <c r="O25" s="72">
        <v>49348008.835500002</v>
      </c>
      <c r="P25" s="72">
        <v>21001</v>
      </c>
      <c r="Q25" s="74"/>
      <c r="R25" s="74"/>
      <c r="S25" s="72">
        <v>12.212313870768099</v>
      </c>
      <c r="T25" s="74"/>
      <c r="U25" s="75"/>
      <c r="V25" s="39"/>
      <c r="W25" s="39"/>
    </row>
    <row r="26" spans="1:23" ht="12" thickBot="1" x14ac:dyDescent="0.2">
      <c r="A26" s="55"/>
      <c r="B26" s="57" t="s">
        <v>24</v>
      </c>
      <c r="C26" s="58"/>
      <c r="D26" s="72">
        <v>610257.45660000003</v>
      </c>
      <c r="E26" s="72">
        <v>698285.37589999998</v>
      </c>
      <c r="F26" s="73">
        <v>87.393704302264197</v>
      </c>
      <c r="G26" s="72">
        <v>480656.33260000002</v>
      </c>
      <c r="H26" s="73">
        <v>26.963365550382498</v>
      </c>
      <c r="I26" s="72">
        <v>139613.97469999999</v>
      </c>
      <c r="J26" s="73">
        <v>22.877880997611701</v>
      </c>
      <c r="K26" s="72">
        <v>105618.3578</v>
      </c>
      <c r="L26" s="73">
        <v>21.973778485073101</v>
      </c>
      <c r="M26" s="73">
        <v>0.32187223516933</v>
      </c>
      <c r="N26" s="72">
        <v>5438436.6933000004</v>
      </c>
      <c r="O26" s="72">
        <v>97543627.964200005</v>
      </c>
      <c r="P26" s="72">
        <v>42947</v>
      </c>
      <c r="Q26" s="74"/>
      <c r="R26" s="74"/>
      <c r="S26" s="72">
        <v>14.2095479684262</v>
      </c>
      <c r="T26" s="74"/>
      <c r="U26" s="75"/>
      <c r="V26" s="39"/>
      <c r="W26" s="39"/>
    </row>
    <row r="27" spans="1:23" ht="12" thickBot="1" x14ac:dyDescent="0.2">
      <c r="A27" s="55"/>
      <c r="B27" s="57" t="s">
        <v>25</v>
      </c>
      <c r="C27" s="58"/>
      <c r="D27" s="72">
        <v>294609.49890000001</v>
      </c>
      <c r="E27" s="72">
        <v>358399.77020000003</v>
      </c>
      <c r="F27" s="73">
        <v>82.201363783128897</v>
      </c>
      <c r="G27" s="72">
        <v>256554.875</v>
      </c>
      <c r="H27" s="73">
        <v>14.832937358917899</v>
      </c>
      <c r="I27" s="72">
        <v>78819.396800000002</v>
      </c>
      <c r="J27" s="73">
        <v>26.7538545411103</v>
      </c>
      <c r="K27" s="72">
        <v>66869.890400000004</v>
      </c>
      <c r="L27" s="73">
        <v>26.064556520315602</v>
      </c>
      <c r="M27" s="73">
        <v>0.17869786130231199</v>
      </c>
      <c r="N27" s="72">
        <v>2347811.3404000001</v>
      </c>
      <c r="O27" s="72">
        <v>36437185.926899999</v>
      </c>
      <c r="P27" s="72">
        <v>38361</v>
      </c>
      <c r="Q27" s="74"/>
      <c r="R27" s="74"/>
      <c r="S27" s="72">
        <v>7.6799222882615199</v>
      </c>
      <c r="T27" s="74"/>
      <c r="U27" s="75"/>
      <c r="V27" s="39"/>
      <c r="W27" s="39"/>
    </row>
    <row r="28" spans="1:23" ht="12" thickBot="1" x14ac:dyDescent="0.2">
      <c r="A28" s="55"/>
      <c r="B28" s="57" t="s">
        <v>26</v>
      </c>
      <c r="C28" s="58"/>
      <c r="D28" s="72">
        <v>935385.505</v>
      </c>
      <c r="E28" s="72">
        <v>1072587.1307000001</v>
      </c>
      <c r="F28" s="73">
        <v>87.2083468304847</v>
      </c>
      <c r="G28" s="72">
        <v>857625.88650000002</v>
      </c>
      <c r="H28" s="73">
        <v>9.0668460133986404</v>
      </c>
      <c r="I28" s="72">
        <v>13859.5137</v>
      </c>
      <c r="J28" s="73">
        <v>1.4816900225538601</v>
      </c>
      <c r="K28" s="72">
        <v>47738.746500000001</v>
      </c>
      <c r="L28" s="73">
        <v>5.5663835772056096</v>
      </c>
      <c r="M28" s="73">
        <v>-0.709679982904453</v>
      </c>
      <c r="N28" s="72">
        <v>9031007.2508000005</v>
      </c>
      <c r="O28" s="72">
        <v>127754345.7464</v>
      </c>
      <c r="P28" s="72">
        <v>48517</v>
      </c>
      <c r="Q28" s="74"/>
      <c r="R28" s="74"/>
      <c r="S28" s="72">
        <v>19.279541294803899</v>
      </c>
      <c r="T28" s="74"/>
      <c r="U28" s="75"/>
      <c r="V28" s="39"/>
      <c r="W28" s="39"/>
    </row>
    <row r="29" spans="1:23" ht="12" thickBot="1" x14ac:dyDescent="0.2">
      <c r="A29" s="55"/>
      <c r="B29" s="57" t="s">
        <v>27</v>
      </c>
      <c r="C29" s="58"/>
      <c r="D29" s="72">
        <v>825494.36029999994</v>
      </c>
      <c r="E29" s="72">
        <v>874848.62560000003</v>
      </c>
      <c r="F29" s="73">
        <v>94.358536567837504</v>
      </c>
      <c r="G29" s="72">
        <v>778485.01650000003</v>
      </c>
      <c r="H29" s="73">
        <v>6.0385675772348</v>
      </c>
      <c r="I29" s="72">
        <v>135407.549</v>
      </c>
      <c r="J29" s="73">
        <v>16.403207037149301</v>
      </c>
      <c r="K29" s="72">
        <v>116498.1376</v>
      </c>
      <c r="L29" s="73">
        <v>14.9647244495167</v>
      </c>
      <c r="M29" s="73">
        <v>0.16231513901901201</v>
      </c>
      <c r="N29" s="72">
        <v>7657544.4035999998</v>
      </c>
      <c r="O29" s="72">
        <v>96171127.840499997</v>
      </c>
      <c r="P29" s="72">
        <v>123170</v>
      </c>
      <c r="Q29" s="74"/>
      <c r="R29" s="74"/>
      <c r="S29" s="72">
        <v>6.7020732345538701</v>
      </c>
      <c r="T29" s="74"/>
      <c r="U29" s="75"/>
      <c r="V29" s="39"/>
      <c r="W29" s="39"/>
    </row>
    <row r="30" spans="1:23" ht="12" thickBot="1" x14ac:dyDescent="0.2">
      <c r="A30" s="55"/>
      <c r="B30" s="57" t="s">
        <v>28</v>
      </c>
      <c r="C30" s="58"/>
      <c r="D30" s="72">
        <v>1458962.5719999999</v>
      </c>
      <c r="E30" s="72">
        <v>1860896.2971000001</v>
      </c>
      <c r="F30" s="73">
        <v>78.401068037677902</v>
      </c>
      <c r="G30" s="72">
        <v>1352054.3901</v>
      </c>
      <c r="H30" s="73">
        <v>7.9070918065724296</v>
      </c>
      <c r="I30" s="72">
        <v>171918.45189999999</v>
      </c>
      <c r="J30" s="73">
        <v>11.783609476994901</v>
      </c>
      <c r="K30" s="72">
        <v>132760.5294</v>
      </c>
      <c r="L30" s="73">
        <v>9.8191707650297104</v>
      </c>
      <c r="M30" s="73">
        <v>0.29495153926374701</v>
      </c>
      <c r="N30" s="72">
        <v>14163140.917099999</v>
      </c>
      <c r="O30" s="72">
        <v>168732650.9641</v>
      </c>
      <c r="P30" s="72">
        <v>82987</v>
      </c>
      <c r="Q30" s="74"/>
      <c r="R30" s="74"/>
      <c r="S30" s="72">
        <v>17.580615903695801</v>
      </c>
      <c r="T30" s="74"/>
      <c r="U30" s="75"/>
      <c r="V30" s="39"/>
      <c r="W30" s="39"/>
    </row>
    <row r="31" spans="1:23" ht="12" thickBot="1" x14ac:dyDescent="0.2">
      <c r="A31" s="55"/>
      <c r="B31" s="57" t="s">
        <v>29</v>
      </c>
      <c r="C31" s="58"/>
      <c r="D31" s="72">
        <v>711326.89049999998</v>
      </c>
      <c r="E31" s="72">
        <v>1219833.8669</v>
      </c>
      <c r="F31" s="73">
        <v>58.313423639213802</v>
      </c>
      <c r="G31" s="72">
        <v>630689.49120000005</v>
      </c>
      <c r="H31" s="73">
        <v>12.7855942464767</v>
      </c>
      <c r="I31" s="72">
        <v>32781.722500000003</v>
      </c>
      <c r="J31" s="73">
        <v>4.6085313149004303</v>
      </c>
      <c r="K31" s="72">
        <v>36953.477099999996</v>
      </c>
      <c r="L31" s="73">
        <v>5.8592187781168503</v>
      </c>
      <c r="M31" s="73">
        <v>-0.112892072069721</v>
      </c>
      <c r="N31" s="72">
        <v>21974959.065400001</v>
      </c>
      <c r="O31" s="72">
        <v>178389466.08880001</v>
      </c>
      <c r="P31" s="72">
        <v>28147</v>
      </c>
      <c r="Q31" s="74"/>
      <c r="R31" s="74"/>
      <c r="S31" s="72">
        <v>25.271854567094199</v>
      </c>
      <c r="T31" s="74"/>
      <c r="U31" s="75"/>
      <c r="V31" s="39"/>
      <c r="W31" s="39"/>
    </row>
    <row r="32" spans="1:23" ht="12" thickBot="1" x14ac:dyDescent="0.2">
      <c r="A32" s="55"/>
      <c r="B32" s="57" t="s">
        <v>30</v>
      </c>
      <c r="C32" s="58"/>
      <c r="D32" s="72">
        <v>125127.74340000001</v>
      </c>
      <c r="E32" s="72">
        <v>233424.64989999999</v>
      </c>
      <c r="F32" s="73">
        <v>53.6051969890949</v>
      </c>
      <c r="G32" s="72">
        <v>139326.85079999999</v>
      </c>
      <c r="H32" s="73">
        <v>-10.191221088017301</v>
      </c>
      <c r="I32" s="72">
        <v>35891.444300000003</v>
      </c>
      <c r="J32" s="73">
        <v>28.683842067913499</v>
      </c>
      <c r="K32" s="72">
        <v>43759.917200000004</v>
      </c>
      <c r="L32" s="73">
        <v>31.408100411898499</v>
      </c>
      <c r="M32" s="73">
        <v>-0.179810050006219</v>
      </c>
      <c r="N32" s="72">
        <v>1047122.5477</v>
      </c>
      <c r="O32" s="72">
        <v>17672312.745999999</v>
      </c>
      <c r="P32" s="72">
        <v>24701</v>
      </c>
      <c r="Q32" s="74"/>
      <c r="R32" s="74"/>
      <c r="S32" s="72">
        <v>5.0656954536253602</v>
      </c>
      <c r="T32" s="74"/>
      <c r="U32" s="75"/>
      <c r="V32" s="39"/>
      <c r="W32" s="39"/>
    </row>
    <row r="33" spans="1:23" ht="12" thickBot="1" x14ac:dyDescent="0.2">
      <c r="A33" s="55"/>
      <c r="B33" s="57" t="s">
        <v>31</v>
      </c>
      <c r="C33" s="58"/>
      <c r="D33" s="72">
        <v>1.5385</v>
      </c>
      <c r="E33" s="74"/>
      <c r="F33" s="74"/>
      <c r="G33" s="74"/>
      <c r="H33" s="74"/>
      <c r="I33" s="72">
        <v>1.84E-2</v>
      </c>
      <c r="J33" s="73">
        <v>1.1959701007474799</v>
      </c>
      <c r="K33" s="74"/>
      <c r="L33" s="74"/>
      <c r="M33" s="74"/>
      <c r="N33" s="72">
        <v>35.078299999999999</v>
      </c>
      <c r="O33" s="72">
        <v>173.4545</v>
      </c>
      <c r="P33" s="72">
        <v>1</v>
      </c>
      <c r="Q33" s="74"/>
      <c r="R33" s="74"/>
      <c r="S33" s="72">
        <v>1.5385</v>
      </c>
      <c r="T33" s="74"/>
      <c r="U33" s="75"/>
      <c r="V33" s="39"/>
      <c r="W33" s="39"/>
    </row>
    <row r="34" spans="1:23" ht="12" thickBot="1" x14ac:dyDescent="0.2">
      <c r="A34" s="55"/>
      <c r="B34" s="57" t="s">
        <v>71</v>
      </c>
      <c r="C34" s="58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2">
        <v>1</v>
      </c>
      <c r="P34" s="74"/>
      <c r="Q34" s="74"/>
      <c r="R34" s="74"/>
      <c r="S34" s="74"/>
      <c r="T34" s="74"/>
      <c r="U34" s="75"/>
      <c r="V34" s="39"/>
      <c r="W34" s="39"/>
    </row>
    <row r="35" spans="1:23" ht="12" customHeight="1" thickBot="1" x14ac:dyDescent="0.2">
      <c r="A35" s="55"/>
      <c r="B35" s="57" t="s">
        <v>32</v>
      </c>
      <c r="C35" s="58"/>
      <c r="D35" s="72">
        <v>167603.34020000001</v>
      </c>
      <c r="E35" s="72">
        <v>174553.68410000001</v>
      </c>
      <c r="F35" s="73">
        <v>96.018219875543707</v>
      </c>
      <c r="G35" s="72">
        <v>121304.47319999999</v>
      </c>
      <c r="H35" s="73">
        <v>38.167485319082203</v>
      </c>
      <c r="I35" s="72">
        <v>21412.284899999999</v>
      </c>
      <c r="J35" s="73">
        <v>12.7755717006886</v>
      </c>
      <c r="K35" s="72">
        <v>10281.5221</v>
      </c>
      <c r="L35" s="73">
        <v>8.4757979889566002</v>
      </c>
      <c r="M35" s="73">
        <v>1.08259873311949</v>
      </c>
      <c r="N35" s="72">
        <v>1484056.4197</v>
      </c>
      <c r="O35" s="72">
        <v>27779391.208299998</v>
      </c>
      <c r="P35" s="72">
        <v>11815</v>
      </c>
      <c r="Q35" s="74"/>
      <c r="R35" s="74"/>
      <c r="S35" s="72">
        <v>14.185640304697399</v>
      </c>
      <c r="T35" s="74"/>
      <c r="U35" s="75"/>
      <c r="V35" s="39"/>
      <c r="W35" s="39"/>
    </row>
    <row r="36" spans="1:23" ht="12" customHeight="1" thickBot="1" x14ac:dyDescent="0.2">
      <c r="A36" s="55"/>
      <c r="B36" s="57" t="s">
        <v>70</v>
      </c>
      <c r="C36" s="58"/>
      <c r="D36" s="72">
        <v>62998.35</v>
      </c>
      <c r="E36" s="74"/>
      <c r="F36" s="74"/>
      <c r="G36" s="74"/>
      <c r="H36" s="74"/>
      <c r="I36" s="72">
        <v>2074.59</v>
      </c>
      <c r="J36" s="73">
        <v>3.29308624749696</v>
      </c>
      <c r="K36" s="74"/>
      <c r="L36" s="74"/>
      <c r="M36" s="74"/>
      <c r="N36" s="72">
        <v>1285812.71</v>
      </c>
      <c r="O36" s="72">
        <v>5151998.5999999996</v>
      </c>
      <c r="P36" s="72">
        <v>69</v>
      </c>
      <c r="Q36" s="72">
        <v>49</v>
      </c>
      <c r="R36" s="73">
        <v>40.816326530612201</v>
      </c>
      <c r="S36" s="72">
        <v>913.019565217391</v>
      </c>
      <c r="T36" s="72">
        <v>1337.0669387755099</v>
      </c>
      <c r="U36" s="76">
        <v>-46.444500174227102</v>
      </c>
      <c r="V36" s="39"/>
      <c r="W36" s="39"/>
    </row>
    <row r="37" spans="1:23" ht="12" customHeight="1" thickBot="1" x14ac:dyDescent="0.2">
      <c r="A37" s="55"/>
      <c r="B37" s="57" t="s">
        <v>36</v>
      </c>
      <c r="C37" s="58"/>
      <c r="D37" s="72">
        <v>207301.8</v>
      </c>
      <c r="E37" s="72">
        <v>179033.54870000001</v>
      </c>
      <c r="F37" s="73">
        <v>115.789359874315</v>
      </c>
      <c r="G37" s="72">
        <v>186009.41</v>
      </c>
      <c r="H37" s="73">
        <v>11.446942388559799</v>
      </c>
      <c r="I37" s="72">
        <v>-18932.560000000001</v>
      </c>
      <c r="J37" s="73">
        <v>-9.1328488223450108</v>
      </c>
      <c r="K37" s="72">
        <v>-20474.52</v>
      </c>
      <c r="L37" s="73">
        <v>-11.0072495794702</v>
      </c>
      <c r="M37" s="73">
        <v>-7.5311167245923002E-2</v>
      </c>
      <c r="N37" s="72">
        <v>8043243.5099999998</v>
      </c>
      <c r="O37" s="72">
        <v>77174706.010000005</v>
      </c>
      <c r="P37" s="72">
        <v>88</v>
      </c>
      <c r="Q37" s="72">
        <v>56</v>
      </c>
      <c r="R37" s="73">
        <v>57.142857142857103</v>
      </c>
      <c r="S37" s="72">
        <v>2355.7022727272702</v>
      </c>
      <c r="T37" s="72">
        <v>2564.8814285714302</v>
      </c>
      <c r="U37" s="76">
        <v>-8.87969410506118</v>
      </c>
      <c r="V37" s="39"/>
      <c r="W37" s="39"/>
    </row>
    <row r="38" spans="1:23" ht="12" customHeight="1" thickBot="1" x14ac:dyDescent="0.2">
      <c r="A38" s="55"/>
      <c r="B38" s="57" t="s">
        <v>37</v>
      </c>
      <c r="C38" s="58"/>
      <c r="D38" s="72">
        <v>162173.54</v>
      </c>
      <c r="E38" s="72">
        <v>144612.4056</v>
      </c>
      <c r="F38" s="73">
        <v>112.14358776976199</v>
      </c>
      <c r="G38" s="72">
        <v>121375.23</v>
      </c>
      <c r="H38" s="73">
        <v>33.613373997314</v>
      </c>
      <c r="I38" s="72">
        <v>-8043.56</v>
      </c>
      <c r="J38" s="73">
        <v>-4.9598473339115596</v>
      </c>
      <c r="K38" s="72">
        <v>-735.08</v>
      </c>
      <c r="L38" s="73">
        <v>-0.60562604083221905</v>
      </c>
      <c r="M38" s="73">
        <v>9.9424280350438003</v>
      </c>
      <c r="N38" s="72">
        <v>13794333.130000001</v>
      </c>
      <c r="O38" s="72">
        <v>60588416.329999998</v>
      </c>
      <c r="P38" s="72">
        <v>96</v>
      </c>
      <c r="Q38" s="72">
        <v>54</v>
      </c>
      <c r="R38" s="73">
        <v>77.7777777777778</v>
      </c>
      <c r="S38" s="72">
        <v>1689.3077083333301</v>
      </c>
      <c r="T38" s="72">
        <v>1983.63407407407</v>
      </c>
      <c r="U38" s="76">
        <v>-17.422898403223499</v>
      </c>
      <c r="V38" s="39"/>
      <c r="W38" s="39"/>
    </row>
    <row r="39" spans="1:23" ht="12" thickBot="1" x14ac:dyDescent="0.2">
      <c r="A39" s="55"/>
      <c r="B39" s="57" t="s">
        <v>38</v>
      </c>
      <c r="C39" s="58"/>
      <c r="D39" s="72">
        <v>223442.04</v>
      </c>
      <c r="E39" s="72">
        <v>114322.0558</v>
      </c>
      <c r="F39" s="73">
        <v>195.44963431282201</v>
      </c>
      <c r="G39" s="72">
        <v>146318.09</v>
      </c>
      <c r="H39" s="73">
        <v>52.709784552272403</v>
      </c>
      <c r="I39" s="72">
        <v>-26396.639999999999</v>
      </c>
      <c r="J39" s="73">
        <v>-11.8136407991979</v>
      </c>
      <c r="K39" s="72">
        <v>-15109.47</v>
      </c>
      <c r="L39" s="73">
        <v>-10.326453823993999</v>
      </c>
      <c r="M39" s="73">
        <v>0.74702620277216902</v>
      </c>
      <c r="N39" s="72">
        <v>6811848.6100000003</v>
      </c>
      <c r="O39" s="72">
        <v>46343305.979999997</v>
      </c>
      <c r="P39" s="72">
        <v>127</v>
      </c>
      <c r="Q39" s="72">
        <v>63</v>
      </c>
      <c r="R39" s="73">
        <v>101.58730158730199</v>
      </c>
      <c r="S39" s="72">
        <v>1759.3861417322801</v>
      </c>
      <c r="T39" s="72">
        <v>1541.12222222222</v>
      </c>
      <c r="U39" s="76">
        <v>12.4056859567599</v>
      </c>
      <c r="V39" s="39"/>
      <c r="W39" s="39"/>
    </row>
    <row r="40" spans="1:23" ht="12" customHeight="1" thickBot="1" x14ac:dyDescent="0.2">
      <c r="A40" s="55"/>
      <c r="B40" s="57" t="s">
        <v>73</v>
      </c>
      <c r="C40" s="58"/>
      <c r="D40" s="72">
        <v>3.61</v>
      </c>
      <c r="E40" s="74"/>
      <c r="F40" s="74"/>
      <c r="G40" s="74"/>
      <c r="H40" s="74"/>
      <c r="I40" s="72">
        <v>3.49</v>
      </c>
      <c r="J40" s="73">
        <v>96.675900277008296</v>
      </c>
      <c r="K40" s="74"/>
      <c r="L40" s="74"/>
      <c r="M40" s="74"/>
      <c r="N40" s="72">
        <v>77.97</v>
      </c>
      <c r="O40" s="72">
        <v>2675.21</v>
      </c>
      <c r="P40" s="72">
        <v>40</v>
      </c>
      <c r="Q40" s="72">
        <v>30</v>
      </c>
      <c r="R40" s="73">
        <v>33.3333333333333</v>
      </c>
      <c r="S40" s="72">
        <v>9.0249999999999997E-2</v>
      </c>
      <c r="T40" s="72">
        <v>0.47366666666666701</v>
      </c>
      <c r="U40" s="76">
        <v>-424.83841181902102</v>
      </c>
      <c r="V40" s="39"/>
      <c r="W40" s="39"/>
    </row>
    <row r="41" spans="1:23" ht="12" customHeight="1" thickBot="1" x14ac:dyDescent="0.2">
      <c r="A41" s="55"/>
      <c r="B41" s="57" t="s">
        <v>33</v>
      </c>
      <c r="C41" s="58"/>
      <c r="D41" s="72">
        <v>164131.1967</v>
      </c>
      <c r="E41" s="72">
        <v>152014.1059</v>
      </c>
      <c r="F41" s="73">
        <v>107.971030535792</v>
      </c>
      <c r="G41" s="72">
        <v>201110.25709999999</v>
      </c>
      <c r="H41" s="73">
        <v>-18.387456181119902</v>
      </c>
      <c r="I41" s="72">
        <v>10249.7508</v>
      </c>
      <c r="J41" s="73">
        <v>6.2448522926050201</v>
      </c>
      <c r="K41" s="72">
        <v>9163.7870000000003</v>
      </c>
      <c r="L41" s="73">
        <v>4.5565985207026998</v>
      </c>
      <c r="M41" s="73">
        <v>0.11850600630503499</v>
      </c>
      <c r="N41" s="72">
        <v>1694224.7879000001</v>
      </c>
      <c r="O41" s="72">
        <v>32259433.548</v>
      </c>
      <c r="P41" s="72">
        <v>283</v>
      </c>
      <c r="Q41" s="74"/>
      <c r="R41" s="74"/>
      <c r="S41" s="72">
        <v>579.96889293286199</v>
      </c>
      <c r="T41" s="74"/>
      <c r="U41" s="75"/>
      <c r="V41" s="39"/>
      <c r="W41" s="39"/>
    </row>
    <row r="42" spans="1:23" ht="12" thickBot="1" x14ac:dyDescent="0.2">
      <c r="A42" s="55"/>
      <c r="B42" s="57" t="s">
        <v>34</v>
      </c>
      <c r="C42" s="58"/>
      <c r="D42" s="72">
        <v>435821.7181</v>
      </c>
      <c r="E42" s="72">
        <v>472301.06390000001</v>
      </c>
      <c r="F42" s="73">
        <v>92.276251614007904</v>
      </c>
      <c r="G42" s="72">
        <v>313157.78860000003</v>
      </c>
      <c r="H42" s="73">
        <v>39.170007569787799</v>
      </c>
      <c r="I42" s="72">
        <v>25776.232100000001</v>
      </c>
      <c r="J42" s="73">
        <v>5.9143982572446303</v>
      </c>
      <c r="K42" s="72">
        <v>17775.812300000001</v>
      </c>
      <c r="L42" s="73">
        <v>5.6763117339244102</v>
      </c>
      <c r="M42" s="73">
        <v>0.45007337301823303</v>
      </c>
      <c r="N42" s="72">
        <v>5085491.0486000003</v>
      </c>
      <c r="O42" s="72">
        <v>75979653.634900004</v>
      </c>
      <c r="P42" s="72">
        <v>2028</v>
      </c>
      <c r="Q42" s="74"/>
      <c r="R42" s="74"/>
      <c r="S42" s="72">
        <v>214.90222785996099</v>
      </c>
      <c r="T42" s="74"/>
      <c r="U42" s="75"/>
      <c r="V42" s="39"/>
      <c r="W42" s="39"/>
    </row>
    <row r="43" spans="1:23" ht="12" thickBot="1" x14ac:dyDescent="0.2">
      <c r="A43" s="55"/>
      <c r="B43" s="57" t="s">
        <v>39</v>
      </c>
      <c r="C43" s="58"/>
      <c r="D43" s="72">
        <v>106595.72</v>
      </c>
      <c r="E43" s="72">
        <v>77061.166899999997</v>
      </c>
      <c r="F43" s="73">
        <v>138.32611714578101</v>
      </c>
      <c r="G43" s="72">
        <v>48740.25</v>
      </c>
      <c r="H43" s="73">
        <v>118.701627504988</v>
      </c>
      <c r="I43" s="72">
        <v>-8392.8799999999992</v>
      </c>
      <c r="J43" s="73">
        <v>-7.8735619028606401</v>
      </c>
      <c r="K43" s="72">
        <v>-1870.07</v>
      </c>
      <c r="L43" s="73">
        <v>-3.8368083873184902</v>
      </c>
      <c r="M43" s="73">
        <v>3.4880031228777502</v>
      </c>
      <c r="N43" s="72">
        <v>3863818.97</v>
      </c>
      <c r="O43" s="72">
        <v>35335683.299999997</v>
      </c>
      <c r="P43" s="72">
        <v>79</v>
      </c>
      <c r="Q43" s="72">
        <v>57</v>
      </c>
      <c r="R43" s="73">
        <v>38.596491228070199</v>
      </c>
      <c r="S43" s="72">
        <v>1349.3129113924099</v>
      </c>
      <c r="T43" s="72">
        <v>1301.94035087719</v>
      </c>
      <c r="U43" s="76">
        <v>3.5108654275253701</v>
      </c>
      <c r="V43" s="39"/>
      <c r="W43" s="39"/>
    </row>
    <row r="44" spans="1:23" ht="12" thickBot="1" x14ac:dyDescent="0.2">
      <c r="A44" s="55"/>
      <c r="B44" s="57" t="s">
        <v>40</v>
      </c>
      <c r="C44" s="58"/>
      <c r="D44" s="72">
        <v>49810.28</v>
      </c>
      <c r="E44" s="72">
        <v>16016.492200000001</v>
      </c>
      <c r="F44" s="73">
        <v>310.99368936726398</v>
      </c>
      <c r="G44" s="72">
        <v>65288.09</v>
      </c>
      <c r="H44" s="73">
        <v>-23.706942567932401</v>
      </c>
      <c r="I44" s="72">
        <v>6189.88</v>
      </c>
      <c r="J44" s="73">
        <v>12.426912677463401</v>
      </c>
      <c r="K44" s="72">
        <v>7818.81</v>
      </c>
      <c r="L44" s="73">
        <v>11.975859609310101</v>
      </c>
      <c r="M44" s="73">
        <v>-0.20833477217121299</v>
      </c>
      <c r="N44" s="72">
        <v>1783989.46</v>
      </c>
      <c r="O44" s="72">
        <v>12634799.85</v>
      </c>
      <c r="P44" s="72">
        <v>45</v>
      </c>
      <c r="Q44" s="72">
        <v>35</v>
      </c>
      <c r="R44" s="73">
        <v>28.571428571428601</v>
      </c>
      <c r="S44" s="72">
        <v>1106.8951111111101</v>
      </c>
      <c r="T44" s="72">
        <v>1061.8317142857099</v>
      </c>
      <c r="U44" s="76">
        <v>4.0711532983610201</v>
      </c>
      <c r="V44" s="39"/>
      <c r="W44" s="39"/>
    </row>
    <row r="45" spans="1:23" ht="12" thickBot="1" x14ac:dyDescent="0.2">
      <c r="A45" s="56"/>
      <c r="B45" s="57" t="s">
        <v>35</v>
      </c>
      <c r="C45" s="58"/>
      <c r="D45" s="77">
        <v>7745.8967000000002</v>
      </c>
      <c r="E45" s="78"/>
      <c r="F45" s="78"/>
      <c r="G45" s="77">
        <v>11526.6111</v>
      </c>
      <c r="H45" s="79">
        <v>-32.799878187961099</v>
      </c>
      <c r="I45" s="77">
        <v>1057.4853000000001</v>
      </c>
      <c r="J45" s="79">
        <v>13.652199880228199</v>
      </c>
      <c r="K45" s="77">
        <v>1611.1842999999999</v>
      </c>
      <c r="L45" s="79">
        <v>13.977953155719799</v>
      </c>
      <c r="M45" s="79">
        <v>-0.34365962975185399</v>
      </c>
      <c r="N45" s="77">
        <v>132564.14019999999</v>
      </c>
      <c r="O45" s="77">
        <v>3457918.6934000002</v>
      </c>
      <c r="P45" s="77">
        <v>28</v>
      </c>
      <c r="Q45" s="78"/>
      <c r="R45" s="78"/>
      <c r="S45" s="77">
        <v>276.63916785714298</v>
      </c>
      <c r="T45" s="78"/>
      <c r="U45" s="80"/>
      <c r="V45" s="39"/>
      <c r="W45" s="39"/>
    </row>
  </sheetData>
  <mergeCells count="43">
    <mergeCell ref="B18:C18"/>
    <mergeCell ref="A1:U4"/>
    <mergeCell ref="W1:W4"/>
    <mergeCell ref="B6:C6"/>
    <mergeCell ref="A7:C7"/>
    <mergeCell ref="A8:A45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30:C30"/>
    <mergeCell ref="B19:C19"/>
    <mergeCell ref="B20:C20"/>
    <mergeCell ref="B21:C21"/>
    <mergeCell ref="B22:C22"/>
    <mergeCell ref="B23:C23"/>
    <mergeCell ref="B24:C24"/>
    <mergeCell ref="B43:C43"/>
    <mergeCell ref="B44:C44"/>
    <mergeCell ref="B45:C45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3"/>
  <sheetViews>
    <sheetView topLeftCell="A16" workbookViewId="0">
      <selection activeCell="B32" sqref="B32:E38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63</v>
      </c>
      <c r="B1" s="31" t="s">
        <v>64</v>
      </c>
      <c r="C1" s="30" t="s">
        <v>65</v>
      </c>
      <c r="D1" s="30" t="s">
        <v>66</v>
      </c>
      <c r="E1" s="30" t="s">
        <v>67</v>
      </c>
      <c r="F1" s="30" t="s">
        <v>68</v>
      </c>
      <c r="G1" s="30" t="s">
        <v>67</v>
      </c>
      <c r="H1" s="30" t="s">
        <v>69</v>
      </c>
    </row>
    <row r="2" spans="1:8" ht="14.25" x14ac:dyDescent="0.2">
      <c r="A2" s="32">
        <v>1</v>
      </c>
      <c r="B2" s="33">
        <v>12</v>
      </c>
      <c r="C2" s="32">
        <v>65186</v>
      </c>
      <c r="D2" s="32">
        <v>640976.63337265002</v>
      </c>
      <c r="E2" s="32">
        <v>479635.21904017101</v>
      </c>
      <c r="F2" s="32">
        <v>161341.41433247901</v>
      </c>
      <c r="G2" s="32">
        <v>479635.21904017101</v>
      </c>
      <c r="H2" s="32">
        <v>0.25171185021760101</v>
      </c>
    </row>
    <row r="3" spans="1:8" ht="14.25" x14ac:dyDescent="0.2">
      <c r="A3" s="32">
        <v>2</v>
      </c>
      <c r="B3" s="33">
        <v>13</v>
      </c>
      <c r="C3" s="32">
        <v>11916.191999999999</v>
      </c>
      <c r="D3" s="32">
        <v>132539.64502833399</v>
      </c>
      <c r="E3" s="32">
        <v>102634.162139793</v>
      </c>
      <c r="F3" s="32">
        <v>29905.482888540999</v>
      </c>
      <c r="G3" s="32">
        <v>102634.162139793</v>
      </c>
      <c r="H3" s="32">
        <v>0.22563424613177399</v>
      </c>
    </row>
    <row r="4" spans="1:8" ht="14.25" x14ac:dyDescent="0.2">
      <c r="A4" s="32">
        <v>3</v>
      </c>
      <c r="B4" s="33">
        <v>14</v>
      </c>
      <c r="C4" s="32">
        <v>131011</v>
      </c>
      <c r="D4" s="32">
        <v>196156.30638547</v>
      </c>
      <c r="E4" s="32">
        <v>146410.383864957</v>
      </c>
      <c r="F4" s="32">
        <v>49745.922520512802</v>
      </c>
      <c r="G4" s="32">
        <v>146410.383864957</v>
      </c>
      <c r="H4" s="32">
        <v>0.25360348304456898</v>
      </c>
    </row>
    <row r="5" spans="1:8" ht="14.25" x14ac:dyDescent="0.2">
      <c r="A5" s="32">
        <v>4</v>
      </c>
      <c r="B5" s="33">
        <v>15</v>
      </c>
      <c r="C5" s="32">
        <v>4357</v>
      </c>
      <c r="D5" s="32">
        <v>74332.904590598293</v>
      </c>
      <c r="E5" s="32">
        <v>60017.756412820498</v>
      </c>
      <c r="F5" s="32">
        <v>14315.148177777801</v>
      </c>
      <c r="G5" s="32">
        <v>60017.756412820498</v>
      </c>
      <c r="H5" s="32">
        <v>0.192581579538981</v>
      </c>
    </row>
    <row r="6" spans="1:8" ht="14.25" x14ac:dyDescent="0.2">
      <c r="A6" s="32">
        <v>5</v>
      </c>
      <c r="B6" s="33">
        <v>16</v>
      </c>
      <c r="C6" s="32">
        <v>2885</v>
      </c>
      <c r="D6" s="32">
        <v>188655.37404871799</v>
      </c>
      <c r="E6" s="32">
        <v>166570.22407264999</v>
      </c>
      <c r="F6" s="32">
        <v>22085.149976068398</v>
      </c>
      <c r="G6" s="32">
        <v>166570.22407264999</v>
      </c>
      <c r="H6" s="32">
        <v>0.117066105789094</v>
      </c>
    </row>
    <row r="7" spans="1:8" ht="14.25" x14ac:dyDescent="0.2">
      <c r="A7" s="32">
        <v>6</v>
      </c>
      <c r="B7" s="33">
        <v>17</v>
      </c>
      <c r="C7" s="32">
        <v>27523</v>
      </c>
      <c r="D7" s="32">
        <v>360789.702778632</v>
      </c>
      <c r="E7" s="32">
        <v>295147.89915384603</v>
      </c>
      <c r="F7" s="32">
        <v>65641.803624786306</v>
      </c>
      <c r="G7" s="32">
        <v>295147.89915384603</v>
      </c>
      <c r="H7" s="32">
        <v>0.18193923806373599</v>
      </c>
    </row>
    <row r="8" spans="1:8" ht="14.25" x14ac:dyDescent="0.2">
      <c r="A8" s="32">
        <v>7</v>
      </c>
      <c r="B8" s="33">
        <v>18</v>
      </c>
      <c r="C8" s="32">
        <v>87067</v>
      </c>
      <c r="D8" s="32">
        <v>220061.17379316199</v>
      </c>
      <c r="E8" s="32">
        <v>177115.37310769199</v>
      </c>
      <c r="F8" s="32">
        <v>42945.800685470102</v>
      </c>
      <c r="G8" s="32">
        <v>177115.37310769199</v>
      </c>
      <c r="H8" s="32">
        <v>0.19515391990881301</v>
      </c>
    </row>
    <row r="9" spans="1:8" ht="14.25" x14ac:dyDescent="0.2">
      <c r="A9" s="32">
        <v>8</v>
      </c>
      <c r="B9" s="33">
        <v>19</v>
      </c>
      <c r="C9" s="32">
        <v>23055</v>
      </c>
      <c r="D9" s="32">
        <v>151158.057506838</v>
      </c>
      <c r="E9" s="32">
        <v>117927.437468376</v>
      </c>
      <c r="F9" s="32">
        <v>33230.6200384615</v>
      </c>
      <c r="G9" s="32">
        <v>117927.437468376</v>
      </c>
      <c r="H9" s="32">
        <v>0.21984021617212399</v>
      </c>
    </row>
    <row r="10" spans="1:8" ht="14.25" x14ac:dyDescent="0.2">
      <c r="A10" s="32">
        <v>9</v>
      </c>
      <c r="B10" s="33">
        <v>21</v>
      </c>
      <c r="C10" s="32">
        <v>227184</v>
      </c>
      <c r="D10" s="32">
        <v>1091429.3876119701</v>
      </c>
      <c r="E10" s="32">
        <v>1032339.8210999999</v>
      </c>
      <c r="F10" s="32">
        <v>59089.566511965801</v>
      </c>
      <c r="G10" s="32">
        <v>1032339.8210999999</v>
      </c>
      <c r="H10" s="35">
        <v>5.4139614694866403E-2</v>
      </c>
    </row>
    <row r="11" spans="1:8" ht="14.25" x14ac:dyDescent="0.2">
      <c r="A11" s="32">
        <v>10</v>
      </c>
      <c r="B11" s="33">
        <v>22</v>
      </c>
      <c r="C11" s="32">
        <v>61273</v>
      </c>
      <c r="D11" s="32">
        <v>718652.43982136797</v>
      </c>
      <c r="E11" s="32">
        <v>651410.81552649604</v>
      </c>
      <c r="F11" s="32">
        <v>67241.624294871799</v>
      </c>
      <c r="G11" s="32">
        <v>651410.81552649604</v>
      </c>
      <c r="H11" s="32">
        <v>9.3566264537536095E-2</v>
      </c>
    </row>
    <row r="12" spans="1:8" ht="14.25" x14ac:dyDescent="0.2">
      <c r="A12" s="32">
        <v>11</v>
      </c>
      <c r="B12" s="33">
        <v>23</v>
      </c>
      <c r="C12" s="32">
        <v>272890.728</v>
      </c>
      <c r="D12" s="32">
        <v>1981182.2561002299</v>
      </c>
      <c r="E12" s="32">
        <v>1695419.5445459201</v>
      </c>
      <c r="F12" s="32">
        <v>285762.71155430801</v>
      </c>
      <c r="G12" s="32">
        <v>1695419.5445459201</v>
      </c>
      <c r="H12" s="32">
        <v>0.144238477138799</v>
      </c>
    </row>
    <row r="13" spans="1:8" ht="14.25" x14ac:dyDescent="0.2">
      <c r="A13" s="32">
        <v>12</v>
      </c>
      <c r="B13" s="33">
        <v>24</v>
      </c>
      <c r="C13" s="32">
        <v>21764.885999999999</v>
      </c>
      <c r="D13" s="32">
        <v>577963.67867179494</v>
      </c>
      <c r="E13" s="32">
        <v>523789.87255640997</v>
      </c>
      <c r="F13" s="32">
        <v>54173.806115384599</v>
      </c>
      <c r="G13" s="32">
        <v>523789.87255640997</v>
      </c>
      <c r="H13" s="32">
        <v>9.3732198258340699E-2</v>
      </c>
    </row>
    <row r="14" spans="1:8" ht="14.25" x14ac:dyDescent="0.2">
      <c r="A14" s="32">
        <v>13</v>
      </c>
      <c r="B14" s="33">
        <v>25</v>
      </c>
      <c r="C14" s="32">
        <v>86144</v>
      </c>
      <c r="D14" s="32">
        <v>890490.36810683797</v>
      </c>
      <c r="E14" s="32">
        <v>801447.87788119703</v>
      </c>
      <c r="F14" s="32">
        <v>89042.490225640999</v>
      </c>
      <c r="G14" s="32">
        <v>801447.87788119703</v>
      </c>
      <c r="H14" s="32">
        <v>9.9992648337054305E-2</v>
      </c>
    </row>
    <row r="15" spans="1:8" ht="14.25" x14ac:dyDescent="0.2">
      <c r="A15" s="32">
        <v>14</v>
      </c>
      <c r="B15" s="33">
        <v>26</v>
      </c>
      <c r="C15" s="32">
        <v>71082</v>
      </c>
      <c r="D15" s="32">
        <v>390758.751295008</v>
      </c>
      <c r="E15" s="32">
        <v>360335.02221847803</v>
      </c>
      <c r="F15" s="32">
        <v>30423.729076529798</v>
      </c>
      <c r="G15" s="32">
        <v>360335.02221847803</v>
      </c>
      <c r="H15" s="32">
        <v>7.7858087568615994E-2</v>
      </c>
    </row>
    <row r="16" spans="1:8" ht="14.25" x14ac:dyDescent="0.2">
      <c r="A16" s="32">
        <v>15</v>
      </c>
      <c r="B16" s="33">
        <v>27</v>
      </c>
      <c r="C16" s="32">
        <v>246393.84899999999</v>
      </c>
      <c r="D16" s="32">
        <v>1607194.2441290601</v>
      </c>
      <c r="E16" s="32">
        <v>1479767.4734461501</v>
      </c>
      <c r="F16" s="32">
        <v>127426.770682906</v>
      </c>
      <c r="G16" s="32">
        <v>1479767.4734461501</v>
      </c>
      <c r="H16" s="32">
        <v>7.9285233348977496E-2</v>
      </c>
    </row>
    <row r="17" spans="1:8" ht="14.25" x14ac:dyDescent="0.2">
      <c r="A17" s="32">
        <v>16</v>
      </c>
      <c r="B17" s="33">
        <v>29</v>
      </c>
      <c r="C17" s="32">
        <v>232966</v>
      </c>
      <c r="D17" s="32">
        <v>3059434.5228752098</v>
      </c>
      <c r="E17" s="32">
        <v>2702952.8526290599</v>
      </c>
      <c r="F17" s="32">
        <v>356481.67024615401</v>
      </c>
      <c r="G17" s="32">
        <v>2702952.8526290599</v>
      </c>
      <c r="H17" s="32">
        <v>0.116518810120224</v>
      </c>
    </row>
    <row r="18" spans="1:8" ht="14.25" x14ac:dyDescent="0.2">
      <c r="A18" s="32">
        <v>17</v>
      </c>
      <c r="B18" s="33">
        <v>31</v>
      </c>
      <c r="C18" s="32">
        <v>38120.474000000002</v>
      </c>
      <c r="D18" s="32">
        <v>271966.90750751097</v>
      </c>
      <c r="E18" s="32">
        <v>229880.614994915</v>
      </c>
      <c r="F18" s="32">
        <v>42086.292512595501</v>
      </c>
      <c r="G18" s="32">
        <v>229880.614994915</v>
      </c>
      <c r="H18" s="32">
        <v>0.15474784376637199</v>
      </c>
    </row>
    <row r="19" spans="1:8" ht="14.25" x14ac:dyDescent="0.2">
      <c r="A19" s="32">
        <v>18</v>
      </c>
      <c r="B19" s="33">
        <v>32</v>
      </c>
      <c r="C19" s="32">
        <v>18131.702000000001</v>
      </c>
      <c r="D19" s="32">
        <v>256470.800926859</v>
      </c>
      <c r="E19" s="32">
        <v>235972.13713409199</v>
      </c>
      <c r="F19" s="32">
        <v>20498.6637927669</v>
      </c>
      <c r="G19" s="32">
        <v>235972.13713409199</v>
      </c>
      <c r="H19" s="32">
        <v>7.9925916395499397E-2</v>
      </c>
    </row>
    <row r="20" spans="1:8" ht="14.25" x14ac:dyDescent="0.2">
      <c r="A20" s="32">
        <v>19</v>
      </c>
      <c r="B20" s="33">
        <v>33</v>
      </c>
      <c r="C20" s="32">
        <v>40897.027999999998</v>
      </c>
      <c r="D20" s="32">
        <v>610257.43381759303</v>
      </c>
      <c r="E20" s="32">
        <v>470643.45711633802</v>
      </c>
      <c r="F20" s="32">
        <v>139613.97670125499</v>
      </c>
      <c r="G20" s="32">
        <v>470643.45711633802</v>
      </c>
      <c r="H20" s="32">
        <v>0.228778821796353</v>
      </c>
    </row>
    <row r="21" spans="1:8" ht="14.25" x14ac:dyDescent="0.2">
      <c r="A21" s="32">
        <v>20</v>
      </c>
      <c r="B21" s="33">
        <v>34</v>
      </c>
      <c r="C21" s="32">
        <v>52204.678999999996</v>
      </c>
      <c r="D21" s="32">
        <v>294609.42866830801</v>
      </c>
      <c r="E21" s="32">
        <v>215790.12207185</v>
      </c>
      <c r="F21" s="32">
        <v>78819.306596457696</v>
      </c>
      <c r="G21" s="32">
        <v>215790.12207185</v>
      </c>
      <c r="H21" s="32">
        <v>0.26753830300929698</v>
      </c>
    </row>
    <row r="22" spans="1:8" ht="14.25" x14ac:dyDescent="0.2">
      <c r="A22" s="32">
        <v>21</v>
      </c>
      <c r="B22" s="33">
        <v>35</v>
      </c>
      <c r="C22" s="32">
        <v>41636.099000000002</v>
      </c>
      <c r="D22" s="32">
        <v>935385.49868584098</v>
      </c>
      <c r="E22" s="32">
        <v>921525.99945575197</v>
      </c>
      <c r="F22" s="32">
        <v>13859.499230088501</v>
      </c>
      <c r="G22" s="32">
        <v>921525.99945575197</v>
      </c>
      <c r="H22" s="32">
        <v>1.4816884856094399E-2</v>
      </c>
    </row>
    <row r="23" spans="1:8" ht="14.25" x14ac:dyDescent="0.2">
      <c r="A23" s="32">
        <v>22</v>
      </c>
      <c r="B23" s="33">
        <v>36</v>
      </c>
      <c r="C23" s="32">
        <v>197998.29800000001</v>
      </c>
      <c r="D23" s="32">
        <v>825494.36803716805</v>
      </c>
      <c r="E23" s="32">
        <v>690086.711340421</v>
      </c>
      <c r="F23" s="32">
        <v>135407.656696747</v>
      </c>
      <c r="G23" s="32">
        <v>690086.711340421</v>
      </c>
      <c r="H23" s="32">
        <v>0.16403219929739199</v>
      </c>
    </row>
    <row r="24" spans="1:8" ht="14.25" x14ac:dyDescent="0.2">
      <c r="A24" s="32">
        <v>23</v>
      </c>
      <c r="B24" s="33">
        <v>37</v>
      </c>
      <c r="C24" s="32">
        <v>151425.71299999999</v>
      </c>
      <c r="D24" s="32">
        <v>1458962.5916796499</v>
      </c>
      <c r="E24" s="32">
        <v>1287044.10835187</v>
      </c>
      <c r="F24" s="32">
        <v>171918.48332777599</v>
      </c>
      <c r="G24" s="32">
        <v>1287044.10835187</v>
      </c>
      <c r="H24" s="32">
        <v>0.117836114721662</v>
      </c>
    </row>
    <row r="25" spans="1:8" ht="14.25" x14ac:dyDescent="0.2">
      <c r="A25" s="32">
        <v>24</v>
      </c>
      <c r="B25" s="33">
        <v>38</v>
      </c>
      <c r="C25" s="32">
        <v>145882.60500000001</v>
      </c>
      <c r="D25" s="32">
        <v>711326.793647788</v>
      </c>
      <c r="E25" s="32">
        <v>678545.16631061898</v>
      </c>
      <c r="F25" s="32">
        <v>32781.627337168102</v>
      </c>
      <c r="G25" s="32">
        <v>678545.16631061898</v>
      </c>
      <c r="H25" s="32">
        <v>4.6085185641692401E-2</v>
      </c>
    </row>
    <row r="26" spans="1:8" ht="14.25" x14ac:dyDescent="0.2">
      <c r="A26" s="32">
        <v>25</v>
      </c>
      <c r="B26" s="33">
        <v>39</v>
      </c>
      <c r="C26" s="32">
        <v>78900.351999999999</v>
      </c>
      <c r="D26" s="32">
        <v>125127.685469148</v>
      </c>
      <c r="E26" s="32">
        <v>89236.308587206004</v>
      </c>
      <c r="F26" s="32">
        <v>35891.3768819416</v>
      </c>
      <c r="G26" s="32">
        <v>89236.308587206004</v>
      </c>
      <c r="H26" s="32">
        <v>0.28683801468373898</v>
      </c>
    </row>
    <row r="27" spans="1:8" ht="14.25" x14ac:dyDescent="0.2">
      <c r="A27" s="32">
        <v>26</v>
      </c>
      <c r="B27" s="33">
        <v>40</v>
      </c>
      <c r="C27" s="32">
        <v>0.224</v>
      </c>
      <c r="D27" s="32">
        <v>1.5385</v>
      </c>
      <c r="E27" s="32">
        <v>1.5201</v>
      </c>
      <c r="F27" s="32">
        <v>1.84E-2</v>
      </c>
      <c r="G27" s="32">
        <v>1.5201</v>
      </c>
      <c r="H27" s="32">
        <v>1.19597010074748E-2</v>
      </c>
    </row>
    <row r="28" spans="1:8" ht="14.25" x14ac:dyDescent="0.2">
      <c r="A28" s="32">
        <v>27</v>
      </c>
      <c r="B28" s="33">
        <v>42</v>
      </c>
      <c r="C28" s="32">
        <v>12063.304</v>
      </c>
      <c r="D28" s="32">
        <v>167603.34030000001</v>
      </c>
      <c r="E28" s="32">
        <v>146191.0589</v>
      </c>
      <c r="F28" s="32">
        <v>21412.2814</v>
      </c>
      <c r="G28" s="32">
        <v>146191.0589</v>
      </c>
      <c r="H28" s="32">
        <v>0.127755696048022</v>
      </c>
    </row>
    <row r="29" spans="1:8" ht="14.25" x14ac:dyDescent="0.2">
      <c r="A29" s="32">
        <v>28</v>
      </c>
      <c r="B29" s="33">
        <v>75</v>
      </c>
      <c r="C29" s="32">
        <v>290</v>
      </c>
      <c r="D29" s="32">
        <v>164131.196632479</v>
      </c>
      <c r="E29" s="32">
        <v>153881.44401709401</v>
      </c>
      <c r="F29" s="32">
        <v>10249.752615384599</v>
      </c>
      <c r="G29" s="32">
        <v>153881.44401709401</v>
      </c>
      <c r="H29" s="32">
        <v>6.2448534012310798E-2</v>
      </c>
    </row>
    <row r="30" spans="1:8" ht="14.25" x14ac:dyDescent="0.2">
      <c r="A30" s="32">
        <v>29</v>
      </c>
      <c r="B30" s="33">
        <v>76</v>
      </c>
      <c r="C30" s="32">
        <v>2191</v>
      </c>
      <c r="D30" s="32">
        <v>435821.71248376102</v>
      </c>
      <c r="E30" s="32">
        <v>410045.48703846202</v>
      </c>
      <c r="F30" s="32">
        <v>25776.2254452991</v>
      </c>
      <c r="G30" s="32">
        <v>410045.48703846202</v>
      </c>
      <c r="H30" s="32">
        <v>5.9143968065289099E-2</v>
      </c>
    </row>
    <row r="31" spans="1:8" ht="14.25" x14ac:dyDescent="0.2">
      <c r="A31" s="32">
        <v>30</v>
      </c>
      <c r="B31" s="33">
        <v>99</v>
      </c>
      <c r="C31" s="32">
        <v>28</v>
      </c>
      <c r="D31" s="32">
        <v>7745.8964526132704</v>
      </c>
      <c r="E31" s="32">
        <v>6688.4111595189497</v>
      </c>
      <c r="F31" s="32">
        <v>1057.48529309432</v>
      </c>
      <c r="G31" s="32">
        <v>6688.4111595189497</v>
      </c>
      <c r="H31" s="32">
        <v>0.136522002270964</v>
      </c>
    </row>
    <row r="32" spans="1:8" ht="14.25" x14ac:dyDescent="0.2">
      <c r="A32" s="32"/>
      <c r="B32" s="37">
        <v>70</v>
      </c>
      <c r="C32" s="38">
        <v>68</v>
      </c>
      <c r="D32" s="38">
        <v>62998.35</v>
      </c>
      <c r="E32" s="38">
        <v>60923.76</v>
      </c>
      <c r="F32" s="32"/>
      <c r="G32" s="32"/>
      <c r="H32" s="32"/>
    </row>
    <row r="33" spans="1:8" ht="14.25" x14ac:dyDescent="0.2">
      <c r="A33" s="32"/>
      <c r="B33" s="37">
        <v>71</v>
      </c>
      <c r="C33" s="38">
        <v>76</v>
      </c>
      <c r="D33" s="38">
        <v>207301.8</v>
      </c>
      <c r="E33" s="38">
        <v>226234.36</v>
      </c>
      <c r="F33" s="32"/>
      <c r="G33" s="32"/>
      <c r="H33" s="32"/>
    </row>
    <row r="34" spans="1:8" ht="14.25" x14ac:dyDescent="0.2">
      <c r="A34" s="32"/>
      <c r="B34" s="37">
        <v>72</v>
      </c>
      <c r="C34" s="38">
        <v>58</v>
      </c>
      <c r="D34" s="38">
        <v>162173.54</v>
      </c>
      <c r="E34" s="38">
        <v>170217.1</v>
      </c>
      <c r="F34" s="32"/>
      <c r="G34" s="32"/>
      <c r="H34" s="32"/>
    </row>
    <row r="35" spans="1:8" ht="14.25" x14ac:dyDescent="0.2">
      <c r="A35" s="32"/>
      <c r="B35" s="37">
        <v>73</v>
      </c>
      <c r="C35" s="38">
        <v>113</v>
      </c>
      <c r="D35" s="38">
        <v>223442.04</v>
      </c>
      <c r="E35" s="38">
        <v>249838.68</v>
      </c>
      <c r="F35" s="32"/>
      <c r="G35" s="32"/>
      <c r="H35" s="32"/>
    </row>
    <row r="36" spans="1:8" ht="14.25" x14ac:dyDescent="0.2">
      <c r="A36" s="32"/>
      <c r="B36" s="37">
        <v>74</v>
      </c>
      <c r="C36" s="38">
        <v>57</v>
      </c>
      <c r="D36" s="38">
        <v>3.61</v>
      </c>
      <c r="E36" s="38">
        <v>0.12</v>
      </c>
      <c r="F36" s="32"/>
      <c r="G36" s="32"/>
      <c r="H36" s="32"/>
    </row>
    <row r="37" spans="1:8" ht="14.25" x14ac:dyDescent="0.2">
      <c r="A37" s="32"/>
      <c r="B37" s="37">
        <v>77</v>
      </c>
      <c r="C37" s="38">
        <v>75</v>
      </c>
      <c r="D37" s="38">
        <v>106595.72</v>
      </c>
      <c r="E37" s="38">
        <v>114988.6</v>
      </c>
      <c r="F37" s="32"/>
      <c r="G37" s="32"/>
      <c r="H37" s="32"/>
    </row>
    <row r="38" spans="1:8" ht="14.25" x14ac:dyDescent="0.2">
      <c r="A38" s="32"/>
      <c r="B38" s="37">
        <v>78</v>
      </c>
      <c r="C38" s="38">
        <v>37</v>
      </c>
      <c r="D38" s="38">
        <v>49810.28</v>
      </c>
      <c r="E38" s="38">
        <v>43620.4</v>
      </c>
      <c r="F38" s="32"/>
      <c r="G38" s="32"/>
      <c r="H38" s="32"/>
    </row>
    <row r="39" spans="1:8" ht="14.25" x14ac:dyDescent="0.2">
      <c r="A39" s="32"/>
      <c r="B39" s="37"/>
      <c r="C39" s="38"/>
      <c r="D39" s="38"/>
      <c r="E39" s="38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2"/>
      <c r="D42" s="32"/>
      <c r="E42" s="32"/>
      <c r="F42" s="32"/>
      <c r="G42" s="32"/>
      <c r="H42" s="32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3"/>
      <c r="D44" s="33"/>
      <c r="E44" s="33"/>
      <c r="F44" s="33"/>
      <c r="G44" s="33"/>
      <c r="H44" s="33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  <row r="63" spans="1:8" ht="14.25" x14ac:dyDescent="0.2">
      <c r="A63" s="32"/>
      <c r="B63" s="33"/>
      <c r="C63" s="32"/>
      <c r="D63" s="32"/>
      <c r="E63" s="32"/>
      <c r="F63" s="32"/>
      <c r="G63" s="32"/>
      <c r="H6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2015-05-10T02:03:19Z</dcterms:modified>
</cp:coreProperties>
</file>