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E4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<sst xmlns="http://schemas.openxmlformats.org/spreadsheetml/2006/main" count="117" uniqueCount="74">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</sst>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21" fillId="33" borderId="17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3" xfId="0" applyNumberFormat="1" applyFont="1" applyFill="1" applyBorder="1" applyAlignment="1">
      <alignment horizontal="left" vertical="top" wrapText="1"/>
    </xf>
    <xf numFmtId="0" fontId="21" fillId="33" borderId="15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19" xfId="0" applyFont="1" applyBorder="1" applyAlignment="1">
      <alignment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19659552.246399999</v>
      </c>
      <c r="F3" s="25">
        <f>RA!I7</f>
        <v>2009399.8284</v>
      </c>
      <c r="G3" s="16">
        <f>SUM(G4:G40)</f>
        <v>17650152.418000001</v>
      </c>
      <c r="H3" s="27">
        <f>RA!J7</f>
        <v>10.2209847061393</v>
      </c>
      <c r="I3" s="20">
        <f>SUM(I4:I40)</f>
        <v>19659558.253707863</v>
      </c>
      <c r="J3" s="21">
        <f>SUM(J4:J40)</f>
        <v>17650152.748771857</v>
      </c>
      <c r="K3" s="22">
        <f>E3-I3</f>
        <v>-6.0073078647255898</v>
      </c>
      <c r="L3" s="22">
        <f>G3-J3</f>
        <v>-0.33077185600996017</v>
      </c>
    </row>
    <row r="4" spans="1:13" x14ac:dyDescent="0.15">
      <c r="A4" s="43">
        <f>RA!A8</f>
        <v>42134</v>
      </c>
      <c r="B4" s="12">
        <v>12</v>
      </c>
      <c r="C4" s="41" t="s">
        <v>6</v>
      </c>
      <c r="D4" s="41"/>
      <c r="E4" s="15">
        <f>VLOOKUP(C4,RA!B8:D36,3,0)</f>
        <v>632653.39749999996</v>
      </c>
      <c r="F4" s="25">
        <f>VLOOKUP(C4,RA!B8:I39,8,0)</f>
        <v>159702.55609999999</v>
      </c>
      <c r="G4" s="16">
        <f t="shared" ref="G4:G40" si="0">E4-F4</f>
        <v>472950.84139999998</v>
      </c>
      <c r="H4" s="27">
        <f>RA!J8</f>
        <v>25.243293836891201</v>
      </c>
      <c r="I4" s="20">
        <f>VLOOKUP(B4,RMS!B:D,3,FALSE)</f>
        <v>632654.28397094004</v>
      </c>
      <c r="J4" s="21">
        <f>VLOOKUP(B4,RMS!B:E,4,FALSE)</f>
        <v>472950.85911111103</v>
      </c>
      <c r="K4" s="22">
        <f t="shared" ref="K4:K40" si="1">E4-I4</f>
        <v>-0.88647094008047134</v>
      </c>
      <c r="L4" s="22">
        <f t="shared" ref="L4:L40" si="2">G4-J4</f>
        <v>-1.7711111053358763E-2</v>
      </c>
    </row>
    <row r="5" spans="1:13" x14ac:dyDescent="0.15">
      <c r="A5" s="43"/>
      <c r="B5" s="12">
        <v>13</v>
      </c>
      <c r="C5" s="41" t="s">
        <v>7</v>
      </c>
      <c r="D5" s="41"/>
      <c r="E5" s="15">
        <f>VLOOKUP(C5,RA!B8:D37,3,0)</f>
        <v>111699.1027</v>
      </c>
      <c r="F5" s="25">
        <f>VLOOKUP(C5,RA!B9:I40,8,0)</f>
        <v>25519.992099999999</v>
      </c>
      <c r="G5" s="16">
        <f t="shared" si="0"/>
        <v>86179.1106</v>
      </c>
      <c r="H5" s="27">
        <f>RA!J9</f>
        <v>22.847087830724401</v>
      </c>
      <c r="I5" s="20">
        <f>VLOOKUP(B5,RMS!B:D,3,FALSE)</f>
        <v>111699.15038083401</v>
      </c>
      <c r="J5" s="21">
        <f>VLOOKUP(B5,RMS!B:E,4,FALSE)</f>
        <v>86179.083950684493</v>
      </c>
      <c r="K5" s="22">
        <f t="shared" si="1"/>
        <v>-4.768083400267642E-2</v>
      </c>
      <c r="L5" s="22">
        <f t="shared" si="2"/>
        <v>2.6649315506801941E-2</v>
      </c>
      <c r="M5" s="34"/>
    </row>
    <row r="6" spans="1:13" x14ac:dyDescent="0.15">
      <c r="A6" s="43"/>
      <c r="B6" s="12">
        <v>14</v>
      </c>
      <c r="C6" s="41" t="s">
        <v>8</v>
      </c>
      <c r="D6" s="41"/>
      <c r="E6" s="15">
        <f>VLOOKUP(C6,RA!B10:D38,3,0)</f>
        <v>177837.1991</v>
      </c>
      <c r="F6" s="25">
        <f>VLOOKUP(C6,RA!B10:I41,8,0)</f>
        <v>48081.206100000003</v>
      </c>
      <c r="G6" s="16">
        <f t="shared" si="0"/>
        <v>129755.99299999999</v>
      </c>
      <c r="H6" s="27">
        <f>RA!J10</f>
        <v>27.036641570678</v>
      </c>
      <c r="I6" s="20">
        <f>VLOOKUP(B6,RMS!B:D,3,FALSE)</f>
        <v>177839.61115042699</v>
      </c>
      <c r="J6" s="21">
        <f>VLOOKUP(B6,RMS!B:E,4,FALSE)</f>
        <v>129755.993304274</v>
      </c>
      <c r="K6" s="22">
        <f>E6-I6</f>
        <v>-2.4120504269958474</v>
      </c>
      <c r="L6" s="22">
        <f t="shared" si="2"/>
        <v>-3.0427401361521333E-4</v>
      </c>
      <c r="M6" s="34"/>
    </row>
    <row r="7" spans="1:13" x14ac:dyDescent="0.15">
      <c r="A7" s="43"/>
      <c r="B7" s="12">
        <v>15</v>
      </c>
      <c r="C7" s="41" t="s">
        <v>9</v>
      </c>
      <c r="D7" s="41"/>
      <c r="E7" s="15">
        <f>VLOOKUP(C7,RA!B10:D39,3,0)</f>
        <v>75342.111999999994</v>
      </c>
      <c r="F7" s="25">
        <f>VLOOKUP(C7,RA!B11:I42,8,0)</f>
        <v>14615.347400000001</v>
      </c>
      <c r="G7" s="16">
        <f t="shared" si="0"/>
        <v>60726.764599999995</v>
      </c>
      <c r="H7" s="27">
        <f>RA!J11</f>
        <v>19.398643085556198</v>
      </c>
      <c r="I7" s="20">
        <f>VLOOKUP(B7,RMS!B:D,3,FALSE)</f>
        <v>75342.133982906002</v>
      </c>
      <c r="J7" s="21">
        <f>VLOOKUP(B7,RMS!B:E,4,FALSE)</f>
        <v>60726.764717948703</v>
      </c>
      <c r="K7" s="22">
        <f t="shared" si="1"/>
        <v>-2.1982906007906422E-2</v>
      </c>
      <c r="L7" s="22">
        <f t="shared" si="2"/>
        <v>-1.1794870806625113E-4</v>
      </c>
      <c r="M7" s="34"/>
    </row>
    <row r="8" spans="1:13" x14ac:dyDescent="0.15">
      <c r="A8" s="43"/>
      <c r="B8" s="12">
        <v>16</v>
      </c>
      <c r="C8" s="41" t="s">
        <v>10</v>
      </c>
      <c r="D8" s="41"/>
      <c r="E8" s="15">
        <f>VLOOKUP(C8,RA!B12:D39,3,0)</f>
        <v>197000.47380000001</v>
      </c>
      <c r="F8" s="25">
        <f>VLOOKUP(C8,RA!B12:I43,8,0)</f>
        <v>13053.8135</v>
      </c>
      <c r="G8" s="16">
        <f t="shared" si="0"/>
        <v>183946.66030000002</v>
      </c>
      <c r="H8" s="27">
        <f>RA!J12</f>
        <v>6.6262853323147697</v>
      </c>
      <c r="I8" s="20">
        <f>VLOOKUP(B8,RMS!B:D,3,FALSE)</f>
        <v>197000.46652564101</v>
      </c>
      <c r="J8" s="21">
        <f>VLOOKUP(B8,RMS!B:E,4,FALSE)</f>
        <v>183946.66005213701</v>
      </c>
      <c r="K8" s="22">
        <f t="shared" si="1"/>
        <v>7.2743589989840984E-3</v>
      </c>
      <c r="L8" s="22">
        <f t="shared" si="2"/>
        <v>2.4786300491541624E-4</v>
      </c>
      <c r="M8" s="34"/>
    </row>
    <row r="9" spans="1:13" x14ac:dyDescent="0.15">
      <c r="A9" s="43"/>
      <c r="B9" s="12">
        <v>17</v>
      </c>
      <c r="C9" s="41" t="s">
        <v>11</v>
      </c>
      <c r="D9" s="41"/>
      <c r="E9" s="15">
        <f>VLOOKUP(C9,RA!B12:D40,3,0)</f>
        <v>377686.83500000002</v>
      </c>
      <c r="F9" s="25">
        <f>VLOOKUP(C9,RA!B13:I44,8,0)</f>
        <v>67413.786999999997</v>
      </c>
      <c r="G9" s="16">
        <f t="shared" si="0"/>
        <v>310273.04800000001</v>
      </c>
      <c r="H9" s="27">
        <f>RA!J13</f>
        <v>17.8491228056705</v>
      </c>
      <c r="I9" s="20">
        <f>VLOOKUP(B9,RMS!B:D,3,FALSE)</f>
        <v>377687.19075299101</v>
      </c>
      <c r="J9" s="21">
        <f>VLOOKUP(B9,RMS!B:E,4,FALSE)</f>
        <v>310273.04742136801</v>
      </c>
      <c r="K9" s="22">
        <f t="shared" si="1"/>
        <v>-0.35575299098854885</v>
      </c>
      <c r="L9" s="22">
        <f t="shared" si="2"/>
        <v>5.786319961771369E-4</v>
      </c>
      <c r="M9" s="34"/>
    </row>
    <row r="10" spans="1:13" x14ac:dyDescent="0.15">
      <c r="A10" s="43"/>
      <c r="B10" s="12">
        <v>18</v>
      </c>
      <c r="C10" s="41" t="s">
        <v>12</v>
      </c>
      <c r="D10" s="41"/>
      <c r="E10" s="15">
        <f>VLOOKUP(C10,RA!B14:D41,3,0)</f>
        <v>256874.44810000001</v>
      </c>
      <c r="F10" s="25">
        <f>VLOOKUP(C10,RA!B14:I45,8,0)</f>
        <v>53241.260399999999</v>
      </c>
      <c r="G10" s="16">
        <f t="shared" si="0"/>
        <v>203633.18770000001</v>
      </c>
      <c r="H10" s="27">
        <f>RA!J14</f>
        <v>20.726569261288901</v>
      </c>
      <c r="I10" s="20">
        <f>VLOOKUP(B10,RMS!B:D,3,FALSE)</f>
        <v>256874.447907692</v>
      </c>
      <c r="J10" s="21">
        <f>VLOOKUP(B10,RMS!B:E,4,FALSE)</f>
        <v>203633.190040171</v>
      </c>
      <c r="K10" s="22">
        <f t="shared" si="1"/>
        <v>1.9230801262892783E-4</v>
      </c>
      <c r="L10" s="22">
        <f t="shared" si="2"/>
        <v>-2.3401709913741797E-3</v>
      </c>
      <c r="M10" s="34"/>
    </row>
    <row r="11" spans="1:13" x14ac:dyDescent="0.15">
      <c r="A11" s="43"/>
      <c r="B11" s="12">
        <v>19</v>
      </c>
      <c r="C11" s="41" t="s">
        <v>13</v>
      </c>
      <c r="D11" s="41"/>
      <c r="E11" s="15">
        <f>VLOOKUP(C11,RA!B14:D42,3,0)</f>
        <v>160014.51389999999</v>
      </c>
      <c r="F11" s="25">
        <f>VLOOKUP(C11,RA!B15:I46,8,0)</f>
        <v>35301.306900000003</v>
      </c>
      <c r="G11" s="16">
        <f t="shared" si="0"/>
        <v>124713.20699999999</v>
      </c>
      <c r="H11" s="27">
        <f>RA!J15</f>
        <v>22.0613155891979</v>
      </c>
      <c r="I11" s="20">
        <f>VLOOKUP(B11,RMS!B:D,3,FALSE)</f>
        <v>160014.751608547</v>
      </c>
      <c r="J11" s="21">
        <f>VLOOKUP(B11,RMS!B:E,4,FALSE)</f>
        <v>124713.20667863201</v>
      </c>
      <c r="K11" s="22">
        <f t="shared" si="1"/>
        <v>-0.23770854700705968</v>
      </c>
      <c r="L11" s="22">
        <f t="shared" si="2"/>
        <v>3.2136798836290836E-4</v>
      </c>
      <c r="M11" s="34"/>
    </row>
    <row r="12" spans="1:13" x14ac:dyDescent="0.15">
      <c r="A12" s="43"/>
      <c r="B12" s="12">
        <v>21</v>
      </c>
      <c r="C12" s="41" t="s">
        <v>14</v>
      </c>
      <c r="D12" s="41"/>
      <c r="E12" s="15">
        <f>VLOOKUP(C12,RA!B16:D43,3,0)</f>
        <v>1393901.102</v>
      </c>
      <c r="F12" s="25">
        <f>VLOOKUP(C12,RA!B16:I47,8,0)</f>
        <v>-13464.0036</v>
      </c>
      <c r="G12" s="16">
        <f t="shared" si="0"/>
        <v>1407365.1055999999</v>
      </c>
      <c r="H12" s="27">
        <f>RA!J16</f>
        <v>-0.965922444618313</v>
      </c>
      <c r="I12" s="20">
        <f>VLOOKUP(B12,RMS!B:D,3,FALSE)</f>
        <v>1393900.57784957</v>
      </c>
      <c r="J12" s="21">
        <f>VLOOKUP(B12,RMS!B:E,4,FALSE)</f>
        <v>1407365.1047</v>
      </c>
      <c r="K12" s="22">
        <f t="shared" si="1"/>
        <v>0.52415042999200523</v>
      </c>
      <c r="L12" s="22">
        <f t="shared" si="2"/>
        <v>8.9999986812472343E-4</v>
      </c>
      <c r="M12" s="34"/>
    </row>
    <row r="13" spans="1:13" x14ac:dyDescent="0.15">
      <c r="A13" s="43"/>
      <c r="B13" s="12">
        <v>22</v>
      </c>
      <c r="C13" s="41" t="s">
        <v>15</v>
      </c>
      <c r="D13" s="41"/>
      <c r="E13" s="15">
        <f>VLOOKUP(C13,RA!B16:D44,3,0)</f>
        <v>573689.27619999996</v>
      </c>
      <c r="F13" s="25">
        <f>VLOOKUP(C13,RA!B17:I48,8,0)</f>
        <v>58998.619400000003</v>
      </c>
      <c r="G13" s="16">
        <f t="shared" si="0"/>
        <v>514690.65679999994</v>
      </c>
      <c r="H13" s="27">
        <f>RA!J17</f>
        <v>10.284072205566501</v>
      </c>
      <c r="I13" s="20">
        <f>VLOOKUP(B13,RMS!B:D,3,FALSE)</f>
        <v>573689.27039401699</v>
      </c>
      <c r="J13" s="21">
        <f>VLOOKUP(B13,RMS!B:E,4,FALSE)</f>
        <v>514690.656996581</v>
      </c>
      <c r="K13" s="22">
        <f t="shared" si="1"/>
        <v>5.8059829752892256E-3</v>
      </c>
      <c r="L13" s="22">
        <f t="shared" si="2"/>
        <v>-1.9658106612041593E-4</v>
      </c>
      <c r="M13" s="34"/>
    </row>
    <row r="14" spans="1:13" x14ac:dyDescent="0.15">
      <c r="A14" s="43"/>
      <c r="B14" s="12">
        <v>23</v>
      </c>
      <c r="C14" s="41" t="s">
        <v>16</v>
      </c>
      <c r="D14" s="41"/>
      <c r="E14" s="15">
        <f>VLOOKUP(C14,RA!B18:D45,3,0)</f>
        <v>1993015.3287</v>
      </c>
      <c r="F14" s="25">
        <f>VLOOKUP(C14,RA!B18:I49,8,0)</f>
        <v>228076.19010000001</v>
      </c>
      <c r="G14" s="16">
        <f t="shared" si="0"/>
        <v>1764939.1385999999</v>
      </c>
      <c r="H14" s="27">
        <f>RA!J18</f>
        <v>11.4437750084325</v>
      </c>
      <c r="I14" s="20">
        <f>VLOOKUP(B14,RMS!B:D,3,FALSE)</f>
        <v>1993015.43792321</v>
      </c>
      <c r="J14" s="21">
        <f>VLOOKUP(B14,RMS!B:E,4,FALSE)</f>
        <v>1764939.1308269</v>
      </c>
      <c r="K14" s="22">
        <f t="shared" si="1"/>
        <v>-0.1092232100199908</v>
      </c>
      <c r="L14" s="22">
        <f t="shared" si="2"/>
        <v>7.7730999328196049E-3</v>
      </c>
      <c r="M14" s="34"/>
    </row>
    <row r="15" spans="1:13" x14ac:dyDescent="0.15">
      <c r="A15" s="43"/>
      <c r="B15" s="12">
        <v>24</v>
      </c>
      <c r="C15" s="41" t="s">
        <v>17</v>
      </c>
      <c r="D15" s="41"/>
      <c r="E15" s="15">
        <f>VLOOKUP(C15,RA!B18:D46,3,0)</f>
        <v>571282.3702</v>
      </c>
      <c r="F15" s="25">
        <f>VLOOKUP(C15,RA!B19:I50,8,0)</f>
        <v>54349.4444</v>
      </c>
      <c r="G15" s="16">
        <f t="shared" si="0"/>
        <v>516932.92580000003</v>
      </c>
      <c r="H15" s="27">
        <f>RA!J19</f>
        <v>9.5135868416476495</v>
      </c>
      <c r="I15" s="20">
        <f>VLOOKUP(B15,RMS!B:D,3,FALSE)</f>
        <v>571282.382094017</v>
      </c>
      <c r="J15" s="21">
        <f>VLOOKUP(B15,RMS!B:E,4,FALSE)</f>
        <v>516932.92613247898</v>
      </c>
      <c r="K15" s="22">
        <f t="shared" si="1"/>
        <v>-1.1894016992300749E-2</v>
      </c>
      <c r="L15" s="22">
        <f t="shared" si="2"/>
        <v>-3.3247895771637559E-4</v>
      </c>
      <c r="M15" s="34"/>
    </row>
    <row r="16" spans="1:13" x14ac:dyDescent="0.15">
      <c r="A16" s="43"/>
      <c r="B16" s="12">
        <v>25</v>
      </c>
      <c r="C16" s="41" t="s">
        <v>18</v>
      </c>
      <c r="D16" s="41"/>
      <c r="E16" s="15">
        <f>VLOOKUP(C16,RA!B20:D47,3,0)</f>
        <v>871078.8504</v>
      </c>
      <c r="F16" s="25">
        <f>VLOOKUP(C16,RA!B20:I51,8,0)</f>
        <v>88077.361399999994</v>
      </c>
      <c r="G16" s="16">
        <f t="shared" si="0"/>
        <v>783001.48900000006</v>
      </c>
      <c r="H16" s="27">
        <f>RA!J20</f>
        <v>10.1112960508173</v>
      </c>
      <c r="I16" s="20">
        <f>VLOOKUP(B16,RMS!B:D,3,FALSE)</f>
        <v>871079.00121367502</v>
      </c>
      <c r="J16" s="21">
        <f>VLOOKUP(B16,RMS!B:E,4,FALSE)</f>
        <v>783001.48896239302</v>
      </c>
      <c r="K16" s="22">
        <f t="shared" si="1"/>
        <v>-0.15081367501989007</v>
      </c>
      <c r="L16" s="22">
        <f t="shared" si="2"/>
        <v>3.7607038393616676E-5</v>
      </c>
      <c r="M16" s="34"/>
    </row>
    <row r="17" spans="1:13" x14ac:dyDescent="0.15">
      <c r="A17" s="43"/>
      <c r="B17" s="12">
        <v>26</v>
      </c>
      <c r="C17" s="41" t="s">
        <v>19</v>
      </c>
      <c r="D17" s="41"/>
      <c r="E17" s="15">
        <f>VLOOKUP(C17,RA!B20:D48,3,0)</f>
        <v>374865.37430000002</v>
      </c>
      <c r="F17" s="25">
        <f>VLOOKUP(C17,RA!B21:I52,8,0)</f>
        <v>25807.856899999999</v>
      </c>
      <c r="G17" s="16">
        <f t="shared" si="0"/>
        <v>349057.51740000001</v>
      </c>
      <c r="H17" s="27">
        <f>RA!J21</f>
        <v>6.8845667456462101</v>
      </c>
      <c r="I17" s="20">
        <f>VLOOKUP(B17,RMS!B:D,3,FALSE)</f>
        <v>374865.39385091898</v>
      </c>
      <c r="J17" s="21">
        <f>VLOOKUP(B17,RMS!B:E,4,FALSE)</f>
        <v>349057.517360411</v>
      </c>
      <c r="K17" s="22">
        <f t="shared" si="1"/>
        <v>-1.955091895069927E-2</v>
      </c>
      <c r="L17" s="22">
        <f t="shared" si="2"/>
        <v>3.9589009247720242E-5</v>
      </c>
      <c r="M17" s="34"/>
    </row>
    <row r="18" spans="1:13" x14ac:dyDescent="0.15">
      <c r="A18" s="43"/>
      <c r="B18" s="12">
        <v>27</v>
      </c>
      <c r="C18" s="41" t="s">
        <v>20</v>
      </c>
      <c r="D18" s="41"/>
      <c r="E18" s="15">
        <f>VLOOKUP(C18,RA!B22:D49,3,0)</f>
        <v>1572003.0732</v>
      </c>
      <c r="F18" s="25">
        <f>VLOOKUP(C18,RA!B22:I53,8,0)</f>
        <v>101475.90240000001</v>
      </c>
      <c r="G18" s="16">
        <f t="shared" si="0"/>
        <v>1470527.1708</v>
      </c>
      <c r="H18" s="27">
        <f>RA!J22</f>
        <v>6.4551974566712298</v>
      </c>
      <c r="I18" s="20">
        <f>VLOOKUP(B18,RMS!B:D,3,FALSE)</f>
        <v>1572003.5926000001</v>
      </c>
      <c r="J18" s="21">
        <f>VLOOKUP(B18,RMS!B:E,4,FALSE)</f>
        <v>1470527.1686</v>
      </c>
      <c r="K18" s="22">
        <f t="shared" si="1"/>
        <v>-0.5194000001065433</v>
      </c>
      <c r="L18" s="22">
        <f t="shared" si="2"/>
        <v>2.199999988079071E-3</v>
      </c>
      <c r="M18" s="34"/>
    </row>
    <row r="19" spans="1:13" x14ac:dyDescent="0.15">
      <c r="A19" s="43"/>
      <c r="B19" s="12">
        <v>29</v>
      </c>
      <c r="C19" s="41" t="s">
        <v>21</v>
      </c>
      <c r="D19" s="41"/>
      <c r="E19" s="15">
        <f>VLOOKUP(C19,RA!B22:D50,3,0)</f>
        <v>3099242.6954999999</v>
      </c>
      <c r="F19" s="25">
        <f>VLOOKUP(C19,RA!B23:I54,8,0)</f>
        <v>389097.17369999998</v>
      </c>
      <c r="G19" s="16">
        <f t="shared" si="0"/>
        <v>2710145.5217999998</v>
      </c>
      <c r="H19" s="27">
        <f>RA!J23</f>
        <v>12.554588715009499</v>
      </c>
      <c r="I19" s="20">
        <f>VLOOKUP(B19,RMS!B:D,3,FALSE)</f>
        <v>3099244.6424444402</v>
      </c>
      <c r="J19" s="21">
        <f>VLOOKUP(B19,RMS!B:E,4,FALSE)</f>
        <v>2710145.5609905999</v>
      </c>
      <c r="K19" s="22">
        <f t="shared" si="1"/>
        <v>-1.9469444402493536</v>
      </c>
      <c r="L19" s="22">
        <f t="shared" si="2"/>
        <v>-3.9190600160509348E-2</v>
      </c>
      <c r="M19" s="34"/>
    </row>
    <row r="20" spans="1:13" x14ac:dyDescent="0.15">
      <c r="A20" s="43"/>
      <c r="B20" s="12">
        <v>31</v>
      </c>
      <c r="C20" s="41" t="s">
        <v>22</v>
      </c>
      <c r="D20" s="41"/>
      <c r="E20" s="15">
        <f>VLOOKUP(C20,RA!B24:D51,3,0)</f>
        <v>274892.12809999997</v>
      </c>
      <c r="F20" s="25">
        <f>VLOOKUP(C20,RA!B24:I55,8,0)</f>
        <v>42641.669900000001</v>
      </c>
      <c r="G20" s="16">
        <f t="shared" si="0"/>
        <v>232250.45819999996</v>
      </c>
      <c r="H20" s="27">
        <f>RA!J24</f>
        <v>15.512146599006201</v>
      </c>
      <c r="I20" s="20">
        <f>VLOOKUP(B20,RMS!B:D,3,FALSE)</f>
        <v>274892.158392051</v>
      </c>
      <c r="J20" s="21">
        <f>VLOOKUP(B20,RMS!B:E,4,FALSE)</f>
        <v>232250.45736984999</v>
      </c>
      <c r="K20" s="22">
        <f t="shared" si="1"/>
        <v>-3.0292051029391587E-2</v>
      </c>
      <c r="L20" s="22">
        <f t="shared" si="2"/>
        <v>8.3014997653663158E-4</v>
      </c>
      <c r="M20" s="34"/>
    </row>
    <row r="21" spans="1:13" x14ac:dyDescent="0.15">
      <c r="A21" s="43"/>
      <c r="B21" s="12">
        <v>32</v>
      </c>
      <c r="C21" s="41" t="s">
        <v>23</v>
      </c>
      <c r="D21" s="41"/>
      <c r="E21" s="15">
        <f>VLOOKUP(C21,RA!B24:D52,3,0)</f>
        <v>241677.1814</v>
      </c>
      <c r="F21" s="25">
        <f>VLOOKUP(C21,RA!B25:I56,8,0)</f>
        <v>19600.723300000001</v>
      </c>
      <c r="G21" s="16">
        <f t="shared" si="0"/>
        <v>222076.45809999999</v>
      </c>
      <c r="H21" s="27">
        <f>RA!J25</f>
        <v>8.1102912515182108</v>
      </c>
      <c r="I21" s="20">
        <f>VLOOKUP(B21,RMS!B:D,3,FALSE)</f>
        <v>241677.17614835501</v>
      </c>
      <c r="J21" s="21">
        <f>VLOOKUP(B21,RMS!B:E,4,FALSE)</f>
        <v>222076.45492839301</v>
      </c>
      <c r="K21" s="22">
        <f t="shared" si="1"/>
        <v>5.2516449941322207E-3</v>
      </c>
      <c r="L21" s="22">
        <f t="shared" si="2"/>
        <v>3.171606978867203E-3</v>
      </c>
      <c r="M21" s="34"/>
    </row>
    <row r="22" spans="1:13" x14ac:dyDescent="0.15">
      <c r="A22" s="43"/>
      <c r="B22" s="12">
        <v>33</v>
      </c>
      <c r="C22" s="41" t="s">
        <v>24</v>
      </c>
      <c r="D22" s="41"/>
      <c r="E22" s="15">
        <f>VLOOKUP(C22,RA!B26:D53,3,0)</f>
        <v>678233.77</v>
      </c>
      <c r="F22" s="25">
        <f>VLOOKUP(C22,RA!B26:I57,8,0)</f>
        <v>133552.5491</v>
      </c>
      <c r="G22" s="16">
        <f t="shared" si="0"/>
        <v>544681.22090000007</v>
      </c>
      <c r="H22" s="27">
        <f>RA!J26</f>
        <v>19.691226684274401</v>
      </c>
      <c r="I22" s="20">
        <f>VLOOKUP(B22,RMS!B:D,3,FALSE)</f>
        <v>678233.73569052306</v>
      </c>
      <c r="J22" s="21">
        <f>VLOOKUP(B22,RMS!B:E,4,FALSE)</f>
        <v>544681.399077198</v>
      </c>
      <c r="K22" s="22">
        <f t="shared" si="1"/>
        <v>3.4309476963244379E-2</v>
      </c>
      <c r="L22" s="22">
        <f t="shared" si="2"/>
        <v>-0.17817719792947173</v>
      </c>
      <c r="M22" s="34"/>
    </row>
    <row r="23" spans="1:13" x14ac:dyDescent="0.15">
      <c r="A23" s="43"/>
      <c r="B23" s="12">
        <v>34</v>
      </c>
      <c r="C23" s="41" t="s">
        <v>25</v>
      </c>
      <c r="D23" s="41"/>
      <c r="E23" s="15">
        <f>VLOOKUP(C23,RA!B26:D54,3,0)</f>
        <v>291476.12459999998</v>
      </c>
      <c r="F23" s="25">
        <f>VLOOKUP(C23,RA!B27:I58,8,0)</f>
        <v>79281.849300000002</v>
      </c>
      <c r="G23" s="16">
        <f t="shared" si="0"/>
        <v>212194.27529999998</v>
      </c>
      <c r="H23" s="27">
        <f>RA!J27</f>
        <v>27.200117817128401</v>
      </c>
      <c r="I23" s="20">
        <f>VLOOKUP(B23,RMS!B:D,3,FALSE)</f>
        <v>291476.05820281402</v>
      </c>
      <c r="J23" s="21">
        <f>VLOOKUP(B23,RMS!B:E,4,FALSE)</f>
        <v>212194.287387663</v>
      </c>
      <c r="K23" s="22">
        <f t="shared" si="1"/>
        <v>6.6397185961250216E-2</v>
      </c>
      <c r="L23" s="22">
        <f t="shared" si="2"/>
        <v>-1.2087663024431095E-2</v>
      </c>
      <c r="M23" s="34"/>
    </row>
    <row r="24" spans="1:13" x14ac:dyDescent="0.15">
      <c r="A24" s="43"/>
      <c r="B24" s="12">
        <v>35</v>
      </c>
      <c r="C24" s="41" t="s">
        <v>26</v>
      </c>
      <c r="D24" s="41"/>
      <c r="E24" s="15">
        <f>VLOOKUP(C24,RA!B28:D55,3,0)</f>
        <v>862962.70689999999</v>
      </c>
      <c r="F24" s="25">
        <f>VLOOKUP(C24,RA!B28:I59,8,0)</f>
        <v>14388.5707</v>
      </c>
      <c r="G24" s="16">
        <f t="shared" si="0"/>
        <v>848574.13619999995</v>
      </c>
      <c r="H24" s="27">
        <f>RA!J28</f>
        <v>1.6673455973187701</v>
      </c>
      <c r="I24" s="20">
        <f>VLOOKUP(B24,RMS!B:D,3,FALSE)</f>
        <v>862962.70030265499</v>
      </c>
      <c r="J24" s="21">
        <f>VLOOKUP(B24,RMS!B:E,4,FALSE)</f>
        <v>848574.30679380498</v>
      </c>
      <c r="K24" s="22">
        <f t="shared" si="1"/>
        <v>6.5973449964076281E-3</v>
      </c>
      <c r="L24" s="22">
        <f t="shared" si="2"/>
        <v>-0.17059380502905697</v>
      </c>
      <c r="M24" s="34"/>
    </row>
    <row r="25" spans="1:13" x14ac:dyDescent="0.15">
      <c r="A25" s="43"/>
      <c r="B25" s="12">
        <v>36</v>
      </c>
      <c r="C25" s="41" t="s">
        <v>27</v>
      </c>
      <c r="D25" s="41"/>
      <c r="E25" s="15">
        <f>VLOOKUP(C25,RA!B28:D56,3,0)</f>
        <v>781388.09680000006</v>
      </c>
      <c r="F25" s="25">
        <f>VLOOKUP(C25,RA!B29:I60,8,0)</f>
        <v>133899.48680000001</v>
      </c>
      <c r="G25" s="16">
        <f t="shared" si="0"/>
        <v>647488.6100000001</v>
      </c>
      <c r="H25" s="27">
        <f>RA!J29</f>
        <v>17.136105265533899</v>
      </c>
      <c r="I25" s="20">
        <f>VLOOKUP(B25,RMS!B:D,3,FALSE)</f>
        <v>781388.10489645996</v>
      </c>
      <c r="J25" s="21">
        <f>VLOOKUP(B25,RMS!B:E,4,FALSE)</f>
        <v>647488.57184913906</v>
      </c>
      <c r="K25" s="22">
        <f t="shared" si="1"/>
        <v>-8.0964599037542939E-3</v>
      </c>
      <c r="L25" s="22">
        <f t="shared" si="2"/>
        <v>3.8150861044414341E-2</v>
      </c>
      <c r="M25" s="34"/>
    </row>
    <row r="26" spans="1:13" x14ac:dyDescent="0.15">
      <c r="A26" s="43"/>
      <c r="B26" s="12">
        <v>37</v>
      </c>
      <c r="C26" s="41" t="s">
        <v>28</v>
      </c>
      <c r="D26" s="41"/>
      <c r="E26" s="15">
        <f>VLOOKUP(C26,RA!B30:D57,3,0)</f>
        <v>1482354.1680999999</v>
      </c>
      <c r="F26" s="25">
        <f>VLOOKUP(C26,RA!B30:I61,8,0)</f>
        <v>186480.2714</v>
      </c>
      <c r="G26" s="16">
        <f t="shared" si="0"/>
        <v>1295873.8966999999</v>
      </c>
      <c r="H26" s="27">
        <f>RA!J30</f>
        <v>12.5800078964274</v>
      </c>
      <c r="I26" s="20">
        <f>VLOOKUP(B26,RMS!B:D,3,FALSE)</f>
        <v>1482354.20333186</v>
      </c>
      <c r="J26" s="21">
        <f>VLOOKUP(B26,RMS!B:E,4,FALSE)</f>
        <v>1295873.8536160199</v>
      </c>
      <c r="K26" s="22">
        <f t="shared" si="1"/>
        <v>-3.5231860121712089E-2</v>
      </c>
      <c r="L26" s="22">
        <f t="shared" si="2"/>
        <v>4.3083979981020093E-2</v>
      </c>
      <c r="M26" s="34"/>
    </row>
    <row r="27" spans="1:13" x14ac:dyDescent="0.15">
      <c r="A27" s="43"/>
      <c r="B27" s="12">
        <v>38</v>
      </c>
      <c r="C27" s="41" t="s">
        <v>29</v>
      </c>
      <c r="D27" s="41"/>
      <c r="E27" s="15">
        <f>VLOOKUP(C27,RA!B30:D58,3,0)</f>
        <v>667758.61040000001</v>
      </c>
      <c r="F27" s="25">
        <f>VLOOKUP(C27,RA!B31:I62,8,0)</f>
        <v>34027.143400000001</v>
      </c>
      <c r="G27" s="16">
        <f t="shared" si="0"/>
        <v>633731.46699999995</v>
      </c>
      <c r="H27" s="27">
        <f>RA!J31</f>
        <v>5.0957251422961196</v>
      </c>
      <c r="I27" s="20">
        <f>VLOOKUP(B27,RMS!B:D,3,FALSE)</f>
        <v>667758.52692035399</v>
      </c>
      <c r="J27" s="21">
        <f>VLOOKUP(B27,RMS!B:E,4,FALSE)</f>
        <v>633731.48439557501</v>
      </c>
      <c r="K27" s="22">
        <f t="shared" si="1"/>
        <v>8.3479646011255682E-2</v>
      </c>
      <c r="L27" s="22">
        <f t="shared" si="2"/>
        <v>-1.7395575065165758E-2</v>
      </c>
      <c r="M27" s="34"/>
    </row>
    <row r="28" spans="1:13" x14ac:dyDescent="0.15">
      <c r="A28" s="43"/>
      <c r="B28" s="12">
        <v>39</v>
      </c>
      <c r="C28" s="41" t="s">
        <v>30</v>
      </c>
      <c r="D28" s="41"/>
      <c r="E28" s="15">
        <f>VLOOKUP(C28,RA!B32:D59,3,0)</f>
        <v>128649.59299999999</v>
      </c>
      <c r="F28" s="25">
        <f>VLOOKUP(C28,RA!B32:I63,8,0)</f>
        <v>37000.0841</v>
      </c>
      <c r="G28" s="16">
        <f t="shared" si="0"/>
        <v>91649.508899999986</v>
      </c>
      <c r="H28" s="27">
        <f>RA!J32</f>
        <v>28.7603584567889</v>
      </c>
      <c r="I28" s="20">
        <f>VLOOKUP(B28,RMS!B:D,3,FALSE)</f>
        <v>128649.5432154</v>
      </c>
      <c r="J28" s="21">
        <f>VLOOKUP(B28,RMS!B:E,4,FALSE)</f>
        <v>91649.524846282002</v>
      </c>
      <c r="K28" s="22">
        <f t="shared" si="1"/>
        <v>4.9784599992563017E-2</v>
      </c>
      <c r="L28" s="22">
        <f t="shared" si="2"/>
        <v>-1.5946282015647739E-2</v>
      </c>
      <c r="M28" s="34"/>
    </row>
    <row r="29" spans="1:13" x14ac:dyDescent="0.15">
      <c r="A29" s="43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1" t="s">
        <v>32</v>
      </c>
      <c r="D30" s="41"/>
      <c r="E30" s="15">
        <f>VLOOKUP(C30,RA!B34:D62,3,0)</f>
        <v>147068.85</v>
      </c>
      <c r="F30" s="25">
        <f>VLOOKUP(C30,RA!B34:I66,8,0)</f>
        <v>18861.201499999999</v>
      </c>
      <c r="G30" s="16">
        <f t="shared" si="0"/>
        <v>128207.64850000001</v>
      </c>
      <c r="H30" s="27">
        <f>RA!J34</f>
        <v>0</v>
      </c>
      <c r="I30" s="20">
        <f>VLOOKUP(B30,RMS!B:D,3,FALSE)</f>
        <v>147068.85019999999</v>
      </c>
      <c r="J30" s="21">
        <f>VLOOKUP(B30,RMS!B:E,4,FALSE)</f>
        <v>128207.6464</v>
      </c>
      <c r="K30" s="22">
        <f t="shared" si="1"/>
        <v>-1.999999803956598E-4</v>
      </c>
      <c r="L30" s="22">
        <f t="shared" si="2"/>
        <v>2.1000000124331564E-3</v>
      </c>
      <c r="M30" s="34"/>
    </row>
    <row r="31" spans="1:13" s="39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58576.959999999999</v>
      </c>
      <c r="F31" s="25">
        <f>VLOOKUP(C31,RA!B35:I67,8,0)</f>
        <v>2787.73</v>
      </c>
      <c r="G31" s="16">
        <f t="shared" si="0"/>
        <v>55789.229999999996</v>
      </c>
      <c r="H31" s="27">
        <f>RA!J35</f>
        <v>12.8247426290476</v>
      </c>
      <c r="I31" s="20">
        <f>VLOOKUP(B31,RMS!B:D,3,FALSE)</f>
        <v>58576.959999999999</v>
      </c>
      <c r="J31" s="21">
        <f>VLOOKUP(B31,RMS!B:E,4,FALSE)</f>
        <v>55789.23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1" t="s">
        <v>36</v>
      </c>
      <c r="D32" s="41"/>
      <c r="E32" s="15">
        <f>VLOOKUP(C32,RA!B34:D63,3,0)</f>
        <v>209991.51</v>
      </c>
      <c r="F32" s="25">
        <f>VLOOKUP(C32,RA!B34:I67,8,0)</f>
        <v>-25491.58</v>
      </c>
      <c r="G32" s="16">
        <f t="shared" si="0"/>
        <v>235483.09000000003</v>
      </c>
      <c r="H32" s="27">
        <f>RA!J35</f>
        <v>12.8247426290476</v>
      </c>
      <c r="I32" s="20">
        <f>VLOOKUP(B32,RMS!B:D,3,FALSE)</f>
        <v>209991.51</v>
      </c>
      <c r="J32" s="21">
        <f>VLOOKUP(B32,RMS!B:E,4,FALSE)</f>
        <v>235483.09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1" t="s">
        <v>37</v>
      </c>
      <c r="D33" s="41"/>
      <c r="E33" s="15">
        <f>VLOOKUP(C33,RA!B34:D64,3,0)</f>
        <v>290686.40999999997</v>
      </c>
      <c r="F33" s="25">
        <f>VLOOKUP(C33,RA!B34:I68,8,0)</f>
        <v>-16973.22</v>
      </c>
      <c r="G33" s="16">
        <f t="shared" si="0"/>
        <v>307659.63</v>
      </c>
      <c r="H33" s="27">
        <f>RA!J34</f>
        <v>0</v>
      </c>
      <c r="I33" s="20">
        <f>VLOOKUP(B33,RMS!B:D,3,FALSE)</f>
        <v>290686.40999999997</v>
      </c>
      <c r="J33" s="21">
        <f>VLOOKUP(B33,RMS!B:E,4,FALSE)</f>
        <v>307659.63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1" t="s">
        <v>38</v>
      </c>
      <c r="D34" s="41"/>
      <c r="E34" s="15">
        <f>VLOOKUP(C34,RA!B35:D65,3,0)</f>
        <v>283839.55</v>
      </c>
      <c r="F34" s="25">
        <f>VLOOKUP(C34,RA!B35:I69,8,0)</f>
        <v>-35643.72</v>
      </c>
      <c r="G34" s="16">
        <f t="shared" si="0"/>
        <v>319483.27</v>
      </c>
      <c r="H34" s="27">
        <f>RA!J35</f>
        <v>12.8247426290476</v>
      </c>
      <c r="I34" s="20">
        <f>VLOOKUP(B34,RMS!B:D,3,FALSE)</f>
        <v>283839.55</v>
      </c>
      <c r="J34" s="21">
        <f>VLOOKUP(B34,RMS!B:E,4,FALSE)</f>
        <v>319483.27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3"/>
      <c r="B35" s="12">
        <v>74</v>
      </c>
      <c r="C35" s="41" t="s">
        <v>72</v>
      </c>
      <c r="D35" s="41"/>
      <c r="E35" s="15">
        <f>VLOOKUP(C35,RA!B36:D66,3,0)</f>
        <v>4.3099999999999996</v>
      </c>
      <c r="F35" s="25">
        <f>VLOOKUP(C35,RA!B36:I70,8,0)</f>
        <v>4.3099999999999996</v>
      </c>
      <c r="G35" s="16">
        <f t="shared" si="0"/>
        <v>0</v>
      </c>
      <c r="H35" s="27">
        <f>RA!J36</f>
        <v>4.7590895806132698</v>
      </c>
      <c r="I35" s="20">
        <f>VLOOKUP(B35,RMS!B:D,3,FALSE)</f>
        <v>4.3099999999999996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1" t="s">
        <v>33</v>
      </c>
      <c r="D36" s="41"/>
      <c r="E36" s="15">
        <f>VLOOKUP(C36,RA!B8:D66,3,0)</f>
        <v>160857.26459999999</v>
      </c>
      <c r="F36" s="25">
        <f>VLOOKUP(C36,RA!B8:I70,8,0)</f>
        <v>9819.4614000000001</v>
      </c>
      <c r="G36" s="16">
        <f t="shared" si="0"/>
        <v>151037.80319999999</v>
      </c>
      <c r="H36" s="27">
        <f>RA!J36</f>
        <v>4.7590895806132698</v>
      </c>
      <c r="I36" s="20">
        <f>VLOOKUP(B36,RMS!B:D,3,FALSE)</f>
        <v>160857.264957265</v>
      </c>
      <c r="J36" s="21">
        <f>VLOOKUP(B36,RMS!B:E,4,FALSE)</f>
        <v>151037.803418803</v>
      </c>
      <c r="K36" s="22">
        <f t="shared" si="1"/>
        <v>-3.5726500209420919E-4</v>
      </c>
      <c r="L36" s="22">
        <f t="shared" si="2"/>
        <v>-2.1880300482735038E-4</v>
      </c>
      <c r="M36" s="34"/>
    </row>
    <row r="37" spans="1:13" x14ac:dyDescent="0.15">
      <c r="A37" s="43"/>
      <c r="B37" s="12">
        <v>76</v>
      </c>
      <c r="C37" s="41" t="s">
        <v>34</v>
      </c>
      <c r="D37" s="41"/>
      <c r="E37" s="15">
        <f>VLOOKUP(C37,RA!B8:D67,3,0)</f>
        <v>427701.29</v>
      </c>
      <c r="F37" s="25">
        <f>VLOOKUP(C37,RA!B8:I71,8,0)</f>
        <v>27708.143400000001</v>
      </c>
      <c r="G37" s="16">
        <f t="shared" si="0"/>
        <v>399993.14659999998</v>
      </c>
      <c r="H37" s="27">
        <f>RA!J37</f>
        <v>-12.139338395157001</v>
      </c>
      <c r="I37" s="20">
        <f>VLOOKUP(B37,RMS!B:D,3,FALSE)</f>
        <v>427701.28688803402</v>
      </c>
      <c r="J37" s="21">
        <f>VLOOKUP(B37,RMS!B:E,4,FALSE)</f>
        <v>399993.14898034203</v>
      </c>
      <c r="K37" s="22">
        <f t="shared" si="1"/>
        <v>3.1119659543037415E-3</v>
      </c>
      <c r="L37" s="22">
        <f t="shared" si="2"/>
        <v>-2.3803420481272042E-3</v>
      </c>
      <c r="M37" s="34"/>
    </row>
    <row r="38" spans="1:13" x14ac:dyDescent="0.15">
      <c r="A38" s="43"/>
      <c r="B38" s="12">
        <v>77</v>
      </c>
      <c r="C38" s="41" t="s">
        <v>39</v>
      </c>
      <c r="D38" s="41"/>
      <c r="E38" s="15">
        <f>VLOOKUP(C38,RA!B9:D68,3,0)</f>
        <v>155385.53</v>
      </c>
      <c r="F38" s="25">
        <f>VLOOKUP(C38,RA!B9:I72,8,0)</f>
        <v>-12106.88</v>
      </c>
      <c r="G38" s="16">
        <f t="shared" si="0"/>
        <v>167492.41</v>
      </c>
      <c r="H38" s="27">
        <f>RA!J38</f>
        <v>-5.8390139394545502</v>
      </c>
      <c r="I38" s="20">
        <f>VLOOKUP(B38,RMS!B:D,3,FALSE)</f>
        <v>155385.53</v>
      </c>
      <c r="J38" s="21">
        <f>VLOOKUP(B38,RMS!B:E,4,FALSE)</f>
        <v>167492.41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1" t="s">
        <v>40</v>
      </c>
      <c r="D39" s="41"/>
      <c r="E39" s="15">
        <f>VLOOKUP(C39,RA!B10:D69,3,0)</f>
        <v>62782.080000000002</v>
      </c>
      <c r="F39" s="25">
        <f>VLOOKUP(C39,RA!B10:I73,8,0)</f>
        <v>7810.87</v>
      </c>
      <c r="G39" s="16">
        <f t="shared" si="0"/>
        <v>54971.21</v>
      </c>
      <c r="H39" s="27">
        <f>RA!J39</f>
        <v>-12.557700292295401</v>
      </c>
      <c r="I39" s="20">
        <f>VLOOKUP(B39,RMS!B:D,3,FALSE)</f>
        <v>62782.080000000002</v>
      </c>
      <c r="J39" s="21">
        <f>VLOOKUP(B39,RMS!B:E,4,FALSE)</f>
        <v>54971.21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1" t="s">
        <v>35</v>
      </c>
      <c r="D40" s="41"/>
      <c r="E40" s="15">
        <f>VLOOKUP(C40,RA!B8:D70,3,0)</f>
        <v>15079.9599</v>
      </c>
      <c r="F40" s="25">
        <f>VLOOKUP(C40,RA!B8:I74,8,0)</f>
        <v>2403.3499000000002</v>
      </c>
      <c r="G40" s="16">
        <f t="shared" si="0"/>
        <v>12676.61</v>
      </c>
      <c r="H40" s="27">
        <f>RA!J40</f>
        <v>100</v>
      </c>
      <c r="I40" s="20">
        <f>VLOOKUP(B40,RMS!B:D,3,FALSE)</f>
        <v>15079.9599122608</v>
      </c>
      <c r="J40" s="21">
        <f>VLOOKUP(B40,RMS!B:E,4,FALSE)</f>
        <v>12676.609863096601</v>
      </c>
      <c r="K40" s="22">
        <f t="shared" si="1"/>
        <v>-1.2260799849173054E-5</v>
      </c>
      <c r="L40" s="22">
        <f t="shared" si="2"/>
        <v>1.3690339983440936E-4</v>
      </c>
      <c r="M40" s="34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activeCell="E10" sqref="E10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8" t="s">
        <v>46</v>
      </c>
      <c r="W1" s="54"/>
    </row>
    <row r="2" spans="1:23" ht="12.75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58"/>
      <c r="W2" s="54"/>
    </row>
    <row r="3" spans="1:23" ht="23.25" thickBot="1" x14ac:dyDescent="0.2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59" t="s">
        <v>47</v>
      </c>
      <c r="W3" s="54"/>
    </row>
    <row r="4" spans="1:23" ht="15" thickTop="1" thickBot="1" x14ac:dyDescent="0.2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7"/>
      <c r="W4" s="54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53" t="s">
        <v>4</v>
      </c>
      <c r="C6" s="52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0"/>
      <c r="C7" s="56"/>
      <c r="D7" s="67">
        <v>19659552.246399999</v>
      </c>
      <c r="E7" s="67">
        <v>25759005.389199998</v>
      </c>
      <c r="F7" s="68">
        <v>76.321084410513294</v>
      </c>
      <c r="G7" s="67">
        <v>18762063.565699998</v>
      </c>
      <c r="H7" s="68">
        <v>4.7835286217703397</v>
      </c>
      <c r="I7" s="67">
        <v>2009399.8284</v>
      </c>
      <c r="J7" s="68">
        <v>10.2209847061393</v>
      </c>
      <c r="K7" s="67">
        <v>1762264.4362000001</v>
      </c>
      <c r="L7" s="68">
        <v>9.3927004885629799</v>
      </c>
      <c r="M7" s="68">
        <v>0.14023740542191401</v>
      </c>
      <c r="N7" s="67">
        <v>263535877.99950001</v>
      </c>
      <c r="O7" s="67">
        <v>3186840628.9224</v>
      </c>
      <c r="P7" s="67">
        <v>1064874</v>
      </c>
      <c r="Q7" s="67">
        <v>1088626</v>
      </c>
      <c r="R7" s="68">
        <v>-2.1818328792441202</v>
      </c>
      <c r="S7" s="67">
        <v>18.461857690581201</v>
      </c>
      <c r="T7" s="67">
        <v>17.782966650805701</v>
      </c>
      <c r="U7" s="69">
        <v>3.6772628797907601</v>
      </c>
      <c r="V7" s="57"/>
      <c r="W7" s="57"/>
    </row>
    <row r="8" spans="1:23" ht="14.25" thickBot="1" x14ac:dyDescent="0.2">
      <c r="A8" s="47">
        <v>42134</v>
      </c>
      <c r="B8" s="44" t="s">
        <v>6</v>
      </c>
      <c r="C8" s="45"/>
      <c r="D8" s="70">
        <v>632653.39749999996</v>
      </c>
      <c r="E8" s="70">
        <v>915310.62120000005</v>
      </c>
      <c r="F8" s="71">
        <v>69.118983528299097</v>
      </c>
      <c r="G8" s="70">
        <v>623140.84400000004</v>
      </c>
      <c r="H8" s="71">
        <v>1.5265495098890001</v>
      </c>
      <c r="I8" s="70">
        <v>159702.55609999999</v>
      </c>
      <c r="J8" s="71">
        <v>25.243293836891201</v>
      </c>
      <c r="K8" s="70">
        <v>134223.9809</v>
      </c>
      <c r="L8" s="71">
        <v>21.5399106305412</v>
      </c>
      <c r="M8" s="71">
        <v>0.18982133467626899</v>
      </c>
      <c r="N8" s="70">
        <v>6506584.6089000003</v>
      </c>
      <c r="O8" s="70">
        <v>120838059.913</v>
      </c>
      <c r="P8" s="70">
        <v>29056</v>
      </c>
      <c r="Q8" s="70">
        <v>29973</v>
      </c>
      <c r="R8" s="71">
        <v>-3.0594201447969902</v>
      </c>
      <c r="S8" s="70">
        <v>21.773588845677299</v>
      </c>
      <c r="T8" s="70">
        <v>21.385103122810499</v>
      </c>
      <c r="U8" s="72">
        <v>1.78420620330541</v>
      </c>
      <c r="V8" s="57"/>
      <c r="W8" s="57"/>
    </row>
    <row r="9" spans="1:23" ht="12" customHeight="1" thickBot="1" x14ac:dyDescent="0.2">
      <c r="A9" s="48"/>
      <c r="B9" s="44" t="s">
        <v>7</v>
      </c>
      <c r="C9" s="45"/>
      <c r="D9" s="70">
        <v>111699.1027</v>
      </c>
      <c r="E9" s="70">
        <v>165715.3003</v>
      </c>
      <c r="F9" s="71">
        <v>67.404218257328907</v>
      </c>
      <c r="G9" s="70">
        <v>134633.15520000001</v>
      </c>
      <c r="H9" s="71">
        <v>-17.034475992136599</v>
      </c>
      <c r="I9" s="70">
        <v>25519.992099999999</v>
      </c>
      <c r="J9" s="71">
        <v>22.847087830724401</v>
      </c>
      <c r="K9" s="70">
        <v>29806.612700000001</v>
      </c>
      <c r="L9" s="71">
        <v>22.139132560417</v>
      </c>
      <c r="M9" s="71">
        <v>-0.14381441605405901</v>
      </c>
      <c r="N9" s="70">
        <v>1108784.6205</v>
      </c>
      <c r="O9" s="70">
        <v>18607515.521299999</v>
      </c>
      <c r="P9" s="70">
        <v>6175</v>
      </c>
      <c r="Q9" s="70">
        <v>7009</v>
      </c>
      <c r="R9" s="71">
        <v>-11.8989870166928</v>
      </c>
      <c r="S9" s="70">
        <v>18.088923514169998</v>
      </c>
      <c r="T9" s="70">
        <v>18.909915494364402</v>
      </c>
      <c r="U9" s="72">
        <v>-4.5386447654069597</v>
      </c>
      <c r="V9" s="57"/>
      <c r="W9" s="57"/>
    </row>
    <row r="10" spans="1:23" ht="14.25" thickBot="1" x14ac:dyDescent="0.2">
      <c r="A10" s="48"/>
      <c r="B10" s="44" t="s">
        <v>8</v>
      </c>
      <c r="C10" s="45"/>
      <c r="D10" s="70">
        <v>177837.1991</v>
      </c>
      <c r="E10" s="70">
        <v>246660.6899</v>
      </c>
      <c r="F10" s="71">
        <v>72.097908739369004</v>
      </c>
      <c r="G10" s="70">
        <v>180632.70209999999</v>
      </c>
      <c r="H10" s="71">
        <v>-1.54761732925437</v>
      </c>
      <c r="I10" s="70">
        <v>48081.206100000003</v>
      </c>
      <c r="J10" s="71">
        <v>27.036641570678</v>
      </c>
      <c r="K10" s="70">
        <v>43483.910900000003</v>
      </c>
      <c r="L10" s="71">
        <v>24.073111011718598</v>
      </c>
      <c r="M10" s="71">
        <v>0.105724050685607</v>
      </c>
      <c r="N10" s="70">
        <v>1911329.0824</v>
      </c>
      <c r="O10" s="70">
        <v>29780365.8796</v>
      </c>
      <c r="P10" s="70">
        <v>106270</v>
      </c>
      <c r="Q10" s="70">
        <v>106934</v>
      </c>
      <c r="R10" s="71">
        <v>-0.62094375970224203</v>
      </c>
      <c r="S10" s="70">
        <v>1.6734468721181901</v>
      </c>
      <c r="T10" s="70">
        <v>1.8343448940467999</v>
      </c>
      <c r="U10" s="72">
        <v>-9.6147672572925398</v>
      </c>
      <c r="V10" s="57"/>
      <c r="W10" s="57"/>
    </row>
    <row r="11" spans="1:23" ht="14.25" thickBot="1" x14ac:dyDescent="0.2">
      <c r="A11" s="48"/>
      <c r="B11" s="44" t="s">
        <v>9</v>
      </c>
      <c r="C11" s="45"/>
      <c r="D11" s="70">
        <v>75342.111999999994</v>
      </c>
      <c r="E11" s="70">
        <v>98632.717099999994</v>
      </c>
      <c r="F11" s="71">
        <v>76.386531989799593</v>
      </c>
      <c r="G11" s="70">
        <v>66035.342099999994</v>
      </c>
      <c r="H11" s="71">
        <v>14.0936195740553</v>
      </c>
      <c r="I11" s="70">
        <v>14615.347400000001</v>
      </c>
      <c r="J11" s="71">
        <v>19.398643085556198</v>
      </c>
      <c r="K11" s="70">
        <v>11652.834699999999</v>
      </c>
      <c r="L11" s="71">
        <v>17.646360765957201</v>
      </c>
      <c r="M11" s="71">
        <v>0.254231075636901</v>
      </c>
      <c r="N11" s="70">
        <v>676239.46270000003</v>
      </c>
      <c r="O11" s="70">
        <v>9388100.3131000008</v>
      </c>
      <c r="P11" s="70">
        <v>3364</v>
      </c>
      <c r="Q11" s="70">
        <v>3287</v>
      </c>
      <c r="R11" s="71">
        <v>2.34256160632795</v>
      </c>
      <c r="S11" s="70">
        <v>22.3965850178359</v>
      </c>
      <c r="T11" s="70">
        <v>22.6142026467904</v>
      </c>
      <c r="U11" s="72">
        <v>-0.97165540541636697</v>
      </c>
      <c r="V11" s="57"/>
      <c r="W11" s="57"/>
    </row>
    <row r="12" spans="1:23" ht="14.25" thickBot="1" x14ac:dyDescent="0.2">
      <c r="A12" s="48"/>
      <c r="B12" s="44" t="s">
        <v>10</v>
      </c>
      <c r="C12" s="45"/>
      <c r="D12" s="70">
        <v>197000.47380000001</v>
      </c>
      <c r="E12" s="70">
        <v>518857.44050000003</v>
      </c>
      <c r="F12" s="71">
        <v>37.968131209636198</v>
      </c>
      <c r="G12" s="70">
        <v>355411.11090000003</v>
      </c>
      <c r="H12" s="71">
        <v>-44.571098719694</v>
      </c>
      <c r="I12" s="70">
        <v>13053.8135</v>
      </c>
      <c r="J12" s="71">
        <v>6.6262853323147697</v>
      </c>
      <c r="K12" s="70">
        <v>-51410.2958</v>
      </c>
      <c r="L12" s="71">
        <v>-14.4650221175739</v>
      </c>
      <c r="M12" s="71">
        <v>-1.2539143822627099</v>
      </c>
      <c r="N12" s="70">
        <v>3827622.2223</v>
      </c>
      <c r="O12" s="70">
        <v>34917576.262400001</v>
      </c>
      <c r="P12" s="70">
        <v>2048</v>
      </c>
      <c r="Q12" s="70">
        <v>1985</v>
      </c>
      <c r="R12" s="71">
        <v>3.1738035264483599</v>
      </c>
      <c r="S12" s="70">
        <v>96.191637597656296</v>
      </c>
      <c r="T12" s="70">
        <v>95.040493148614601</v>
      </c>
      <c r="U12" s="72">
        <v>1.19671987897385</v>
      </c>
      <c r="V12" s="57"/>
      <c r="W12" s="57"/>
    </row>
    <row r="13" spans="1:23" ht="14.25" thickBot="1" x14ac:dyDescent="0.2">
      <c r="A13" s="48"/>
      <c r="B13" s="44" t="s">
        <v>11</v>
      </c>
      <c r="C13" s="45"/>
      <c r="D13" s="70">
        <v>377686.83500000002</v>
      </c>
      <c r="E13" s="70">
        <v>526496.15870000003</v>
      </c>
      <c r="F13" s="71">
        <v>71.735914642296095</v>
      </c>
      <c r="G13" s="70">
        <v>336341.91369999998</v>
      </c>
      <c r="H13" s="71">
        <v>12.292527221831101</v>
      </c>
      <c r="I13" s="70">
        <v>67413.786999999997</v>
      </c>
      <c r="J13" s="71">
        <v>17.8491228056705</v>
      </c>
      <c r="K13" s="70">
        <v>54556.367899999997</v>
      </c>
      <c r="L13" s="71">
        <v>16.220508261917502</v>
      </c>
      <c r="M13" s="71">
        <v>0.23567219730549499</v>
      </c>
      <c r="N13" s="70">
        <v>3450186.2393</v>
      </c>
      <c r="O13" s="70">
        <v>53726632.8354</v>
      </c>
      <c r="P13" s="70">
        <v>14853</v>
      </c>
      <c r="Q13" s="70">
        <v>14265</v>
      </c>
      <c r="R13" s="71">
        <v>4.1219768664563698</v>
      </c>
      <c r="S13" s="70">
        <v>25.428319868040099</v>
      </c>
      <c r="T13" s="70">
        <v>25.291928405187502</v>
      </c>
      <c r="U13" s="72">
        <v>0.53637622760923798</v>
      </c>
      <c r="V13" s="57"/>
      <c r="W13" s="57"/>
    </row>
    <row r="14" spans="1:23" ht="14.25" thickBot="1" x14ac:dyDescent="0.2">
      <c r="A14" s="48"/>
      <c r="B14" s="44" t="s">
        <v>12</v>
      </c>
      <c r="C14" s="45"/>
      <c r="D14" s="70">
        <v>256874.44810000001</v>
      </c>
      <c r="E14" s="70">
        <v>237240.8377</v>
      </c>
      <c r="F14" s="71">
        <v>108.27581397467</v>
      </c>
      <c r="G14" s="70">
        <v>170744.2653</v>
      </c>
      <c r="H14" s="71">
        <v>50.443968146554198</v>
      </c>
      <c r="I14" s="70">
        <v>53241.260399999999</v>
      </c>
      <c r="J14" s="71">
        <v>20.726569261288901</v>
      </c>
      <c r="K14" s="70">
        <v>37615.943800000001</v>
      </c>
      <c r="L14" s="71">
        <v>22.0305752195591</v>
      </c>
      <c r="M14" s="71">
        <v>0.41539078968955701</v>
      </c>
      <c r="N14" s="70">
        <v>2389300.5813000002</v>
      </c>
      <c r="O14" s="70">
        <v>26725335.627900001</v>
      </c>
      <c r="P14" s="70">
        <v>4962</v>
      </c>
      <c r="Q14" s="70">
        <v>4340</v>
      </c>
      <c r="R14" s="71">
        <v>14.331797235023</v>
      </c>
      <c r="S14" s="70">
        <v>51.768328919790399</v>
      </c>
      <c r="T14" s="70">
        <v>50.705340230414798</v>
      </c>
      <c r="U14" s="72">
        <v>2.05335716171686</v>
      </c>
      <c r="V14" s="57"/>
      <c r="W14" s="57"/>
    </row>
    <row r="15" spans="1:23" ht="14.25" thickBot="1" x14ac:dyDescent="0.2">
      <c r="A15" s="48"/>
      <c r="B15" s="44" t="s">
        <v>13</v>
      </c>
      <c r="C15" s="45"/>
      <c r="D15" s="70">
        <v>160014.51389999999</v>
      </c>
      <c r="E15" s="70">
        <v>164624.13500000001</v>
      </c>
      <c r="F15" s="71">
        <v>97.199911726187693</v>
      </c>
      <c r="G15" s="70">
        <v>128494.4176</v>
      </c>
      <c r="H15" s="71">
        <v>24.530323486987001</v>
      </c>
      <c r="I15" s="70">
        <v>35301.306900000003</v>
      </c>
      <c r="J15" s="71">
        <v>22.0613155891979</v>
      </c>
      <c r="K15" s="70">
        <v>27819.183799999999</v>
      </c>
      <c r="L15" s="71">
        <v>21.650110813841302</v>
      </c>
      <c r="M15" s="71">
        <v>0.268955521980483</v>
      </c>
      <c r="N15" s="70">
        <v>1823808.9464</v>
      </c>
      <c r="O15" s="70">
        <v>21666785.083299998</v>
      </c>
      <c r="P15" s="70">
        <v>6197</v>
      </c>
      <c r="Q15" s="70">
        <v>6056</v>
      </c>
      <c r="R15" s="71">
        <v>2.32826948480847</v>
      </c>
      <c r="S15" s="70">
        <v>25.821286735517202</v>
      </c>
      <c r="T15" s="70">
        <v>24.9600102377807</v>
      </c>
      <c r="U15" s="72">
        <v>3.3355289632091898</v>
      </c>
      <c r="V15" s="57"/>
      <c r="W15" s="57"/>
    </row>
    <row r="16" spans="1:23" ht="14.25" thickBot="1" x14ac:dyDescent="0.2">
      <c r="A16" s="48"/>
      <c r="B16" s="44" t="s">
        <v>14</v>
      </c>
      <c r="C16" s="45"/>
      <c r="D16" s="70">
        <v>1393901.102</v>
      </c>
      <c r="E16" s="70">
        <v>1413211.1884999999</v>
      </c>
      <c r="F16" s="71">
        <v>98.633602206299003</v>
      </c>
      <c r="G16" s="70">
        <v>974921.32609999995</v>
      </c>
      <c r="H16" s="71">
        <v>42.975752471848601</v>
      </c>
      <c r="I16" s="70">
        <v>-13464.0036</v>
      </c>
      <c r="J16" s="71">
        <v>-0.965922444618313</v>
      </c>
      <c r="K16" s="70">
        <v>37053.122199999998</v>
      </c>
      <c r="L16" s="71">
        <v>3.8006269027086002</v>
      </c>
      <c r="M16" s="71">
        <v>-1.3633702857029399</v>
      </c>
      <c r="N16" s="70">
        <v>15096794.374299999</v>
      </c>
      <c r="O16" s="70">
        <v>155490119.03639999</v>
      </c>
      <c r="P16" s="70">
        <v>63573</v>
      </c>
      <c r="Q16" s="70">
        <v>61388</v>
      </c>
      <c r="R16" s="71">
        <v>3.55932755587411</v>
      </c>
      <c r="S16" s="70">
        <v>21.9259921979457</v>
      </c>
      <c r="T16" s="70">
        <v>17.779209334071801</v>
      </c>
      <c r="U16" s="72">
        <v>18.912634951417999</v>
      </c>
      <c r="V16" s="57"/>
      <c r="W16" s="57"/>
    </row>
    <row r="17" spans="1:23" ht="12" thickBot="1" x14ac:dyDescent="0.2">
      <c r="A17" s="48"/>
      <c r="B17" s="44" t="s">
        <v>15</v>
      </c>
      <c r="C17" s="45"/>
      <c r="D17" s="70">
        <v>573689.27619999996</v>
      </c>
      <c r="E17" s="70">
        <v>709206.14560000005</v>
      </c>
      <c r="F17" s="71">
        <v>80.891751962280196</v>
      </c>
      <c r="G17" s="70">
        <v>502324.2058</v>
      </c>
      <c r="H17" s="71">
        <v>14.2069742162523</v>
      </c>
      <c r="I17" s="70">
        <v>58998.619400000003</v>
      </c>
      <c r="J17" s="71">
        <v>10.284072205566501</v>
      </c>
      <c r="K17" s="70">
        <v>40976.164700000001</v>
      </c>
      <c r="L17" s="71">
        <v>8.1573143851870498</v>
      </c>
      <c r="M17" s="71">
        <v>0.43982775918508499</v>
      </c>
      <c r="N17" s="70">
        <v>11966404.997099999</v>
      </c>
      <c r="O17" s="70">
        <v>172077559.2277</v>
      </c>
      <c r="P17" s="70">
        <v>13397</v>
      </c>
      <c r="Q17" s="70">
        <v>14030</v>
      </c>
      <c r="R17" s="71">
        <v>-4.5117605131860303</v>
      </c>
      <c r="S17" s="70">
        <v>42.822219616331999</v>
      </c>
      <c r="T17" s="70">
        <v>51.222553820384903</v>
      </c>
      <c r="U17" s="72">
        <v>-19.616765033004199</v>
      </c>
      <c r="V17" s="39"/>
      <c r="W17" s="39"/>
    </row>
    <row r="18" spans="1:23" ht="12" thickBot="1" x14ac:dyDescent="0.2">
      <c r="A18" s="48"/>
      <c r="B18" s="44" t="s">
        <v>16</v>
      </c>
      <c r="C18" s="45"/>
      <c r="D18" s="70">
        <v>1993015.3287</v>
      </c>
      <c r="E18" s="70">
        <v>2940412.4851000002</v>
      </c>
      <c r="F18" s="71">
        <v>67.780127407268196</v>
      </c>
      <c r="G18" s="70">
        <v>2108006.2672000001</v>
      </c>
      <c r="H18" s="71">
        <v>-5.4549618893087297</v>
      </c>
      <c r="I18" s="70">
        <v>228076.19010000001</v>
      </c>
      <c r="J18" s="71">
        <v>11.4437750084325</v>
      </c>
      <c r="K18" s="70">
        <v>265344.11139999999</v>
      </c>
      <c r="L18" s="71">
        <v>12.5874441423008</v>
      </c>
      <c r="M18" s="71">
        <v>-0.140451284572958</v>
      </c>
      <c r="N18" s="70">
        <v>19786078.622099999</v>
      </c>
      <c r="O18" s="70">
        <v>376581966.1437</v>
      </c>
      <c r="P18" s="70">
        <v>98256</v>
      </c>
      <c r="Q18" s="70">
        <v>101476</v>
      </c>
      <c r="R18" s="71">
        <v>-3.1731640979147802</v>
      </c>
      <c r="S18" s="70">
        <v>20.283904582926201</v>
      </c>
      <c r="T18" s="70">
        <v>19.523652245851199</v>
      </c>
      <c r="U18" s="72">
        <v>3.7480571552034099</v>
      </c>
      <c r="V18" s="39"/>
      <c r="W18" s="39"/>
    </row>
    <row r="19" spans="1:23" ht="12" thickBot="1" x14ac:dyDescent="0.2">
      <c r="A19" s="48"/>
      <c r="B19" s="44" t="s">
        <v>17</v>
      </c>
      <c r="C19" s="45"/>
      <c r="D19" s="70">
        <v>571282.3702</v>
      </c>
      <c r="E19" s="70">
        <v>831938.30500000005</v>
      </c>
      <c r="F19" s="71">
        <v>68.668838394212401</v>
      </c>
      <c r="G19" s="70">
        <v>596019.38930000004</v>
      </c>
      <c r="H19" s="71">
        <v>-4.1503715389280602</v>
      </c>
      <c r="I19" s="70">
        <v>54349.4444</v>
      </c>
      <c r="J19" s="71">
        <v>9.5135868416476495</v>
      </c>
      <c r="K19" s="70">
        <v>68325.0092</v>
      </c>
      <c r="L19" s="71">
        <v>11.4635547813713</v>
      </c>
      <c r="M19" s="71">
        <v>-0.204545377507245</v>
      </c>
      <c r="N19" s="70">
        <v>7635136.0380999995</v>
      </c>
      <c r="O19" s="70">
        <v>109447816.758</v>
      </c>
      <c r="P19" s="70">
        <v>12855</v>
      </c>
      <c r="Q19" s="70">
        <v>12785</v>
      </c>
      <c r="R19" s="71">
        <v>0.54751662104028898</v>
      </c>
      <c r="S19" s="70">
        <v>44.4404799844419</v>
      </c>
      <c r="T19" s="70">
        <v>45.206387055142699</v>
      </c>
      <c r="U19" s="72">
        <v>-1.7234446409422799</v>
      </c>
      <c r="V19" s="39"/>
      <c r="W19" s="39"/>
    </row>
    <row r="20" spans="1:23" ht="12" thickBot="1" x14ac:dyDescent="0.2">
      <c r="A20" s="48"/>
      <c r="B20" s="44" t="s">
        <v>18</v>
      </c>
      <c r="C20" s="45"/>
      <c r="D20" s="70">
        <v>871078.8504</v>
      </c>
      <c r="E20" s="70">
        <v>1162216.6311000001</v>
      </c>
      <c r="F20" s="71">
        <v>74.949783636769396</v>
      </c>
      <c r="G20" s="70">
        <v>886313.99069999997</v>
      </c>
      <c r="H20" s="71">
        <v>-1.71893261980074</v>
      </c>
      <c r="I20" s="70">
        <v>88077.361399999994</v>
      </c>
      <c r="J20" s="71">
        <v>10.1112960508173</v>
      </c>
      <c r="K20" s="70">
        <v>59392.012000000002</v>
      </c>
      <c r="L20" s="71">
        <v>6.7010125782955203</v>
      </c>
      <c r="M20" s="71">
        <v>0.482983290749604</v>
      </c>
      <c r="N20" s="70">
        <v>16585664.874199999</v>
      </c>
      <c r="O20" s="70">
        <v>168788559.5711</v>
      </c>
      <c r="P20" s="70">
        <v>41246</v>
      </c>
      <c r="Q20" s="70">
        <v>42678</v>
      </c>
      <c r="R20" s="71">
        <v>-3.3553587328365899</v>
      </c>
      <c r="S20" s="70">
        <v>21.119110953789502</v>
      </c>
      <c r="T20" s="70">
        <v>20.8653211842167</v>
      </c>
      <c r="U20" s="72">
        <v>1.20170669176408</v>
      </c>
      <c r="V20" s="39"/>
      <c r="W20" s="39"/>
    </row>
    <row r="21" spans="1:23" ht="12" thickBot="1" x14ac:dyDescent="0.2">
      <c r="A21" s="48"/>
      <c r="B21" s="44" t="s">
        <v>19</v>
      </c>
      <c r="C21" s="45"/>
      <c r="D21" s="70">
        <v>374865.37430000002</v>
      </c>
      <c r="E21" s="70">
        <v>716470.97120000003</v>
      </c>
      <c r="F21" s="71">
        <v>52.321083389065599</v>
      </c>
      <c r="G21" s="70">
        <v>365461.83010000002</v>
      </c>
      <c r="H21" s="71">
        <v>2.57305782040957</v>
      </c>
      <c r="I21" s="70">
        <v>25807.856899999999</v>
      </c>
      <c r="J21" s="71">
        <v>6.8845667456462101</v>
      </c>
      <c r="K21" s="70">
        <v>47338.8943</v>
      </c>
      <c r="L21" s="71">
        <v>12.9531705915901</v>
      </c>
      <c r="M21" s="71">
        <v>-0.45482763631004403</v>
      </c>
      <c r="N21" s="70">
        <v>3649769.9391000001</v>
      </c>
      <c r="O21" s="70">
        <v>66688450.8895</v>
      </c>
      <c r="P21" s="70">
        <v>33421</v>
      </c>
      <c r="Q21" s="70">
        <v>35324</v>
      </c>
      <c r="R21" s="71">
        <v>-5.3872721096138596</v>
      </c>
      <c r="S21" s="70">
        <v>11.216461934113299</v>
      </c>
      <c r="T21" s="70">
        <v>11.0621307552939</v>
      </c>
      <c r="U21" s="72">
        <v>1.37593458370377</v>
      </c>
      <c r="V21" s="39"/>
      <c r="W21" s="39"/>
    </row>
    <row r="22" spans="1:23" ht="12" thickBot="1" x14ac:dyDescent="0.2">
      <c r="A22" s="48"/>
      <c r="B22" s="44" t="s">
        <v>20</v>
      </c>
      <c r="C22" s="45"/>
      <c r="D22" s="70">
        <v>1572003.0732</v>
      </c>
      <c r="E22" s="70">
        <v>1763066.0545999999</v>
      </c>
      <c r="F22" s="71">
        <v>89.163027618761106</v>
      </c>
      <c r="G22" s="70">
        <v>1424607.1777999999</v>
      </c>
      <c r="H22" s="71">
        <v>10.3464237508351</v>
      </c>
      <c r="I22" s="70">
        <v>101475.90240000001</v>
      </c>
      <c r="J22" s="71">
        <v>6.4551974566712298</v>
      </c>
      <c r="K22" s="70">
        <v>170584.39490000001</v>
      </c>
      <c r="L22" s="71">
        <v>11.974135576337</v>
      </c>
      <c r="M22" s="71">
        <v>-0.40512786964196101</v>
      </c>
      <c r="N22" s="70">
        <v>13892296.8927</v>
      </c>
      <c r="O22" s="70">
        <v>192339171.15239999</v>
      </c>
      <c r="P22" s="70">
        <v>88483</v>
      </c>
      <c r="Q22" s="70">
        <v>93630</v>
      </c>
      <c r="R22" s="71">
        <v>-5.4971697105628499</v>
      </c>
      <c r="S22" s="70">
        <v>17.7661592983963</v>
      </c>
      <c r="T22" s="70">
        <v>17.165370632276002</v>
      </c>
      <c r="U22" s="72">
        <v>3.3816462862322401</v>
      </c>
      <c r="V22" s="39"/>
      <c r="W22" s="39"/>
    </row>
    <row r="23" spans="1:23" ht="12" thickBot="1" x14ac:dyDescent="0.2">
      <c r="A23" s="48"/>
      <c r="B23" s="44" t="s">
        <v>21</v>
      </c>
      <c r="C23" s="45"/>
      <c r="D23" s="70">
        <v>3099242.6954999999</v>
      </c>
      <c r="E23" s="70">
        <v>4469675.5757999998</v>
      </c>
      <c r="F23" s="71">
        <v>69.339321007549501</v>
      </c>
      <c r="G23" s="70">
        <v>2733446.5159</v>
      </c>
      <c r="H23" s="71">
        <v>13.3822329236085</v>
      </c>
      <c r="I23" s="70">
        <v>389097.17369999998</v>
      </c>
      <c r="J23" s="71">
        <v>12.554588715009499</v>
      </c>
      <c r="K23" s="70">
        <v>103127.13989999999</v>
      </c>
      <c r="L23" s="71">
        <v>3.7727879181146098</v>
      </c>
      <c r="M23" s="71">
        <v>2.7729852110443298</v>
      </c>
      <c r="N23" s="70">
        <v>35426430.296899997</v>
      </c>
      <c r="O23" s="70">
        <v>432430501.24370003</v>
      </c>
      <c r="P23" s="70">
        <v>100728</v>
      </c>
      <c r="Q23" s="70">
        <v>99984</v>
      </c>
      <c r="R23" s="71">
        <v>0.74411905904945297</v>
      </c>
      <c r="S23" s="70">
        <v>30.7684327644746</v>
      </c>
      <c r="T23" s="70">
        <v>30.599220839334301</v>
      </c>
      <c r="U23" s="72">
        <v>0.54995301982266598</v>
      </c>
      <c r="V23" s="39"/>
      <c r="W23" s="39"/>
    </row>
    <row r="24" spans="1:23" ht="12" thickBot="1" x14ac:dyDescent="0.2">
      <c r="A24" s="48"/>
      <c r="B24" s="44" t="s">
        <v>22</v>
      </c>
      <c r="C24" s="45"/>
      <c r="D24" s="70">
        <v>274892.12809999997</v>
      </c>
      <c r="E24" s="70">
        <v>431955.26549999998</v>
      </c>
      <c r="F24" s="71">
        <v>63.639027014013799</v>
      </c>
      <c r="G24" s="70">
        <v>301854.03019999998</v>
      </c>
      <c r="H24" s="71">
        <v>-8.9320994263803097</v>
      </c>
      <c r="I24" s="70">
        <v>42641.669900000001</v>
      </c>
      <c r="J24" s="71">
        <v>15.512146599006201</v>
      </c>
      <c r="K24" s="70">
        <v>48867.090799999998</v>
      </c>
      <c r="L24" s="71">
        <v>16.1889807360273</v>
      </c>
      <c r="M24" s="71">
        <v>-0.12739495636192</v>
      </c>
      <c r="N24" s="70">
        <v>2663160.5699</v>
      </c>
      <c r="O24" s="70">
        <v>41642756.566699997</v>
      </c>
      <c r="P24" s="70">
        <v>28476</v>
      </c>
      <c r="Q24" s="70">
        <v>28952</v>
      </c>
      <c r="R24" s="71">
        <v>-1.64410058027079</v>
      </c>
      <c r="S24" s="70">
        <v>9.6534670634920605</v>
      </c>
      <c r="T24" s="70">
        <v>9.3937165791655204</v>
      </c>
      <c r="U24" s="72">
        <v>2.69074812829562</v>
      </c>
      <c r="V24" s="39"/>
      <c r="W24" s="39"/>
    </row>
    <row r="25" spans="1:23" ht="12" thickBot="1" x14ac:dyDescent="0.2">
      <c r="A25" s="48"/>
      <c r="B25" s="44" t="s">
        <v>23</v>
      </c>
      <c r="C25" s="45"/>
      <c r="D25" s="70">
        <v>241677.1814</v>
      </c>
      <c r="E25" s="70">
        <v>344002.11570000002</v>
      </c>
      <c r="F25" s="71">
        <v>70.254562507041001</v>
      </c>
      <c r="G25" s="70">
        <v>256257.88889999999</v>
      </c>
      <c r="H25" s="71">
        <v>-5.6898570274610503</v>
      </c>
      <c r="I25" s="70">
        <v>19600.723300000001</v>
      </c>
      <c r="J25" s="71">
        <v>8.1102912515182108</v>
      </c>
      <c r="K25" s="70">
        <v>20545.9022</v>
      </c>
      <c r="L25" s="71">
        <v>8.0176662221773292</v>
      </c>
      <c r="M25" s="71">
        <v>-4.6003280401091001E-2</v>
      </c>
      <c r="N25" s="70">
        <v>2795970.7940000002</v>
      </c>
      <c r="O25" s="70">
        <v>49589686.016900003</v>
      </c>
      <c r="P25" s="70">
        <v>19691</v>
      </c>
      <c r="Q25" s="70">
        <v>21001</v>
      </c>
      <c r="R25" s="71">
        <v>-6.2377982000857104</v>
      </c>
      <c r="S25" s="70">
        <v>12.273484404042501</v>
      </c>
      <c r="T25" s="70">
        <v>12.212313870768099</v>
      </c>
      <c r="U25" s="72">
        <v>0.49839582029574497</v>
      </c>
      <c r="V25" s="39"/>
      <c r="W25" s="39"/>
    </row>
    <row r="26" spans="1:23" ht="12" thickBot="1" x14ac:dyDescent="0.2">
      <c r="A26" s="48"/>
      <c r="B26" s="44" t="s">
        <v>24</v>
      </c>
      <c r="C26" s="45"/>
      <c r="D26" s="70">
        <v>678233.77</v>
      </c>
      <c r="E26" s="70">
        <v>828562.98349999997</v>
      </c>
      <c r="F26" s="71">
        <v>81.856634137216503</v>
      </c>
      <c r="G26" s="70">
        <v>544344.21640000003</v>
      </c>
      <c r="H26" s="71">
        <v>24.596486848978302</v>
      </c>
      <c r="I26" s="70">
        <v>133552.5491</v>
      </c>
      <c r="J26" s="71">
        <v>19.691226684274401</v>
      </c>
      <c r="K26" s="70">
        <v>123861.0384</v>
      </c>
      <c r="L26" s="71">
        <v>22.754175514006601</v>
      </c>
      <c r="M26" s="71">
        <v>7.8245030279029001E-2</v>
      </c>
      <c r="N26" s="70">
        <v>6116670.4632999999</v>
      </c>
      <c r="O26" s="70">
        <v>98221861.734200001</v>
      </c>
      <c r="P26" s="70">
        <v>40733</v>
      </c>
      <c r="Q26" s="70">
        <v>42947</v>
      </c>
      <c r="R26" s="71">
        <v>-5.1551912822781603</v>
      </c>
      <c r="S26" s="70">
        <v>16.6507198094911</v>
      </c>
      <c r="T26" s="70">
        <v>14.2095479684262</v>
      </c>
      <c r="U26" s="72">
        <v>14.661058915143</v>
      </c>
      <c r="V26" s="39"/>
      <c r="W26" s="39"/>
    </row>
    <row r="27" spans="1:23" ht="12" thickBot="1" x14ac:dyDescent="0.2">
      <c r="A27" s="48"/>
      <c r="B27" s="44" t="s">
        <v>25</v>
      </c>
      <c r="C27" s="45"/>
      <c r="D27" s="70">
        <v>291476.12459999998</v>
      </c>
      <c r="E27" s="70">
        <v>437029.20480000001</v>
      </c>
      <c r="F27" s="71">
        <v>66.694884780844305</v>
      </c>
      <c r="G27" s="70">
        <v>307852.00089999998</v>
      </c>
      <c r="H27" s="71">
        <v>-5.3193990138525704</v>
      </c>
      <c r="I27" s="70">
        <v>79281.849300000002</v>
      </c>
      <c r="J27" s="71">
        <v>27.200117817128401</v>
      </c>
      <c r="K27" s="70">
        <v>33475.3024</v>
      </c>
      <c r="L27" s="71">
        <v>10.8738297305639</v>
      </c>
      <c r="M27" s="71">
        <v>1.36836842734541</v>
      </c>
      <c r="N27" s="70">
        <v>2639287.4649999999</v>
      </c>
      <c r="O27" s="70">
        <v>36728662.0515</v>
      </c>
      <c r="P27" s="70">
        <v>37642</v>
      </c>
      <c r="Q27" s="70">
        <v>38361</v>
      </c>
      <c r="R27" s="71">
        <v>-1.87429941868043</v>
      </c>
      <c r="S27" s="70">
        <v>7.7433750757133</v>
      </c>
      <c r="T27" s="70">
        <v>7.6799222882615199</v>
      </c>
      <c r="U27" s="72">
        <v>0.81944613080671902</v>
      </c>
      <c r="V27" s="39"/>
      <c r="W27" s="39"/>
    </row>
    <row r="28" spans="1:23" ht="12" thickBot="1" x14ac:dyDescent="0.2">
      <c r="A28" s="48"/>
      <c r="B28" s="44" t="s">
        <v>26</v>
      </c>
      <c r="C28" s="45"/>
      <c r="D28" s="70">
        <v>862962.70689999999</v>
      </c>
      <c r="E28" s="70">
        <v>1141634.5855</v>
      </c>
      <c r="F28" s="71">
        <v>75.590098430843298</v>
      </c>
      <c r="G28" s="70">
        <v>983704.25989999995</v>
      </c>
      <c r="H28" s="71">
        <v>-12.2741720171339</v>
      </c>
      <c r="I28" s="70">
        <v>14388.5707</v>
      </c>
      <c r="J28" s="71">
        <v>1.6673455973187701</v>
      </c>
      <c r="K28" s="70">
        <v>56073.104599999999</v>
      </c>
      <c r="L28" s="71">
        <v>5.7001994284034296</v>
      </c>
      <c r="M28" s="71">
        <v>-0.74339621815767998</v>
      </c>
      <c r="N28" s="70">
        <v>9893969.9576999992</v>
      </c>
      <c r="O28" s="70">
        <v>128617308.4533</v>
      </c>
      <c r="P28" s="70">
        <v>45535</v>
      </c>
      <c r="Q28" s="70">
        <v>48517</v>
      </c>
      <c r="R28" s="71">
        <v>-6.14629923531957</v>
      </c>
      <c r="S28" s="70">
        <v>18.951635157571101</v>
      </c>
      <c r="T28" s="70">
        <v>19.279541294803899</v>
      </c>
      <c r="U28" s="72">
        <v>-1.73022609662147</v>
      </c>
      <c r="V28" s="39"/>
      <c r="W28" s="39"/>
    </row>
    <row r="29" spans="1:23" ht="12" thickBot="1" x14ac:dyDescent="0.2">
      <c r="A29" s="48"/>
      <c r="B29" s="44" t="s">
        <v>27</v>
      </c>
      <c r="C29" s="45"/>
      <c r="D29" s="70">
        <v>781388.09680000006</v>
      </c>
      <c r="E29" s="70">
        <v>901228.81359999999</v>
      </c>
      <c r="F29" s="71">
        <v>86.702520492960005</v>
      </c>
      <c r="G29" s="70">
        <v>842489.86869999999</v>
      </c>
      <c r="H29" s="71">
        <v>-7.2525230474620104</v>
      </c>
      <c r="I29" s="70">
        <v>133899.48680000001</v>
      </c>
      <c r="J29" s="71">
        <v>17.136105265533899</v>
      </c>
      <c r="K29" s="70">
        <v>126770.319</v>
      </c>
      <c r="L29" s="71">
        <v>15.0471030821548</v>
      </c>
      <c r="M29" s="71">
        <v>5.6236884597569002E-2</v>
      </c>
      <c r="N29" s="70">
        <v>8438932.5003999993</v>
      </c>
      <c r="O29" s="70">
        <v>96952515.937299997</v>
      </c>
      <c r="P29" s="70">
        <v>119894</v>
      </c>
      <c r="Q29" s="70">
        <v>123170</v>
      </c>
      <c r="R29" s="71">
        <v>-2.6597385727043998</v>
      </c>
      <c r="S29" s="70">
        <v>6.51732444325821</v>
      </c>
      <c r="T29" s="70">
        <v>6.7020732345538701</v>
      </c>
      <c r="U29" s="72">
        <v>-2.8347336841081798</v>
      </c>
      <c r="V29" s="39"/>
      <c r="W29" s="39"/>
    </row>
    <row r="30" spans="1:23" ht="12" thickBot="1" x14ac:dyDescent="0.2">
      <c r="A30" s="48"/>
      <c r="B30" s="44" t="s">
        <v>28</v>
      </c>
      <c r="C30" s="45"/>
      <c r="D30" s="70">
        <v>1482354.1680999999</v>
      </c>
      <c r="E30" s="70">
        <v>2057326.1680000001</v>
      </c>
      <c r="F30" s="71">
        <v>72.052462616613198</v>
      </c>
      <c r="G30" s="70">
        <v>1574878.2960000001</v>
      </c>
      <c r="H30" s="71">
        <v>-5.8750017785501303</v>
      </c>
      <c r="I30" s="70">
        <v>186480.2714</v>
      </c>
      <c r="J30" s="71">
        <v>12.5800078964274</v>
      </c>
      <c r="K30" s="70">
        <v>180804.27960000001</v>
      </c>
      <c r="L30" s="71">
        <v>11.480523927418499</v>
      </c>
      <c r="M30" s="71">
        <v>3.1393016871930003E-2</v>
      </c>
      <c r="N30" s="70">
        <v>15645495.085200001</v>
      </c>
      <c r="O30" s="70">
        <v>170215005.1322</v>
      </c>
      <c r="P30" s="70">
        <v>82091</v>
      </c>
      <c r="Q30" s="70">
        <v>82987</v>
      </c>
      <c r="R30" s="71">
        <v>-1.0796871799197401</v>
      </c>
      <c r="S30" s="70">
        <v>18.057450489091401</v>
      </c>
      <c r="T30" s="70">
        <v>17.580615903695801</v>
      </c>
      <c r="U30" s="72">
        <v>2.64065287446684</v>
      </c>
      <c r="V30" s="39"/>
      <c r="W30" s="39"/>
    </row>
    <row r="31" spans="1:23" ht="12" thickBot="1" x14ac:dyDescent="0.2">
      <c r="A31" s="48"/>
      <c r="B31" s="44" t="s">
        <v>29</v>
      </c>
      <c r="C31" s="45"/>
      <c r="D31" s="70">
        <v>667758.61040000001</v>
      </c>
      <c r="E31" s="70">
        <v>1195478.6695999999</v>
      </c>
      <c r="F31" s="71">
        <v>55.857007521801101</v>
      </c>
      <c r="G31" s="70">
        <v>680915.16630000004</v>
      </c>
      <c r="H31" s="71">
        <v>-1.9321872314125399</v>
      </c>
      <c r="I31" s="70">
        <v>34027.143400000001</v>
      </c>
      <c r="J31" s="71">
        <v>5.0957251422961196</v>
      </c>
      <c r="K31" s="70">
        <v>43667.934500000003</v>
      </c>
      <c r="L31" s="71">
        <v>6.4131240808286902</v>
      </c>
      <c r="M31" s="71">
        <v>-0.220775065511743</v>
      </c>
      <c r="N31" s="70">
        <v>22642717.675799999</v>
      </c>
      <c r="O31" s="70">
        <v>179057224.6992</v>
      </c>
      <c r="P31" s="70">
        <v>27269</v>
      </c>
      <c r="Q31" s="70">
        <v>28147</v>
      </c>
      <c r="R31" s="71">
        <v>-3.1193377624613601</v>
      </c>
      <c r="S31" s="70">
        <v>24.487829051303699</v>
      </c>
      <c r="T31" s="70">
        <v>25.271854567094199</v>
      </c>
      <c r="U31" s="72">
        <v>-3.2016946628789298</v>
      </c>
      <c r="V31" s="39"/>
      <c r="W31" s="39"/>
    </row>
    <row r="32" spans="1:23" ht="12" thickBot="1" x14ac:dyDescent="0.2">
      <c r="A32" s="48"/>
      <c r="B32" s="44" t="s">
        <v>30</v>
      </c>
      <c r="C32" s="45"/>
      <c r="D32" s="70">
        <v>128649.59299999999</v>
      </c>
      <c r="E32" s="70">
        <v>232793.64069999999</v>
      </c>
      <c r="F32" s="71">
        <v>55.263362269328503</v>
      </c>
      <c r="G32" s="70">
        <v>164583.60759999999</v>
      </c>
      <c r="H32" s="71">
        <v>-21.833288942926298</v>
      </c>
      <c r="I32" s="70">
        <v>37000.0841</v>
      </c>
      <c r="J32" s="71">
        <v>28.7603584567889</v>
      </c>
      <c r="K32" s="70">
        <v>48690.361700000001</v>
      </c>
      <c r="L32" s="71">
        <v>29.583967935820102</v>
      </c>
      <c r="M32" s="71">
        <v>-0.24009428543637201</v>
      </c>
      <c r="N32" s="70">
        <v>1175772.1407000001</v>
      </c>
      <c r="O32" s="70">
        <v>17800962.339000002</v>
      </c>
      <c r="P32" s="70">
        <v>25083</v>
      </c>
      <c r="Q32" s="70">
        <v>24701</v>
      </c>
      <c r="R32" s="71">
        <v>1.54649609327557</v>
      </c>
      <c r="S32" s="70">
        <v>5.1289555874496697</v>
      </c>
      <c r="T32" s="70">
        <v>5.0656954536253602</v>
      </c>
      <c r="U32" s="72">
        <v>1.2333921155235299</v>
      </c>
      <c r="V32" s="39"/>
      <c r="W32" s="39"/>
    </row>
    <row r="33" spans="1:23" ht="12" thickBot="1" x14ac:dyDescent="0.2">
      <c r="A33" s="48"/>
      <c r="B33" s="44" t="s">
        <v>31</v>
      </c>
      <c r="C33" s="45"/>
      <c r="D33" s="73"/>
      <c r="E33" s="73"/>
      <c r="F33" s="73"/>
      <c r="G33" s="70">
        <v>5.1281999999999996</v>
      </c>
      <c r="H33" s="73"/>
      <c r="I33" s="73"/>
      <c r="J33" s="73"/>
      <c r="K33" s="70">
        <v>0</v>
      </c>
      <c r="L33" s="71">
        <v>0</v>
      </c>
      <c r="M33" s="73"/>
      <c r="N33" s="70">
        <v>35.078299999999999</v>
      </c>
      <c r="O33" s="70">
        <v>173.4545</v>
      </c>
      <c r="P33" s="73"/>
      <c r="Q33" s="70">
        <v>1</v>
      </c>
      <c r="R33" s="73"/>
      <c r="S33" s="73"/>
      <c r="T33" s="70">
        <v>1.5385</v>
      </c>
      <c r="U33" s="74"/>
      <c r="V33" s="39"/>
      <c r="W33" s="39"/>
    </row>
    <row r="34" spans="1:23" ht="12" thickBot="1" x14ac:dyDescent="0.2">
      <c r="A34" s="48"/>
      <c r="B34" s="44" t="s">
        <v>71</v>
      </c>
      <c r="C34" s="4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0">
        <v>1</v>
      </c>
      <c r="P34" s="73"/>
      <c r="Q34" s="73"/>
      <c r="R34" s="73"/>
      <c r="S34" s="73"/>
      <c r="T34" s="73"/>
      <c r="U34" s="74"/>
      <c r="V34" s="39"/>
      <c r="W34" s="39"/>
    </row>
    <row r="35" spans="1:23" ht="12" customHeight="1" thickBot="1" x14ac:dyDescent="0.2">
      <c r="A35" s="48"/>
      <c r="B35" s="44" t="s">
        <v>32</v>
      </c>
      <c r="C35" s="45"/>
      <c r="D35" s="70">
        <v>147068.85</v>
      </c>
      <c r="E35" s="70">
        <v>187382.15429999999</v>
      </c>
      <c r="F35" s="71">
        <v>78.486049298238896</v>
      </c>
      <c r="G35" s="70">
        <v>140435.80960000001</v>
      </c>
      <c r="H35" s="71">
        <v>4.7231830819309799</v>
      </c>
      <c r="I35" s="70">
        <v>18861.201499999999</v>
      </c>
      <c r="J35" s="71">
        <v>12.8247426290476</v>
      </c>
      <c r="K35" s="70">
        <v>12084.7773</v>
      </c>
      <c r="L35" s="71">
        <v>8.6051964484135404</v>
      </c>
      <c r="M35" s="71">
        <v>0.56074051112220402</v>
      </c>
      <c r="N35" s="70">
        <v>1631125.2697000001</v>
      </c>
      <c r="O35" s="70">
        <v>27926460.0583</v>
      </c>
      <c r="P35" s="70">
        <v>10708</v>
      </c>
      <c r="Q35" s="70">
        <v>11815</v>
      </c>
      <c r="R35" s="71">
        <v>-9.3694456199746003</v>
      </c>
      <c r="S35" s="70">
        <v>13.7344835636907</v>
      </c>
      <c r="T35" s="70">
        <v>14.185640304697399</v>
      </c>
      <c r="U35" s="72">
        <v>-3.28484677938255</v>
      </c>
      <c r="V35" s="39"/>
      <c r="W35" s="39"/>
    </row>
    <row r="36" spans="1:23" ht="12" customHeight="1" thickBot="1" x14ac:dyDescent="0.2">
      <c r="A36" s="48"/>
      <c r="B36" s="44" t="s">
        <v>70</v>
      </c>
      <c r="C36" s="45"/>
      <c r="D36" s="70">
        <v>58576.959999999999</v>
      </c>
      <c r="E36" s="73"/>
      <c r="F36" s="73"/>
      <c r="G36" s="73"/>
      <c r="H36" s="73"/>
      <c r="I36" s="70">
        <v>2787.73</v>
      </c>
      <c r="J36" s="71">
        <v>4.7590895806132698</v>
      </c>
      <c r="K36" s="73"/>
      <c r="L36" s="73"/>
      <c r="M36" s="73"/>
      <c r="N36" s="70">
        <v>1344389.67</v>
      </c>
      <c r="O36" s="70">
        <v>5210575.5599999996</v>
      </c>
      <c r="P36" s="70">
        <v>58</v>
      </c>
      <c r="Q36" s="70">
        <v>69</v>
      </c>
      <c r="R36" s="71">
        <v>-15.942028985507299</v>
      </c>
      <c r="S36" s="70">
        <v>1009.9475862069</v>
      </c>
      <c r="T36" s="70">
        <v>913.019565217391</v>
      </c>
      <c r="U36" s="72">
        <v>9.5973318133807304</v>
      </c>
      <c r="V36" s="39"/>
      <c r="W36" s="39"/>
    </row>
    <row r="37" spans="1:23" ht="12" customHeight="1" thickBot="1" x14ac:dyDescent="0.2">
      <c r="A37" s="48"/>
      <c r="B37" s="44" t="s">
        <v>36</v>
      </c>
      <c r="C37" s="45"/>
      <c r="D37" s="70">
        <v>209991.51</v>
      </c>
      <c r="E37" s="70">
        <v>162570.07120000001</v>
      </c>
      <c r="F37" s="71">
        <v>129.169845624082</v>
      </c>
      <c r="G37" s="70">
        <v>273158.23</v>
      </c>
      <c r="H37" s="71">
        <v>-23.1245897295498</v>
      </c>
      <c r="I37" s="70">
        <v>-25491.58</v>
      </c>
      <c r="J37" s="71">
        <v>-12.139338395157001</v>
      </c>
      <c r="K37" s="70">
        <v>-36364.97</v>
      </c>
      <c r="L37" s="71">
        <v>-13.3127857798756</v>
      </c>
      <c r="M37" s="71">
        <v>-0.29900725890877999</v>
      </c>
      <c r="N37" s="70">
        <v>8253235.0199999996</v>
      </c>
      <c r="O37" s="70">
        <v>77384697.519999996</v>
      </c>
      <c r="P37" s="70">
        <v>93</v>
      </c>
      <c r="Q37" s="70">
        <v>88</v>
      </c>
      <c r="R37" s="71">
        <v>5.6818181818181897</v>
      </c>
      <c r="S37" s="70">
        <v>2257.97322580645</v>
      </c>
      <c r="T37" s="70">
        <v>2355.7022727272702</v>
      </c>
      <c r="U37" s="72">
        <v>-4.32817563130829</v>
      </c>
      <c r="V37" s="39"/>
      <c r="W37" s="39"/>
    </row>
    <row r="38" spans="1:23" ht="12" customHeight="1" thickBot="1" x14ac:dyDescent="0.2">
      <c r="A38" s="48"/>
      <c r="B38" s="44" t="s">
        <v>37</v>
      </c>
      <c r="C38" s="45"/>
      <c r="D38" s="70">
        <v>290686.40999999997</v>
      </c>
      <c r="E38" s="70">
        <v>131314.2107</v>
      </c>
      <c r="F38" s="71">
        <v>221.36706183621001</v>
      </c>
      <c r="G38" s="70">
        <v>112001.72</v>
      </c>
      <c r="H38" s="71">
        <v>159.53745174627699</v>
      </c>
      <c r="I38" s="70">
        <v>-16973.22</v>
      </c>
      <c r="J38" s="71">
        <v>-5.8390139394545502</v>
      </c>
      <c r="K38" s="70">
        <v>-3051.29</v>
      </c>
      <c r="L38" s="71">
        <v>-2.7243242335921298</v>
      </c>
      <c r="M38" s="71">
        <v>4.5626374418688496</v>
      </c>
      <c r="N38" s="70">
        <v>14085019.539999999</v>
      </c>
      <c r="O38" s="70">
        <v>60879102.740000002</v>
      </c>
      <c r="P38" s="70">
        <v>101</v>
      </c>
      <c r="Q38" s="70">
        <v>96</v>
      </c>
      <c r="R38" s="71">
        <v>5.2083333333333304</v>
      </c>
      <c r="S38" s="70">
        <v>2878.08326732673</v>
      </c>
      <c r="T38" s="70">
        <v>1689.3077083333301</v>
      </c>
      <c r="U38" s="72">
        <v>41.304418551363803</v>
      </c>
      <c r="V38" s="39"/>
      <c r="W38" s="39"/>
    </row>
    <row r="39" spans="1:23" ht="12" thickBot="1" x14ac:dyDescent="0.2">
      <c r="A39" s="48"/>
      <c r="B39" s="44" t="s">
        <v>38</v>
      </c>
      <c r="C39" s="45"/>
      <c r="D39" s="70">
        <v>283839.55</v>
      </c>
      <c r="E39" s="70">
        <v>103809.28599999999</v>
      </c>
      <c r="F39" s="71">
        <v>273.424046091599</v>
      </c>
      <c r="G39" s="70">
        <v>172302.74</v>
      </c>
      <c r="H39" s="71">
        <v>64.7330448720665</v>
      </c>
      <c r="I39" s="70">
        <v>-35643.72</v>
      </c>
      <c r="J39" s="71">
        <v>-12.557700292295401</v>
      </c>
      <c r="K39" s="70">
        <v>-17525.689999999999</v>
      </c>
      <c r="L39" s="71">
        <v>-10.1714517134202</v>
      </c>
      <c r="M39" s="71">
        <v>1.0337983839723299</v>
      </c>
      <c r="N39" s="70">
        <v>7095688.1600000001</v>
      </c>
      <c r="O39" s="70">
        <v>46627145.530000001</v>
      </c>
      <c r="P39" s="70">
        <v>146</v>
      </c>
      <c r="Q39" s="70">
        <v>127</v>
      </c>
      <c r="R39" s="71">
        <v>14.9606299212598</v>
      </c>
      <c r="S39" s="70">
        <v>1944.1065068493101</v>
      </c>
      <c r="T39" s="70">
        <v>1759.3861417322801</v>
      </c>
      <c r="U39" s="72">
        <v>9.50155582866679</v>
      </c>
      <c r="V39" s="39"/>
      <c r="W39" s="39"/>
    </row>
    <row r="40" spans="1:23" ht="12" customHeight="1" thickBot="1" x14ac:dyDescent="0.2">
      <c r="A40" s="48"/>
      <c r="B40" s="44" t="s">
        <v>73</v>
      </c>
      <c r="C40" s="45"/>
      <c r="D40" s="70">
        <v>4.3099999999999996</v>
      </c>
      <c r="E40" s="73"/>
      <c r="F40" s="73"/>
      <c r="G40" s="70">
        <v>8.16</v>
      </c>
      <c r="H40" s="71">
        <v>-47.181372549019599</v>
      </c>
      <c r="I40" s="70">
        <v>4.3099999999999996</v>
      </c>
      <c r="J40" s="71">
        <v>100</v>
      </c>
      <c r="K40" s="70">
        <v>5.09</v>
      </c>
      <c r="L40" s="71">
        <v>62.377450980392197</v>
      </c>
      <c r="M40" s="71">
        <v>-0.153241650294695</v>
      </c>
      <c r="N40" s="70">
        <v>82.28</v>
      </c>
      <c r="O40" s="70">
        <v>2679.52</v>
      </c>
      <c r="P40" s="70">
        <v>11</v>
      </c>
      <c r="Q40" s="70">
        <v>40</v>
      </c>
      <c r="R40" s="71">
        <v>-72.5</v>
      </c>
      <c r="S40" s="70">
        <v>0.39181818181818201</v>
      </c>
      <c r="T40" s="70">
        <v>9.0249999999999997E-2</v>
      </c>
      <c r="U40" s="72">
        <v>76.966357308584705</v>
      </c>
      <c r="V40" s="39"/>
      <c r="W40" s="39"/>
    </row>
    <row r="41" spans="1:23" ht="12" customHeight="1" thickBot="1" x14ac:dyDescent="0.2">
      <c r="A41" s="48"/>
      <c r="B41" s="44" t="s">
        <v>33</v>
      </c>
      <c r="C41" s="45"/>
      <c r="D41" s="70">
        <v>160857.26459999999</v>
      </c>
      <c r="E41" s="70">
        <v>155751.5025</v>
      </c>
      <c r="F41" s="71">
        <v>103.27814628947201</v>
      </c>
      <c r="G41" s="70">
        <v>267578.63250000001</v>
      </c>
      <c r="H41" s="71">
        <v>-39.884114401399401</v>
      </c>
      <c r="I41" s="70">
        <v>9819.4614000000001</v>
      </c>
      <c r="J41" s="71">
        <v>6.1044562857747398</v>
      </c>
      <c r="K41" s="70">
        <v>14996.238300000001</v>
      </c>
      <c r="L41" s="71">
        <v>5.6044229540637902</v>
      </c>
      <c r="M41" s="71">
        <v>-0.34520503051755302</v>
      </c>
      <c r="N41" s="70">
        <v>1855082.0525</v>
      </c>
      <c r="O41" s="70">
        <v>32420290.812600002</v>
      </c>
      <c r="P41" s="70">
        <v>249</v>
      </c>
      <c r="Q41" s="70">
        <v>283</v>
      </c>
      <c r="R41" s="71">
        <v>-12.0141342756184</v>
      </c>
      <c r="S41" s="70">
        <v>646.01311084337397</v>
      </c>
      <c r="T41" s="70">
        <v>579.96889293286199</v>
      </c>
      <c r="U41" s="72">
        <v>10.2233556567126</v>
      </c>
      <c r="V41" s="39"/>
      <c r="W41" s="39"/>
    </row>
    <row r="42" spans="1:23" ht="12" thickBot="1" x14ac:dyDescent="0.2">
      <c r="A42" s="48"/>
      <c r="B42" s="44" t="s">
        <v>34</v>
      </c>
      <c r="C42" s="45"/>
      <c r="D42" s="70">
        <v>427701.29</v>
      </c>
      <c r="E42" s="70">
        <v>483912.98979999998</v>
      </c>
      <c r="F42" s="71">
        <v>88.383924179586103</v>
      </c>
      <c r="G42" s="70">
        <v>346287.96179999999</v>
      </c>
      <c r="H42" s="71">
        <v>23.510296972731801</v>
      </c>
      <c r="I42" s="70">
        <v>27708.143400000001</v>
      </c>
      <c r="J42" s="71">
        <v>6.4783866796380201</v>
      </c>
      <c r="K42" s="70">
        <v>21604.516</v>
      </c>
      <c r="L42" s="71">
        <v>6.2388873952475903</v>
      </c>
      <c r="M42" s="71">
        <v>0.28251627576382599</v>
      </c>
      <c r="N42" s="70">
        <v>5513192.3386000004</v>
      </c>
      <c r="O42" s="70">
        <v>76407354.924899995</v>
      </c>
      <c r="P42" s="70">
        <v>2021</v>
      </c>
      <c r="Q42" s="70">
        <v>2028</v>
      </c>
      <c r="R42" s="71">
        <v>-0.34516765285995699</v>
      </c>
      <c r="S42" s="70">
        <v>211.62854527461701</v>
      </c>
      <c r="T42" s="70">
        <v>214.90222785996099</v>
      </c>
      <c r="U42" s="72">
        <v>-1.5469002922531201</v>
      </c>
      <c r="V42" s="39"/>
      <c r="W42" s="39"/>
    </row>
    <row r="43" spans="1:23" ht="12" thickBot="1" x14ac:dyDescent="0.2">
      <c r="A43" s="48"/>
      <c r="B43" s="44" t="s">
        <v>39</v>
      </c>
      <c r="C43" s="45"/>
      <c r="D43" s="70">
        <v>155385.53</v>
      </c>
      <c r="E43" s="70">
        <v>69974.815100000007</v>
      </c>
      <c r="F43" s="71">
        <v>222.059221989999</v>
      </c>
      <c r="G43" s="70">
        <v>103004.33</v>
      </c>
      <c r="H43" s="71">
        <v>50.853396163054498</v>
      </c>
      <c r="I43" s="70">
        <v>-12106.88</v>
      </c>
      <c r="J43" s="71">
        <v>-7.79151057373232</v>
      </c>
      <c r="K43" s="70">
        <v>-4459</v>
      </c>
      <c r="L43" s="71">
        <v>-4.3289442298202401</v>
      </c>
      <c r="M43" s="71">
        <v>1.71515586454362</v>
      </c>
      <c r="N43" s="70">
        <v>4019204.5</v>
      </c>
      <c r="O43" s="70">
        <v>35491068.829999998</v>
      </c>
      <c r="P43" s="70">
        <v>103</v>
      </c>
      <c r="Q43" s="70">
        <v>79</v>
      </c>
      <c r="R43" s="71">
        <v>30.379746835443001</v>
      </c>
      <c r="S43" s="70">
        <v>1508.5973786407801</v>
      </c>
      <c r="T43" s="70">
        <v>1349.3129113924099</v>
      </c>
      <c r="U43" s="72">
        <v>10.558447833966399</v>
      </c>
      <c r="V43" s="39"/>
      <c r="W43" s="39"/>
    </row>
    <row r="44" spans="1:23" ht="12" thickBot="1" x14ac:dyDescent="0.2">
      <c r="A44" s="48"/>
      <c r="B44" s="44" t="s">
        <v>40</v>
      </c>
      <c r="C44" s="45"/>
      <c r="D44" s="70">
        <v>62782.080000000002</v>
      </c>
      <c r="E44" s="70">
        <v>14543.6554</v>
      </c>
      <c r="F44" s="71">
        <v>431.68019506292802</v>
      </c>
      <c r="G44" s="70">
        <v>66491.48</v>
      </c>
      <c r="H44" s="71">
        <v>-5.5787598651736996</v>
      </c>
      <c r="I44" s="70">
        <v>7810.87</v>
      </c>
      <c r="J44" s="71">
        <v>12.4412411949397</v>
      </c>
      <c r="K44" s="70">
        <v>6544.95</v>
      </c>
      <c r="L44" s="71">
        <v>9.8432912006169797</v>
      </c>
      <c r="M44" s="71">
        <v>0.19341935385297099</v>
      </c>
      <c r="N44" s="70">
        <v>1846771.54</v>
      </c>
      <c r="O44" s="70">
        <v>12697581.93</v>
      </c>
      <c r="P44" s="70">
        <v>59</v>
      </c>
      <c r="Q44" s="70">
        <v>45</v>
      </c>
      <c r="R44" s="71">
        <v>31.1111111111111</v>
      </c>
      <c r="S44" s="70">
        <v>1064.1030508474601</v>
      </c>
      <c r="T44" s="70">
        <v>1106.8951111111101</v>
      </c>
      <c r="U44" s="72">
        <v>-4.0214206913112198</v>
      </c>
      <c r="V44" s="39"/>
      <c r="W44" s="39"/>
    </row>
    <row r="45" spans="1:23" ht="12" thickBot="1" x14ac:dyDescent="0.2">
      <c r="A45" s="46"/>
      <c r="B45" s="44" t="s">
        <v>35</v>
      </c>
      <c r="C45" s="45"/>
      <c r="D45" s="75">
        <v>15079.9599</v>
      </c>
      <c r="E45" s="76"/>
      <c r="F45" s="76"/>
      <c r="G45" s="75">
        <v>37375.584900000002</v>
      </c>
      <c r="H45" s="77">
        <v>-59.6529126156899</v>
      </c>
      <c r="I45" s="75">
        <v>2403.3499000000002</v>
      </c>
      <c r="J45" s="77">
        <v>15.9373759342689</v>
      </c>
      <c r="K45" s="75">
        <v>5785.0938999999998</v>
      </c>
      <c r="L45" s="77">
        <v>15.478269879864801</v>
      </c>
      <c r="M45" s="77">
        <v>-0.584561643848166</v>
      </c>
      <c r="N45" s="75">
        <v>147644.10010000001</v>
      </c>
      <c r="O45" s="75">
        <v>3472998.6532999999</v>
      </c>
      <c r="P45" s="75">
        <v>27</v>
      </c>
      <c r="Q45" s="75">
        <v>28</v>
      </c>
      <c r="R45" s="77">
        <v>-3.5714285714285698</v>
      </c>
      <c r="S45" s="75">
        <v>558.51703333333296</v>
      </c>
      <c r="T45" s="75">
        <v>276.63916785714298</v>
      </c>
      <c r="U45" s="78">
        <v>50.468982797872997</v>
      </c>
      <c r="V45" s="39"/>
      <c r="W45" s="39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45:C45"/>
    <mergeCell ref="B37:C37"/>
    <mergeCell ref="B38:C38"/>
    <mergeCell ref="B39:C39"/>
    <mergeCell ref="B40:C4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68969</v>
      </c>
      <c r="D2" s="32">
        <v>632654.28397094004</v>
      </c>
      <c r="E2" s="32">
        <v>472950.85911111103</v>
      </c>
      <c r="F2" s="32">
        <v>159703.42485982901</v>
      </c>
      <c r="G2" s="32">
        <v>472950.85911111103</v>
      </c>
      <c r="H2" s="32">
        <v>0.252433957859937</v>
      </c>
    </row>
    <row r="3" spans="1:8" ht="14.25" x14ac:dyDescent="0.2">
      <c r="A3" s="32">
        <v>2</v>
      </c>
      <c r="B3" s="33">
        <v>13</v>
      </c>
      <c r="C3" s="32">
        <v>14530</v>
      </c>
      <c r="D3" s="32">
        <v>111699.15038083401</v>
      </c>
      <c r="E3" s="32">
        <v>86179.083950684493</v>
      </c>
      <c r="F3" s="32">
        <v>25520.066430149</v>
      </c>
      <c r="G3" s="32">
        <v>86179.083950684493</v>
      </c>
      <c r="H3" s="32">
        <v>0.22847144622980001</v>
      </c>
    </row>
    <row r="4" spans="1:8" ht="14.25" x14ac:dyDescent="0.2">
      <c r="A4" s="32">
        <v>3</v>
      </c>
      <c r="B4" s="33">
        <v>14</v>
      </c>
      <c r="C4" s="32">
        <v>138087</v>
      </c>
      <c r="D4" s="32">
        <v>177839.61115042699</v>
      </c>
      <c r="E4" s="32">
        <v>129755.993304274</v>
      </c>
      <c r="F4" s="32">
        <v>48083.6178461538</v>
      </c>
      <c r="G4" s="32">
        <v>129755.993304274</v>
      </c>
      <c r="H4" s="32">
        <v>0.27037631006447599</v>
      </c>
    </row>
    <row r="5" spans="1:8" ht="14.25" x14ac:dyDescent="0.2">
      <c r="A5" s="32">
        <v>4</v>
      </c>
      <c r="B5" s="33">
        <v>15</v>
      </c>
      <c r="C5" s="32">
        <v>4149</v>
      </c>
      <c r="D5" s="32">
        <v>75342.133982906002</v>
      </c>
      <c r="E5" s="32">
        <v>60726.764717948703</v>
      </c>
      <c r="F5" s="32">
        <v>14615.3692649573</v>
      </c>
      <c r="G5" s="32">
        <v>60726.764717948703</v>
      </c>
      <c r="H5" s="32">
        <v>0.19398666446418</v>
      </c>
    </row>
    <row r="6" spans="1:8" ht="14.25" x14ac:dyDescent="0.2">
      <c r="A6" s="32">
        <v>5</v>
      </c>
      <c r="B6" s="33">
        <v>16</v>
      </c>
      <c r="C6" s="32">
        <v>3346</v>
      </c>
      <c r="D6" s="32">
        <v>197000.46652564101</v>
      </c>
      <c r="E6" s="32">
        <v>183946.66005213701</v>
      </c>
      <c r="F6" s="32">
        <v>13053.806473504301</v>
      </c>
      <c r="G6" s="32">
        <v>183946.66005213701</v>
      </c>
      <c r="H6" s="32">
        <v>6.6262820102536299E-2</v>
      </c>
    </row>
    <row r="7" spans="1:8" ht="14.25" x14ac:dyDescent="0.2">
      <c r="A7" s="32">
        <v>6</v>
      </c>
      <c r="B7" s="33">
        <v>17</v>
      </c>
      <c r="C7" s="32">
        <v>28888</v>
      </c>
      <c r="D7" s="32">
        <v>377687.19075299101</v>
      </c>
      <c r="E7" s="32">
        <v>310273.04742136801</v>
      </c>
      <c r="F7" s="32">
        <v>67414.143331623898</v>
      </c>
      <c r="G7" s="32">
        <v>310273.04742136801</v>
      </c>
      <c r="H7" s="32">
        <v>0.17849200338836199</v>
      </c>
    </row>
    <row r="8" spans="1:8" ht="14.25" x14ac:dyDescent="0.2">
      <c r="A8" s="32">
        <v>7</v>
      </c>
      <c r="B8" s="33">
        <v>18</v>
      </c>
      <c r="C8" s="32">
        <v>101484</v>
      </c>
      <c r="D8" s="32">
        <v>256874.447907692</v>
      </c>
      <c r="E8" s="32">
        <v>203633.190040171</v>
      </c>
      <c r="F8" s="32">
        <v>53241.257867521403</v>
      </c>
      <c r="G8" s="32">
        <v>203633.190040171</v>
      </c>
      <c r="H8" s="32">
        <v>0.207265682909238</v>
      </c>
    </row>
    <row r="9" spans="1:8" ht="14.25" x14ac:dyDescent="0.2">
      <c r="A9" s="32">
        <v>8</v>
      </c>
      <c r="B9" s="33">
        <v>19</v>
      </c>
      <c r="C9" s="32">
        <v>25738</v>
      </c>
      <c r="D9" s="32">
        <v>160014.751608547</v>
      </c>
      <c r="E9" s="32">
        <v>124713.20667863201</v>
      </c>
      <c r="F9" s="32">
        <v>35301.544929914497</v>
      </c>
      <c r="G9" s="32">
        <v>124713.20667863201</v>
      </c>
      <c r="H9" s="32">
        <v>0.22061431571180801</v>
      </c>
    </row>
    <row r="10" spans="1:8" ht="14.25" x14ac:dyDescent="0.2">
      <c r="A10" s="32">
        <v>9</v>
      </c>
      <c r="B10" s="33">
        <v>21</v>
      </c>
      <c r="C10" s="32">
        <v>332936</v>
      </c>
      <c r="D10" s="32">
        <v>1393900.57784957</v>
      </c>
      <c r="E10" s="32">
        <v>1407365.1047</v>
      </c>
      <c r="F10" s="32">
        <v>-13464.526850427401</v>
      </c>
      <c r="G10" s="32">
        <v>1407365.1047</v>
      </c>
      <c r="H10" s="35">
        <v>-9.6596034641147997E-3</v>
      </c>
    </row>
    <row r="11" spans="1:8" ht="14.25" x14ac:dyDescent="0.2">
      <c r="A11" s="32">
        <v>10</v>
      </c>
      <c r="B11" s="33">
        <v>22</v>
      </c>
      <c r="C11" s="32">
        <v>43994</v>
      </c>
      <c r="D11" s="32">
        <v>573689.27039401699</v>
      </c>
      <c r="E11" s="32">
        <v>514690.656996581</v>
      </c>
      <c r="F11" s="32">
        <v>58998.613397435904</v>
      </c>
      <c r="G11" s="32">
        <v>514690.656996581</v>
      </c>
      <c r="H11" s="32">
        <v>0.102840712633365</v>
      </c>
    </row>
    <row r="12" spans="1:8" ht="14.25" x14ac:dyDescent="0.2">
      <c r="A12" s="32">
        <v>11</v>
      </c>
      <c r="B12" s="33">
        <v>23</v>
      </c>
      <c r="C12" s="32">
        <v>263140.51299999998</v>
      </c>
      <c r="D12" s="32">
        <v>1993015.43792321</v>
      </c>
      <c r="E12" s="32">
        <v>1764939.1308269</v>
      </c>
      <c r="F12" s="32">
        <v>228076.307096301</v>
      </c>
      <c r="G12" s="32">
        <v>1764939.1308269</v>
      </c>
      <c r="H12" s="32">
        <v>0.11443780251595299</v>
      </c>
    </row>
    <row r="13" spans="1:8" ht="14.25" x14ac:dyDescent="0.2">
      <c r="A13" s="32">
        <v>12</v>
      </c>
      <c r="B13" s="33">
        <v>24</v>
      </c>
      <c r="C13" s="32">
        <v>20266.84</v>
      </c>
      <c r="D13" s="32">
        <v>571282.382094017</v>
      </c>
      <c r="E13" s="32">
        <v>516932.92613247898</v>
      </c>
      <c r="F13" s="32">
        <v>54349.455961538501</v>
      </c>
      <c r="G13" s="32">
        <v>516932.92613247898</v>
      </c>
      <c r="H13" s="32">
        <v>9.5135886673631195E-2</v>
      </c>
    </row>
    <row r="14" spans="1:8" ht="14.25" x14ac:dyDescent="0.2">
      <c r="A14" s="32">
        <v>13</v>
      </c>
      <c r="B14" s="33">
        <v>25</v>
      </c>
      <c r="C14" s="32">
        <v>83220</v>
      </c>
      <c r="D14" s="32">
        <v>871079.00121367502</v>
      </c>
      <c r="E14" s="32">
        <v>783001.48896239302</v>
      </c>
      <c r="F14" s="32">
        <v>88077.512251282096</v>
      </c>
      <c r="G14" s="32">
        <v>783001.48896239302</v>
      </c>
      <c r="H14" s="32">
        <v>0.10111311617954701</v>
      </c>
    </row>
    <row r="15" spans="1:8" ht="14.25" x14ac:dyDescent="0.2">
      <c r="A15" s="32">
        <v>14</v>
      </c>
      <c r="B15" s="33">
        <v>26</v>
      </c>
      <c r="C15" s="32">
        <v>71034</v>
      </c>
      <c r="D15" s="32">
        <v>374865.39385091898</v>
      </c>
      <c r="E15" s="32">
        <v>349057.517360411</v>
      </c>
      <c r="F15" s="32">
        <v>25807.8764905075</v>
      </c>
      <c r="G15" s="32">
        <v>349057.517360411</v>
      </c>
      <c r="H15" s="32">
        <v>6.8845716125962603E-2</v>
      </c>
    </row>
    <row r="16" spans="1:8" ht="14.25" x14ac:dyDescent="0.2">
      <c r="A16" s="32">
        <v>15</v>
      </c>
      <c r="B16" s="33">
        <v>27</v>
      </c>
      <c r="C16" s="32">
        <v>244982.764</v>
      </c>
      <c r="D16" s="32">
        <v>1572003.5926000001</v>
      </c>
      <c r="E16" s="32">
        <v>1470527.1686</v>
      </c>
      <c r="F16" s="32">
        <v>101476.424</v>
      </c>
      <c r="G16" s="32">
        <v>1470527.1686</v>
      </c>
      <c r="H16" s="32">
        <v>6.4552285044186197E-2</v>
      </c>
    </row>
    <row r="17" spans="1:8" ht="14.25" x14ac:dyDescent="0.2">
      <c r="A17" s="32">
        <v>16</v>
      </c>
      <c r="B17" s="33">
        <v>29</v>
      </c>
      <c r="C17" s="32">
        <v>232780</v>
      </c>
      <c r="D17" s="32">
        <v>3099244.6424444402</v>
      </c>
      <c r="E17" s="32">
        <v>2710145.5609905999</v>
      </c>
      <c r="F17" s="32">
        <v>389099.08145384601</v>
      </c>
      <c r="G17" s="32">
        <v>2710145.5609905999</v>
      </c>
      <c r="H17" s="32">
        <v>0.125546423836666</v>
      </c>
    </row>
    <row r="18" spans="1:8" ht="14.25" x14ac:dyDescent="0.2">
      <c r="A18" s="32">
        <v>17</v>
      </c>
      <c r="B18" s="33">
        <v>31</v>
      </c>
      <c r="C18" s="32">
        <v>40745.356</v>
      </c>
      <c r="D18" s="32">
        <v>274892.158392051</v>
      </c>
      <c r="E18" s="32">
        <v>232250.45736984999</v>
      </c>
      <c r="F18" s="32">
        <v>42641.701022200403</v>
      </c>
      <c r="G18" s="32">
        <v>232250.45736984999</v>
      </c>
      <c r="H18" s="32">
        <v>0.15512156211231301</v>
      </c>
    </row>
    <row r="19" spans="1:8" ht="14.25" x14ac:dyDescent="0.2">
      <c r="A19" s="32">
        <v>18</v>
      </c>
      <c r="B19" s="33">
        <v>32</v>
      </c>
      <c r="C19" s="32">
        <v>19848.534</v>
      </c>
      <c r="D19" s="32">
        <v>241677.17614835501</v>
      </c>
      <c r="E19" s="32">
        <v>222076.45492839301</v>
      </c>
      <c r="F19" s="32">
        <v>19600.721219962201</v>
      </c>
      <c r="G19" s="32">
        <v>222076.45492839301</v>
      </c>
      <c r="H19" s="32">
        <v>8.1102905670869793E-2</v>
      </c>
    </row>
    <row r="20" spans="1:8" ht="14.25" x14ac:dyDescent="0.2">
      <c r="A20" s="32">
        <v>19</v>
      </c>
      <c r="B20" s="33">
        <v>33</v>
      </c>
      <c r="C20" s="32">
        <v>59184.902000000002</v>
      </c>
      <c r="D20" s="32">
        <v>678233.73569052306</v>
      </c>
      <c r="E20" s="32">
        <v>544681.399077198</v>
      </c>
      <c r="F20" s="32">
        <v>133552.33661332499</v>
      </c>
      <c r="G20" s="32">
        <v>544681.399077198</v>
      </c>
      <c r="H20" s="32">
        <v>0.19691196350967799</v>
      </c>
    </row>
    <row r="21" spans="1:8" ht="14.25" x14ac:dyDescent="0.2">
      <c r="A21" s="32">
        <v>20</v>
      </c>
      <c r="B21" s="33">
        <v>34</v>
      </c>
      <c r="C21" s="32">
        <v>51714.824999999997</v>
      </c>
      <c r="D21" s="32">
        <v>291476.05820281402</v>
      </c>
      <c r="E21" s="32">
        <v>212194.287387663</v>
      </c>
      <c r="F21" s="32">
        <v>79281.770815151001</v>
      </c>
      <c r="G21" s="32">
        <v>212194.287387663</v>
      </c>
      <c r="H21" s="32">
        <v>0.27200097086528302</v>
      </c>
    </row>
    <row r="22" spans="1:8" ht="14.25" x14ac:dyDescent="0.2">
      <c r="A22" s="32">
        <v>21</v>
      </c>
      <c r="B22" s="33">
        <v>35</v>
      </c>
      <c r="C22" s="32">
        <v>37951.665999999997</v>
      </c>
      <c r="D22" s="32">
        <v>862962.70030265499</v>
      </c>
      <c r="E22" s="32">
        <v>848574.30679380498</v>
      </c>
      <c r="F22" s="32">
        <v>14388.3935088496</v>
      </c>
      <c r="G22" s="32">
        <v>848574.30679380498</v>
      </c>
      <c r="H22" s="32">
        <v>1.66732507717927E-2</v>
      </c>
    </row>
    <row r="23" spans="1:8" ht="14.25" x14ac:dyDescent="0.2">
      <c r="A23" s="32">
        <v>22</v>
      </c>
      <c r="B23" s="33">
        <v>36</v>
      </c>
      <c r="C23" s="32">
        <v>186781.772</v>
      </c>
      <c r="D23" s="32">
        <v>781388.10489645996</v>
      </c>
      <c r="E23" s="32">
        <v>647488.57184913906</v>
      </c>
      <c r="F23" s="32">
        <v>133899.53304732099</v>
      </c>
      <c r="G23" s="32">
        <v>647488.57184913906</v>
      </c>
      <c r="H23" s="32">
        <v>0.17136111006586699</v>
      </c>
    </row>
    <row r="24" spans="1:8" ht="14.25" x14ac:dyDescent="0.2">
      <c r="A24" s="32">
        <v>23</v>
      </c>
      <c r="B24" s="33">
        <v>37</v>
      </c>
      <c r="C24" s="32">
        <v>151224.85200000001</v>
      </c>
      <c r="D24" s="32">
        <v>1482354.20333186</v>
      </c>
      <c r="E24" s="32">
        <v>1295873.8536160199</v>
      </c>
      <c r="F24" s="32">
        <v>186480.34971583801</v>
      </c>
      <c r="G24" s="32">
        <v>1295873.8536160199</v>
      </c>
      <c r="H24" s="32">
        <v>0.125800128806388</v>
      </c>
    </row>
    <row r="25" spans="1:8" ht="14.25" x14ac:dyDescent="0.2">
      <c r="A25" s="32">
        <v>24</v>
      </c>
      <c r="B25" s="33">
        <v>38</v>
      </c>
      <c r="C25" s="32">
        <v>135638.35699999999</v>
      </c>
      <c r="D25" s="32">
        <v>667758.52692035399</v>
      </c>
      <c r="E25" s="32">
        <v>633731.48439557501</v>
      </c>
      <c r="F25" s="32">
        <v>34027.042524778801</v>
      </c>
      <c r="G25" s="32">
        <v>633731.48439557501</v>
      </c>
      <c r="H25" s="32">
        <v>5.0957106727949397E-2</v>
      </c>
    </row>
    <row r="26" spans="1:8" ht="14.25" x14ac:dyDescent="0.2">
      <c r="A26" s="32">
        <v>25</v>
      </c>
      <c r="B26" s="33">
        <v>39</v>
      </c>
      <c r="C26" s="32">
        <v>80545.763000000006</v>
      </c>
      <c r="D26" s="32">
        <v>128649.5432154</v>
      </c>
      <c r="E26" s="32">
        <v>91649.524846282002</v>
      </c>
      <c r="F26" s="32">
        <v>37000.018369117803</v>
      </c>
      <c r="G26" s="32">
        <v>91649.524846282002</v>
      </c>
      <c r="H26" s="32">
        <v>0.28760318493450199</v>
      </c>
    </row>
    <row r="27" spans="1:8" ht="14.25" x14ac:dyDescent="0.2">
      <c r="A27" s="32">
        <v>26</v>
      </c>
      <c r="B27" s="33">
        <v>42</v>
      </c>
      <c r="C27" s="32">
        <v>9873.0290000000005</v>
      </c>
      <c r="D27" s="32">
        <v>147068.85019999999</v>
      </c>
      <c r="E27" s="32">
        <v>128207.6464</v>
      </c>
      <c r="F27" s="32">
        <v>18861.203799999999</v>
      </c>
      <c r="G27" s="32">
        <v>128207.6464</v>
      </c>
      <c r="H27" s="32">
        <v>0.12824744175500499</v>
      </c>
    </row>
    <row r="28" spans="1:8" ht="14.25" x14ac:dyDescent="0.2">
      <c r="A28" s="32">
        <v>27</v>
      </c>
      <c r="B28" s="33">
        <v>75</v>
      </c>
      <c r="C28" s="32">
        <v>259</v>
      </c>
      <c r="D28" s="32">
        <v>160857.264957265</v>
      </c>
      <c r="E28" s="32">
        <v>151037.803418803</v>
      </c>
      <c r="F28" s="32">
        <v>9819.4615384615408</v>
      </c>
      <c r="G28" s="32">
        <v>151037.803418803</v>
      </c>
      <c r="H28" s="32">
        <v>6.10445635829397E-2</v>
      </c>
    </row>
    <row r="29" spans="1:8" ht="14.25" x14ac:dyDescent="0.2">
      <c r="A29" s="32">
        <v>28</v>
      </c>
      <c r="B29" s="33">
        <v>76</v>
      </c>
      <c r="C29" s="32">
        <v>2522</v>
      </c>
      <c r="D29" s="32">
        <v>427701.28688803402</v>
      </c>
      <c r="E29" s="32">
        <v>399993.14898034203</v>
      </c>
      <c r="F29" s="32">
        <v>27708.1379076923</v>
      </c>
      <c r="G29" s="32">
        <v>399993.14898034203</v>
      </c>
      <c r="H29" s="32">
        <v>6.4783854426292295E-2</v>
      </c>
    </row>
    <row r="30" spans="1:8" ht="14.25" x14ac:dyDescent="0.2">
      <c r="A30" s="32">
        <v>29</v>
      </c>
      <c r="B30" s="33">
        <v>99</v>
      </c>
      <c r="C30" s="32">
        <v>27</v>
      </c>
      <c r="D30" s="32">
        <v>15079.9599122608</v>
      </c>
      <c r="E30" s="32">
        <v>12676.609863096601</v>
      </c>
      <c r="F30" s="32">
        <v>2403.3500491642098</v>
      </c>
      <c r="G30" s="32">
        <v>12676.609863096601</v>
      </c>
      <c r="H30" s="32">
        <v>0.159373769104662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56</v>
      </c>
      <c r="D32" s="38">
        <v>58576.959999999999</v>
      </c>
      <c r="E32" s="38">
        <v>55789.23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83</v>
      </c>
      <c r="D33" s="38">
        <v>209991.51</v>
      </c>
      <c r="E33" s="38">
        <v>235483.09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95</v>
      </c>
      <c r="D34" s="38">
        <v>290686.40999999997</v>
      </c>
      <c r="E34" s="38">
        <v>307659.63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136</v>
      </c>
      <c r="D35" s="38">
        <v>283839.55</v>
      </c>
      <c r="E35" s="38">
        <v>319483.27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11</v>
      </c>
      <c r="D36" s="38">
        <v>4.3099999999999996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93</v>
      </c>
      <c r="D37" s="38">
        <v>155385.53</v>
      </c>
      <c r="E37" s="38">
        <v>167492.41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59</v>
      </c>
      <c r="D38" s="38">
        <v>62782.080000000002</v>
      </c>
      <c r="E38" s="38">
        <v>54971.21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2015-05-11T00:44:50Z</dcterms:modified>
</cp:coreProperties>
</file>