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<sst xmlns="http://schemas.openxmlformats.org/spreadsheetml/2006/main" count="117" uniqueCount="74">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</sst>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13659947.5658</v>
      </c>
      <c r="F3" s="25">
        <f>RA!I7</f>
        <v>1729362.0275999999</v>
      </c>
      <c r="G3" s="16">
        <f>SUM(G4:G40)</f>
        <v>11930585.5382</v>
      </c>
      <c r="H3" s="27">
        <f>RA!J7</f>
        <v>12.6600927219498</v>
      </c>
      <c r="I3" s="20">
        <f>SUM(I4:I40)</f>
        <v>13659952.687038817</v>
      </c>
      <c r="J3" s="21">
        <f>SUM(J4:J40)</f>
        <v>11930585.489869997</v>
      </c>
      <c r="K3" s="22">
        <f>E3-I3</f>
        <v>-5.1212388165295124</v>
      </c>
      <c r="L3" s="22">
        <f>G3-J3</f>
        <v>4.8330003395676613E-2</v>
      </c>
    </row>
    <row r="4" spans="1:13" x14ac:dyDescent="0.15">
      <c r="A4" s="43">
        <f>RA!A8</f>
        <v>42135</v>
      </c>
      <c r="B4" s="12">
        <v>12</v>
      </c>
      <c r="C4" s="40" t="s">
        <v>6</v>
      </c>
      <c r="D4" s="40"/>
      <c r="E4" s="15">
        <f>VLOOKUP(C4,RA!B8:D36,3,0)</f>
        <v>480175.51459999999</v>
      </c>
      <c r="F4" s="25">
        <f>VLOOKUP(C4,RA!B8:I39,8,0)</f>
        <v>123767.3857</v>
      </c>
      <c r="G4" s="16">
        <f t="shared" ref="G4:G40" si="0">E4-F4</f>
        <v>356408.12890000001</v>
      </c>
      <c r="H4" s="27">
        <f>RA!J8</f>
        <v>25.775447088988201</v>
      </c>
      <c r="I4" s="20">
        <f>VLOOKUP(B4,RMS!B:D,3,FALSE)</f>
        <v>480176.14769401698</v>
      </c>
      <c r="J4" s="21">
        <f>VLOOKUP(B4,RMS!B:E,4,FALSE)</f>
        <v>356408.14290854702</v>
      </c>
      <c r="K4" s="22">
        <f t="shared" ref="K4:K40" si="1">E4-I4</f>
        <v>-0.63309401698643342</v>
      </c>
      <c r="L4" s="22">
        <f t="shared" ref="L4:L40" si="2">G4-J4</f>
        <v>-1.4008547004777938E-2</v>
      </c>
    </row>
    <row r="5" spans="1:13" x14ac:dyDescent="0.15">
      <c r="A5" s="43"/>
      <c r="B5" s="12">
        <v>13</v>
      </c>
      <c r="C5" s="40" t="s">
        <v>7</v>
      </c>
      <c r="D5" s="40"/>
      <c r="E5" s="15">
        <f>VLOOKUP(C5,RA!B8:D37,3,0)</f>
        <v>66612.335999999996</v>
      </c>
      <c r="F5" s="25">
        <f>VLOOKUP(C5,RA!B9:I40,8,0)</f>
        <v>14756.9866</v>
      </c>
      <c r="G5" s="16">
        <f t="shared" si="0"/>
        <v>51855.349399999992</v>
      </c>
      <c r="H5" s="27">
        <f>RA!J9</f>
        <v>22.1535341441861</v>
      </c>
      <c r="I5" s="20">
        <f>VLOOKUP(B5,RMS!B:D,3,FALSE)</f>
        <v>66612.368020006106</v>
      </c>
      <c r="J5" s="21">
        <f>VLOOKUP(B5,RMS!B:E,4,FALSE)</f>
        <v>51855.342403615497</v>
      </c>
      <c r="K5" s="22">
        <f t="shared" si="1"/>
        <v>-3.2020006110542454E-2</v>
      </c>
      <c r="L5" s="22">
        <f t="shared" si="2"/>
        <v>6.9963844944140874E-3</v>
      </c>
      <c r="M5" s="34"/>
    </row>
    <row r="6" spans="1:13" x14ac:dyDescent="0.15">
      <c r="A6" s="43"/>
      <c r="B6" s="12">
        <v>14</v>
      </c>
      <c r="C6" s="40" t="s">
        <v>8</v>
      </c>
      <c r="D6" s="40"/>
      <c r="E6" s="15">
        <f>VLOOKUP(C6,RA!B10:D38,3,0)</f>
        <v>97342.621299999999</v>
      </c>
      <c r="F6" s="25">
        <f>VLOOKUP(C6,RA!B10:I41,8,0)</f>
        <v>27654.596399999999</v>
      </c>
      <c r="G6" s="16">
        <f t="shared" si="0"/>
        <v>69688.024900000004</v>
      </c>
      <c r="H6" s="27">
        <f>RA!J10</f>
        <v>28.4095456139109</v>
      </c>
      <c r="I6" s="20">
        <f>VLOOKUP(B6,RMS!B:D,3,FALSE)</f>
        <v>97344.499126495706</v>
      </c>
      <c r="J6" s="21">
        <f>VLOOKUP(B6,RMS!B:E,4,FALSE)</f>
        <v>69688.024700854701</v>
      </c>
      <c r="K6" s="22">
        <f>E6-I6</f>
        <v>-1.8778264957072679</v>
      </c>
      <c r="L6" s="22">
        <f t="shared" si="2"/>
        <v>1.9914530275855213E-4</v>
      </c>
      <c r="M6" s="34"/>
    </row>
    <row r="7" spans="1:13" x14ac:dyDescent="0.15">
      <c r="A7" s="43"/>
      <c r="B7" s="12">
        <v>15</v>
      </c>
      <c r="C7" s="40" t="s">
        <v>9</v>
      </c>
      <c r="D7" s="40"/>
      <c r="E7" s="15">
        <f>VLOOKUP(C7,RA!B10:D39,3,0)</f>
        <v>56545.103799999997</v>
      </c>
      <c r="F7" s="25">
        <f>VLOOKUP(C7,RA!B11:I42,8,0)</f>
        <v>9453.1329999999998</v>
      </c>
      <c r="G7" s="16">
        <f t="shared" si="0"/>
        <v>47091.970799999996</v>
      </c>
      <c r="H7" s="27">
        <f>RA!J11</f>
        <v>16.717863023889301</v>
      </c>
      <c r="I7" s="20">
        <f>VLOOKUP(B7,RMS!B:D,3,FALSE)</f>
        <v>56545.1209632479</v>
      </c>
      <c r="J7" s="21">
        <f>VLOOKUP(B7,RMS!B:E,4,FALSE)</f>
        <v>47091.971061538497</v>
      </c>
      <c r="K7" s="22">
        <f t="shared" si="1"/>
        <v>-1.7163247903226875E-2</v>
      </c>
      <c r="L7" s="22">
        <f t="shared" si="2"/>
        <v>-2.6153850194532424E-4</v>
      </c>
      <c r="M7" s="34"/>
    </row>
    <row r="8" spans="1:13" x14ac:dyDescent="0.15">
      <c r="A8" s="43"/>
      <c r="B8" s="12">
        <v>16</v>
      </c>
      <c r="C8" s="40" t="s">
        <v>10</v>
      </c>
      <c r="D8" s="40"/>
      <c r="E8" s="15">
        <f>VLOOKUP(C8,RA!B12:D39,3,0)</f>
        <v>123835.9823</v>
      </c>
      <c r="F8" s="25">
        <f>VLOOKUP(C8,RA!B12:I43,8,0)</f>
        <v>21790.005700000002</v>
      </c>
      <c r="G8" s="16">
        <f t="shared" si="0"/>
        <v>102045.97659999999</v>
      </c>
      <c r="H8" s="27">
        <f>RA!J12</f>
        <v>17.5958596970729</v>
      </c>
      <c r="I8" s="20">
        <f>VLOOKUP(B8,RMS!B:D,3,FALSE)</f>
        <v>123835.980494872</v>
      </c>
      <c r="J8" s="21">
        <f>VLOOKUP(B8,RMS!B:E,4,FALSE)</f>
        <v>102045.974978632</v>
      </c>
      <c r="K8" s="22">
        <f t="shared" si="1"/>
        <v>1.8051280057989061E-3</v>
      </c>
      <c r="L8" s="22">
        <f t="shared" si="2"/>
        <v>1.6213679919019341E-3</v>
      </c>
      <c r="M8" s="34"/>
    </row>
    <row r="9" spans="1:13" x14ac:dyDescent="0.15">
      <c r="A9" s="43"/>
      <c r="B9" s="12">
        <v>17</v>
      </c>
      <c r="C9" s="40" t="s">
        <v>11</v>
      </c>
      <c r="D9" s="40"/>
      <c r="E9" s="15">
        <f>VLOOKUP(C9,RA!B12:D40,3,0)</f>
        <v>206602.72889999999</v>
      </c>
      <c r="F9" s="25">
        <f>VLOOKUP(C9,RA!B13:I44,8,0)</f>
        <v>63049.944300000003</v>
      </c>
      <c r="G9" s="16">
        <f t="shared" si="0"/>
        <v>143552.78459999998</v>
      </c>
      <c r="H9" s="27">
        <f>RA!J13</f>
        <v>30.517478948943399</v>
      </c>
      <c r="I9" s="20">
        <f>VLOOKUP(B9,RMS!B:D,3,FALSE)</f>
        <v>206602.91169829099</v>
      </c>
      <c r="J9" s="21">
        <f>VLOOKUP(B9,RMS!B:E,4,FALSE)</f>
        <v>143552.78372906</v>
      </c>
      <c r="K9" s="22">
        <f t="shared" si="1"/>
        <v>-0.18279829100356437</v>
      </c>
      <c r="L9" s="22">
        <f t="shared" si="2"/>
        <v>8.709399844519794E-4</v>
      </c>
      <c r="M9" s="34"/>
    </row>
    <row r="10" spans="1:13" x14ac:dyDescent="0.15">
      <c r="A10" s="43"/>
      <c r="B10" s="12">
        <v>18</v>
      </c>
      <c r="C10" s="40" t="s">
        <v>12</v>
      </c>
      <c r="D10" s="40"/>
      <c r="E10" s="15">
        <f>VLOOKUP(C10,RA!B14:D41,3,0)</f>
        <v>144586.78400000001</v>
      </c>
      <c r="F10" s="25">
        <f>VLOOKUP(C10,RA!B14:I45,8,0)</f>
        <v>30633.737499999999</v>
      </c>
      <c r="G10" s="16">
        <f t="shared" si="0"/>
        <v>113953.04650000001</v>
      </c>
      <c r="H10" s="27">
        <f>RA!J14</f>
        <v>21.187093766467601</v>
      </c>
      <c r="I10" s="20">
        <f>VLOOKUP(B10,RMS!B:D,3,FALSE)</f>
        <v>144586.783519658</v>
      </c>
      <c r="J10" s="21">
        <f>VLOOKUP(B10,RMS!B:E,4,FALSE)</f>
        <v>113953.045892308</v>
      </c>
      <c r="K10" s="22">
        <f t="shared" si="1"/>
        <v>4.8034201608970761E-4</v>
      </c>
      <c r="L10" s="22">
        <f t="shared" si="2"/>
        <v>6.0769201081711799E-4</v>
      </c>
      <c r="M10" s="34"/>
    </row>
    <row r="11" spans="1:13" x14ac:dyDescent="0.15">
      <c r="A11" s="43"/>
      <c r="B11" s="12">
        <v>19</v>
      </c>
      <c r="C11" s="40" t="s">
        <v>13</v>
      </c>
      <c r="D11" s="40"/>
      <c r="E11" s="15">
        <f>VLOOKUP(C11,RA!B14:D42,3,0)</f>
        <v>94751.719599999997</v>
      </c>
      <c r="F11" s="25">
        <f>VLOOKUP(C11,RA!B15:I46,8,0)</f>
        <v>20884.536800000002</v>
      </c>
      <c r="G11" s="16">
        <f t="shared" si="0"/>
        <v>73867.182799999995</v>
      </c>
      <c r="H11" s="27">
        <f>RA!J15</f>
        <v>22.041327469480599</v>
      </c>
      <c r="I11" s="20">
        <f>VLOOKUP(B11,RMS!B:D,3,FALSE)</f>
        <v>94751.860063247907</v>
      </c>
      <c r="J11" s="21">
        <f>VLOOKUP(B11,RMS!B:E,4,FALSE)</f>
        <v>73867.182711111105</v>
      </c>
      <c r="K11" s="22">
        <f t="shared" si="1"/>
        <v>-0.1404632479097927</v>
      </c>
      <c r="L11" s="22">
        <f t="shared" si="2"/>
        <v>8.8888889877125621E-5</v>
      </c>
      <c r="M11" s="34"/>
    </row>
    <row r="12" spans="1:13" x14ac:dyDescent="0.15">
      <c r="A12" s="43"/>
      <c r="B12" s="12">
        <v>21</v>
      </c>
      <c r="C12" s="40" t="s">
        <v>14</v>
      </c>
      <c r="D12" s="40"/>
      <c r="E12" s="15">
        <f>VLOOKUP(C12,RA!B16:D43,3,0)</f>
        <v>677154.03150000004</v>
      </c>
      <c r="F12" s="25">
        <f>VLOOKUP(C12,RA!B16:I47,8,0)</f>
        <v>33577.306299999997</v>
      </c>
      <c r="G12" s="16">
        <f t="shared" si="0"/>
        <v>643576.72519999999</v>
      </c>
      <c r="H12" s="27">
        <f>RA!J16</f>
        <v>4.9585920984064904</v>
      </c>
      <c r="I12" s="20">
        <f>VLOOKUP(B12,RMS!B:D,3,FALSE)</f>
        <v>677153.62743333296</v>
      </c>
      <c r="J12" s="21">
        <f>VLOOKUP(B12,RMS!B:E,4,FALSE)</f>
        <v>643576.72545128199</v>
      </c>
      <c r="K12" s="22">
        <f t="shared" si="1"/>
        <v>0.40406666707713157</v>
      </c>
      <c r="L12" s="22">
        <f t="shared" si="2"/>
        <v>-2.5128200650215149E-4</v>
      </c>
      <c r="M12" s="34"/>
    </row>
    <row r="13" spans="1:13" x14ac:dyDescent="0.15">
      <c r="A13" s="43"/>
      <c r="B13" s="12">
        <v>22</v>
      </c>
      <c r="C13" s="40" t="s">
        <v>15</v>
      </c>
      <c r="D13" s="40"/>
      <c r="E13" s="15">
        <f>VLOOKUP(C13,RA!B16:D44,3,0)</f>
        <v>521333.81310000003</v>
      </c>
      <c r="F13" s="25">
        <f>VLOOKUP(C13,RA!B17:I48,8,0)</f>
        <v>56980.503199999999</v>
      </c>
      <c r="G13" s="16">
        <f t="shared" si="0"/>
        <v>464353.30990000005</v>
      </c>
      <c r="H13" s="27">
        <f>RA!J17</f>
        <v>10.929753982612</v>
      </c>
      <c r="I13" s="20">
        <f>VLOOKUP(B13,RMS!B:D,3,FALSE)</f>
        <v>521333.82881709398</v>
      </c>
      <c r="J13" s="21">
        <f>VLOOKUP(B13,RMS!B:E,4,FALSE)</f>
        <v>464353.31038119702</v>
      </c>
      <c r="K13" s="22">
        <f t="shared" si="1"/>
        <v>-1.5717093949206173E-2</v>
      </c>
      <c r="L13" s="22">
        <f t="shared" si="2"/>
        <v>-4.8119697021320462E-4</v>
      </c>
      <c r="M13" s="34"/>
    </row>
    <row r="14" spans="1:13" x14ac:dyDescent="0.15">
      <c r="A14" s="43"/>
      <c r="B14" s="12">
        <v>23</v>
      </c>
      <c r="C14" s="40" t="s">
        <v>16</v>
      </c>
      <c r="D14" s="40"/>
      <c r="E14" s="15">
        <f>VLOOKUP(C14,RA!B18:D45,3,0)</f>
        <v>1399239.4162000001</v>
      </c>
      <c r="F14" s="25">
        <f>VLOOKUP(C14,RA!B18:I49,8,0)</f>
        <v>172909.3291</v>
      </c>
      <c r="G14" s="16">
        <f t="shared" si="0"/>
        <v>1226330.0871000001</v>
      </c>
      <c r="H14" s="27">
        <f>RA!J18</f>
        <v>12.357379809209499</v>
      </c>
      <c r="I14" s="20">
        <f>VLOOKUP(B14,RMS!B:D,3,FALSE)</f>
        <v>1399239.42286154</v>
      </c>
      <c r="J14" s="21">
        <f>VLOOKUP(B14,RMS!B:E,4,FALSE)</f>
        <v>1226330.0916794899</v>
      </c>
      <c r="K14" s="22">
        <f t="shared" si="1"/>
        <v>-6.6615398973226547E-3</v>
      </c>
      <c r="L14" s="22">
        <f t="shared" si="2"/>
        <v>-4.5794898178428411E-3</v>
      </c>
      <c r="M14" s="34"/>
    </row>
    <row r="15" spans="1:13" x14ac:dyDescent="0.15">
      <c r="A15" s="43"/>
      <c r="B15" s="12">
        <v>24</v>
      </c>
      <c r="C15" s="40" t="s">
        <v>17</v>
      </c>
      <c r="D15" s="40"/>
      <c r="E15" s="15">
        <f>VLOOKUP(C15,RA!B18:D46,3,0)</f>
        <v>427557.24560000002</v>
      </c>
      <c r="F15" s="25">
        <f>VLOOKUP(C15,RA!B19:I50,8,0)</f>
        <v>39710.601499999997</v>
      </c>
      <c r="G15" s="16">
        <f t="shared" si="0"/>
        <v>387846.64410000003</v>
      </c>
      <c r="H15" s="27">
        <f>RA!J19</f>
        <v>9.2877858833320204</v>
      </c>
      <c r="I15" s="20">
        <f>VLOOKUP(B15,RMS!B:D,3,FALSE)</f>
        <v>427557.26488632499</v>
      </c>
      <c r="J15" s="21">
        <f>VLOOKUP(B15,RMS!B:E,4,FALSE)</f>
        <v>387846.64313247899</v>
      </c>
      <c r="K15" s="22">
        <f t="shared" si="1"/>
        <v>-1.928632496856153E-2</v>
      </c>
      <c r="L15" s="22">
        <f t="shared" si="2"/>
        <v>9.6752104582265019E-4</v>
      </c>
      <c r="M15" s="34"/>
    </row>
    <row r="16" spans="1:13" x14ac:dyDescent="0.15">
      <c r="A16" s="43"/>
      <c r="B16" s="12">
        <v>25</v>
      </c>
      <c r="C16" s="40" t="s">
        <v>18</v>
      </c>
      <c r="D16" s="40"/>
      <c r="E16" s="15">
        <f>VLOOKUP(C16,RA!B20:D47,3,0)</f>
        <v>721112.69550000003</v>
      </c>
      <c r="F16" s="25">
        <f>VLOOKUP(C16,RA!B20:I51,8,0)</f>
        <v>75768.556599999996</v>
      </c>
      <c r="G16" s="16">
        <f t="shared" si="0"/>
        <v>645344.13890000002</v>
      </c>
      <c r="H16" s="27">
        <f>RA!J20</f>
        <v>10.507172744679499</v>
      </c>
      <c r="I16" s="20">
        <f>VLOOKUP(B16,RMS!B:D,3,FALSE)</f>
        <v>721112.81429999997</v>
      </c>
      <c r="J16" s="21">
        <f>VLOOKUP(B16,RMS!B:E,4,FALSE)</f>
        <v>645344.13890000002</v>
      </c>
      <c r="K16" s="22">
        <f t="shared" si="1"/>
        <v>-0.11879999993834645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0" t="s">
        <v>19</v>
      </c>
      <c r="D17" s="40"/>
      <c r="E17" s="15">
        <f>VLOOKUP(C17,RA!B20:D48,3,0)</f>
        <v>309033.28570000001</v>
      </c>
      <c r="F17" s="25">
        <f>VLOOKUP(C17,RA!B21:I52,8,0)</f>
        <v>26017.868900000001</v>
      </c>
      <c r="G17" s="16">
        <f t="shared" si="0"/>
        <v>283015.41680000001</v>
      </c>
      <c r="H17" s="27">
        <f>RA!J21</f>
        <v>8.4191153846311995</v>
      </c>
      <c r="I17" s="20">
        <f>VLOOKUP(B17,RMS!B:D,3,FALSE)</f>
        <v>309033.29148461501</v>
      </c>
      <c r="J17" s="21">
        <f>VLOOKUP(B17,RMS!B:E,4,FALSE)</f>
        <v>283015.41673846199</v>
      </c>
      <c r="K17" s="22">
        <f t="shared" si="1"/>
        <v>-5.7846150011755526E-3</v>
      </c>
      <c r="L17" s="22">
        <f t="shared" si="2"/>
        <v>6.1538012232631445E-5</v>
      </c>
      <c r="M17" s="34"/>
    </row>
    <row r="18" spans="1:13" x14ac:dyDescent="0.15">
      <c r="A18" s="43"/>
      <c r="B18" s="12">
        <v>27</v>
      </c>
      <c r="C18" s="40" t="s">
        <v>20</v>
      </c>
      <c r="D18" s="40"/>
      <c r="E18" s="15">
        <f>VLOOKUP(C18,RA!B22:D49,3,0)</f>
        <v>1013133.2979</v>
      </c>
      <c r="F18" s="25">
        <f>VLOOKUP(C18,RA!B22:I53,8,0)</f>
        <v>131038.19409999999</v>
      </c>
      <c r="G18" s="16">
        <f t="shared" si="0"/>
        <v>882095.10380000004</v>
      </c>
      <c r="H18" s="27">
        <f>RA!J22</f>
        <v>12.933953939882599</v>
      </c>
      <c r="I18" s="20">
        <f>VLOOKUP(B18,RMS!B:D,3,FALSE)</f>
        <v>1013134.4581</v>
      </c>
      <c r="J18" s="21">
        <f>VLOOKUP(B18,RMS!B:E,4,FALSE)</f>
        <v>882095.10519999999</v>
      </c>
      <c r="K18" s="22">
        <f t="shared" si="1"/>
        <v>-1.1602000000420958</v>
      </c>
      <c r="L18" s="22">
        <f t="shared" si="2"/>
        <v>-1.39999995008111E-3</v>
      </c>
      <c r="M18" s="34"/>
    </row>
    <row r="19" spans="1:13" x14ac:dyDescent="0.15">
      <c r="A19" s="43"/>
      <c r="B19" s="12">
        <v>29</v>
      </c>
      <c r="C19" s="40" t="s">
        <v>21</v>
      </c>
      <c r="D19" s="40"/>
      <c r="E19" s="15">
        <f>VLOOKUP(C19,RA!B22:D50,3,0)</f>
        <v>2150981.8121000002</v>
      </c>
      <c r="F19" s="25">
        <f>VLOOKUP(C19,RA!B23:I54,8,0)</f>
        <v>278457.98639999999</v>
      </c>
      <c r="G19" s="16">
        <f t="shared" si="0"/>
        <v>1872523.8257000002</v>
      </c>
      <c r="H19" s="27">
        <f>RA!J23</f>
        <v>12.945622544717899</v>
      </c>
      <c r="I19" s="20">
        <f>VLOOKUP(B19,RMS!B:D,3,FALSE)</f>
        <v>2150983.23560256</v>
      </c>
      <c r="J19" s="21">
        <f>VLOOKUP(B19,RMS!B:E,4,FALSE)</f>
        <v>1872523.8556931601</v>
      </c>
      <c r="K19" s="22">
        <f t="shared" si="1"/>
        <v>-1.4235025597736239</v>
      </c>
      <c r="L19" s="22">
        <f t="shared" si="2"/>
        <v>-2.9993159929290414E-2</v>
      </c>
      <c r="M19" s="34"/>
    </row>
    <row r="20" spans="1:13" x14ac:dyDescent="0.15">
      <c r="A20" s="43"/>
      <c r="B20" s="12">
        <v>31</v>
      </c>
      <c r="C20" s="40" t="s">
        <v>22</v>
      </c>
      <c r="D20" s="40"/>
      <c r="E20" s="15">
        <f>VLOOKUP(C20,RA!B24:D51,3,0)</f>
        <v>211202.61720000001</v>
      </c>
      <c r="F20" s="25">
        <f>VLOOKUP(C20,RA!B24:I55,8,0)</f>
        <v>33124.413500000002</v>
      </c>
      <c r="G20" s="16">
        <f t="shared" si="0"/>
        <v>178078.20370000001</v>
      </c>
      <c r="H20" s="27">
        <f>RA!J24</f>
        <v>15.683713553905701</v>
      </c>
      <c r="I20" s="20">
        <f>VLOOKUP(B20,RMS!B:D,3,FALSE)</f>
        <v>211202.662981181</v>
      </c>
      <c r="J20" s="21">
        <f>VLOOKUP(B20,RMS!B:E,4,FALSE)</f>
        <v>178078.20146179001</v>
      </c>
      <c r="K20" s="22">
        <f t="shared" si="1"/>
        <v>-4.5781180990161374E-2</v>
      </c>
      <c r="L20" s="22">
        <f t="shared" si="2"/>
        <v>2.2382099996320903E-3</v>
      </c>
      <c r="M20" s="34"/>
    </row>
    <row r="21" spans="1:13" x14ac:dyDescent="0.15">
      <c r="A21" s="43"/>
      <c r="B21" s="12">
        <v>32</v>
      </c>
      <c r="C21" s="40" t="s">
        <v>23</v>
      </c>
      <c r="D21" s="40"/>
      <c r="E21" s="15">
        <f>VLOOKUP(C21,RA!B24:D52,3,0)</f>
        <v>176890.56700000001</v>
      </c>
      <c r="F21" s="25">
        <f>VLOOKUP(C21,RA!B25:I56,8,0)</f>
        <v>16964.782999999999</v>
      </c>
      <c r="G21" s="16">
        <f t="shared" si="0"/>
        <v>159925.78400000001</v>
      </c>
      <c r="H21" s="27">
        <f>RA!J25</f>
        <v>9.5905526720370595</v>
      </c>
      <c r="I21" s="20">
        <f>VLOOKUP(B21,RMS!B:D,3,FALSE)</f>
        <v>176890.574494645</v>
      </c>
      <c r="J21" s="21">
        <f>VLOOKUP(B21,RMS!B:E,4,FALSE)</f>
        <v>159925.77933233301</v>
      </c>
      <c r="K21" s="22">
        <f t="shared" si="1"/>
        <v>-7.4946449894923717E-3</v>
      </c>
      <c r="L21" s="22">
        <f t="shared" si="2"/>
        <v>4.6676670026499778E-3</v>
      </c>
      <c r="M21" s="34"/>
    </row>
    <row r="22" spans="1:13" x14ac:dyDescent="0.15">
      <c r="A22" s="43"/>
      <c r="B22" s="12">
        <v>33</v>
      </c>
      <c r="C22" s="40" t="s">
        <v>24</v>
      </c>
      <c r="D22" s="40"/>
      <c r="E22" s="15">
        <f>VLOOKUP(C22,RA!B26:D53,3,0)</f>
        <v>486210.54129999998</v>
      </c>
      <c r="F22" s="25">
        <f>VLOOKUP(C22,RA!B26:I57,8,0)</f>
        <v>112542.75410000001</v>
      </c>
      <c r="G22" s="16">
        <f t="shared" si="0"/>
        <v>373667.78719999996</v>
      </c>
      <c r="H22" s="27">
        <f>RA!J26</f>
        <v>23.1469177527682</v>
      </c>
      <c r="I22" s="20">
        <f>VLOOKUP(B22,RMS!B:D,3,FALSE)</f>
        <v>486210.515549384</v>
      </c>
      <c r="J22" s="21">
        <f>VLOOKUP(B22,RMS!B:E,4,FALSE)</f>
        <v>373667.77312202699</v>
      </c>
      <c r="K22" s="22">
        <f t="shared" si="1"/>
        <v>2.5750615983270109E-2</v>
      </c>
      <c r="L22" s="22">
        <f t="shared" si="2"/>
        <v>1.4077972969971597E-2</v>
      </c>
      <c r="M22" s="34"/>
    </row>
    <row r="23" spans="1:13" x14ac:dyDescent="0.15">
      <c r="A23" s="43"/>
      <c r="B23" s="12">
        <v>34</v>
      </c>
      <c r="C23" s="40" t="s">
        <v>25</v>
      </c>
      <c r="D23" s="40"/>
      <c r="E23" s="15">
        <f>VLOOKUP(C23,RA!B26:D54,3,0)</f>
        <v>248742.079</v>
      </c>
      <c r="F23" s="25">
        <f>VLOOKUP(C23,RA!B27:I58,8,0)</f>
        <v>66596.345100000006</v>
      </c>
      <c r="G23" s="16">
        <f t="shared" si="0"/>
        <v>182145.73389999999</v>
      </c>
      <c r="H23" s="27">
        <f>RA!J27</f>
        <v>26.773252586668299</v>
      </c>
      <c r="I23" s="20">
        <f>VLOOKUP(B23,RMS!B:D,3,FALSE)</f>
        <v>248742.02751993001</v>
      </c>
      <c r="J23" s="21">
        <f>VLOOKUP(B23,RMS!B:E,4,FALSE)</f>
        <v>182145.743449036</v>
      </c>
      <c r="K23" s="22">
        <f t="shared" si="1"/>
        <v>5.1480069989338517E-2</v>
      </c>
      <c r="L23" s="22">
        <f t="shared" si="2"/>
        <v>-9.5490360108669847E-3</v>
      </c>
      <c r="M23" s="34"/>
    </row>
    <row r="24" spans="1:13" x14ac:dyDescent="0.15">
      <c r="A24" s="43"/>
      <c r="B24" s="12">
        <v>35</v>
      </c>
      <c r="C24" s="40" t="s">
        <v>26</v>
      </c>
      <c r="D24" s="40"/>
      <c r="E24" s="15">
        <f>VLOOKUP(C24,RA!B28:D55,3,0)</f>
        <v>677378.69019999995</v>
      </c>
      <c r="F24" s="25">
        <f>VLOOKUP(C24,RA!B28:I59,8,0)</f>
        <v>24785.6201</v>
      </c>
      <c r="G24" s="16">
        <f t="shared" si="0"/>
        <v>652593.0700999999</v>
      </c>
      <c r="H24" s="27">
        <f>RA!J28</f>
        <v>3.6590492819728202</v>
      </c>
      <c r="I24" s="20">
        <f>VLOOKUP(B24,RMS!B:D,3,FALSE)</f>
        <v>677378.68983274302</v>
      </c>
      <c r="J24" s="21">
        <f>VLOOKUP(B24,RMS!B:E,4,FALSE)</f>
        <v>652593.07111238898</v>
      </c>
      <c r="K24" s="22">
        <f t="shared" si="1"/>
        <v>3.6725692916661501E-4</v>
      </c>
      <c r="L24" s="22">
        <f t="shared" si="2"/>
        <v>-1.0123890824615955E-3</v>
      </c>
      <c r="M24" s="34"/>
    </row>
    <row r="25" spans="1:13" x14ac:dyDescent="0.15">
      <c r="A25" s="43"/>
      <c r="B25" s="12">
        <v>36</v>
      </c>
      <c r="C25" s="40" t="s">
        <v>27</v>
      </c>
      <c r="D25" s="40"/>
      <c r="E25" s="15">
        <f>VLOOKUP(C25,RA!B28:D56,3,0)</f>
        <v>703642.89670000004</v>
      </c>
      <c r="F25" s="25">
        <f>VLOOKUP(C25,RA!B29:I60,8,0)</f>
        <v>122524.546</v>
      </c>
      <c r="G25" s="16">
        <f t="shared" si="0"/>
        <v>581118.35070000007</v>
      </c>
      <c r="H25" s="27">
        <f>RA!J29</f>
        <v>17.4128874994156</v>
      </c>
      <c r="I25" s="20">
        <f>VLOOKUP(B25,RMS!B:D,3,FALSE)</f>
        <v>703642.89838849602</v>
      </c>
      <c r="J25" s="21">
        <f>VLOOKUP(B25,RMS!B:E,4,FALSE)</f>
        <v>581118.29850876995</v>
      </c>
      <c r="K25" s="22">
        <f t="shared" si="1"/>
        <v>-1.6884959768503904E-3</v>
      </c>
      <c r="L25" s="22">
        <f t="shared" si="2"/>
        <v>5.2191230119206011E-2</v>
      </c>
      <c r="M25" s="34"/>
    </row>
    <row r="26" spans="1:13" x14ac:dyDescent="0.15">
      <c r="A26" s="43"/>
      <c r="B26" s="12">
        <v>37</v>
      </c>
      <c r="C26" s="40" t="s">
        <v>28</v>
      </c>
      <c r="D26" s="40"/>
      <c r="E26" s="15">
        <f>VLOOKUP(C26,RA!B30:D57,3,0)</f>
        <v>1015152.7969</v>
      </c>
      <c r="F26" s="25">
        <f>VLOOKUP(C26,RA!B30:I61,8,0)</f>
        <v>140295.98629999999</v>
      </c>
      <c r="G26" s="16">
        <f t="shared" si="0"/>
        <v>874856.81059999997</v>
      </c>
      <c r="H26" s="27">
        <f>RA!J30</f>
        <v>13.8201841859103</v>
      </c>
      <c r="I26" s="20">
        <f>VLOOKUP(B26,RMS!B:D,3,FALSE)</f>
        <v>1015152.83004602</v>
      </c>
      <c r="J26" s="21">
        <f>VLOOKUP(B26,RMS!B:E,4,FALSE)</f>
        <v>874856.78934342996</v>
      </c>
      <c r="K26" s="22">
        <f t="shared" si="1"/>
        <v>-3.3146020025014877E-2</v>
      </c>
      <c r="L26" s="22">
        <f t="shared" si="2"/>
        <v>2.1256570005789399E-2</v>
      </c>
      <c r="M26" s="34"/>
    </row>
    <row r="27" spans="1:13" x14ac:dyDescent="0.15">
      <c r="A27" s="43"/>
      <c r="B27" s="12">
        <v>38</v>
      </c>
      <c r="C27" s="40" t="s">
        <v>29</v>
      </c>
      <c r="D27" s="40"/>
      <c r="E27" s="15">
        <f>VLOOKUP(C27,RA!B30:D58,3,0)</f>
        <v>552648.67819999997</v>
      </c>
      <c r="F27" s="25">
        <f>VLOOKUP(C27,RA!B31:I62,8,0)</f>
        <v>36653.680699999997</v>
      </c>
      <c r="G27" s="16">
        <f t="shared" si="0"/>
        <v>515994.99749999994</v>
      </c>
      <c r="H27" s="27">
        <f>RA!J31</f>
        <v>6.6323655779622204</v>
      </c>
      <c r="I27" s="20">
        <f>VLOOKUP(B27,RMS!B:D,3,FALSE)</f>
        <v>552648.61892035406</v>
      </c>
      <c r="J27" s="21">
        <f>VLOOKUP(B27,RMS!B:E,4,FALSE)</f>
        <v>515994.97375929198</v>
      </c>
      <c r="K27" s="22">
        <f t="shared" si="1"/>
        <v>5.9279645909555256E-2</v>
      </c>
      <c r="L27" s="22">
        <f t="shared" si="2"/>
        <v>2.3740707954857498E-2</v>
      </c>
      <c r="M27" s="34"/>
    </row>
    <row r="28" spans="1:13" x14ac:dyDescent="0.15">
      <c r="A28" s="43"/>
      <c r="B28" s="12">
        <v>39</v>
      </c>
      <c r="C28" s="40" t="s">
        <v>30</v>
      </c>
      <c r="D28" s="40"/>
      <c r="E28" s="15">
        <f>VLOOKUP(C28,RA!B32:D59,3,0)</f>
        <v>104286.4045</v>
      </c>
      <c r="F28" s="25">
        <f>VLOOKUP(C28,RA!B32:I63,8,0)</f>
        <v>31418.5419</v>
      </c>
      <c r="G28" s="16">
        <f t="shared" si="0"/>
        <v>72867.862600000008</v>
      </c>
      <c r="H28" s="27">
        <f>RA!J32</f>
        <v>30.127169548740198</v>
      </c>
      <c r="I28" s="20">
        <f>VLOOKUP(B28,RMS!B:D,3,FALSE)</f>
        <v>104286.35314433101</v>
      </c>
      <c r="J28" s="21">
        <f>VLOOKUP(B28,RMS!B:E,4,FALSE)</f>
        <v>72867.881407525201</v>
      </c>
      <c r="K28" s="22">
        <f t="shared" si="1"/>
        <v>5.1355668998439796E-2</v>
      </c>
      <c r="L28" s="22">
        <f t="shared" si="2"/>
        <v>-1.8807525193551555E-2</v>
      </c>
      <c r="M28" s="34"/>
    </row>
    <row r="29" spans="1:13" x14ac:dyDescent="0.15">
      <c r="A29" s="43"/>
      <c r="B29" s="12">
        <v>40</v>
      </c>
      <c r="C29" s="40" t="s">
        <v>31</v>
      </c>
      <c r="D29" s="40"/>
      <c r="E29" s="15">
        <f>VLOOKUP(C29,RA!B32:D60,3,0)</f>
        <v>2.9203999999999999</v>
      </c>
      <c r="F29" s="25">
        <f>VLOOKUP(C29,RA!B33:I64,8,0)</f>
        <v>2.5000000000000001E-2</v>
      </c>
      <c r="G29" s="16">
        <f t="shared" si="0"/>
        <v>2.8954</v>
      </c>
      <c r="H29" s="27">
        <f>RA!J33</f>
        <v>0.85604711683331003</v>
      </c>
      <c r="I29" s="20">
        <f>VLOOKUP(B29,RMS!B:D,3,FALSE)</f>
        <v>2.9203999999999999</v>
      </c>
      <c r="J29" s="21">
        <f>VLOOKUP(B29,RMS!B:E,4,FALSE)</f>
        <v>2.8954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0" t="s">
        <v>32</v>
      </c>
      <c r="D30" s="40"/>
      <c r="E30" s="15">
        <f>VLOOKUP(C30,RA!B34:D62,3,0)</f>
        <v>114484.7436</v>
      </c>
      <c r="F30" s="25">
        <f>VLOOKUP(C30,RA!B34:I66,8,0)</f>
        <v>14491.052</v>
      </c>
      <c r="G30" s="16">
        <f t="shared" si="0"/>
        <v>99993.691600000006</v>
      </c>
      <c r="H30" s="27">
        <f>RA!J34</f>
        <v>0</v>
      </c>
      <c r="I30" s="20">
        <f>VLOOKUP(B30,RMS!B:D,3,FALSE)</f>
        <v>114484.7435</v>
      </c>
      <c r="J30" s="21">
        <f>VLOOKUP(B30,RMS!B:E,4,FALSE)</f>
        <v>99993.690900000001</v>
      </c>
      <c r="K30" s="22">
        <f t="shared" si="1"/>
        <v>1.0000000474974513E-4</v>
      </c>
      <c r="L30" s="22">
        <f t="shared" si="2"/>
        <v>7.0000000414438546E-4</v>
      </c>
      <c r="M30" s="34"/>
    </row>
    <row r="31" spans="1:13" s="39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78187.27</v>
      </c>
      <c r="F31" s="25">
        <f>VLOOKUP(C31,RA!B35:I67,8,0)</f>
        <v>2746.49</v>
      </c>
      <c r="G31" s="16">
        <f t="shared" si="0"/>
        <v>75440.78</v>
      </c>
      <c r="H31" s="27">
        <f>RA!J35</f>
        <v>12.6576271600262</v>
      </c>
      <c r="I31" s="20">
        <f>VLOOKUP(B31,RMS!B:D,3,FALSE)</f>
        <v>78187.27</v>
      </c>
      <c r="J31" s="21">
        <f>VLOOKUP(B31,RMS!B:E,4,FALSE)</f>
        <v>75440.78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0" t="s">
        <v>36</v>
      </c>
      <c r="D32" s="40"/>
      <c r="E32" s="15">
        <f>VLOOKUP(C32,RA!B34:D63,3,0)</f>
        <v>143971.84</v>
      </c>
      <c r="F32" s="25">
        <f>VLOOKUP(C32,RA!B34:I67,8,0)</f>
        <v>-12851.29</v>
      </c>
      <c r="G32" s="16">
        <f t="shared" si="0"/>
        <v>156823.13</v>
      </c>
      <c r="H32" s="27">
        <f>RA!J35</f>
        <v>12.6576271600262</v>
      </c>
      <c r="I32" s="20">
        <f>VLOOKUP(B32,RMS!B:D,3,FALSE)</f>
        <v>143971.84</v>
      </c>
      <c r="J32" s="21">
        <f>VLOOKUP(B32,RMS!B:E,4,FALSE)</f>
        <v>156823.13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0" t="s">
        <v>37</v>
      </c>
      <c r="D33" s="40"/>
      <c r="E33" s="15">
        <f>VLOOKUP(C33,RA!B34:D64,3,0)</f>
        <v>73514.13</v>
      </c>
      <c r="F33" s="25">
        <f>VLOOKUP(C33,RA!B34:I68,8,0)</f>
        <v>-7865.91</v>
      </c>
      <c r="G33" s="16">
        <f t="shared" si="0"/>
        <v>81380.040000000008</v>
      </c>
      <c r="H33" s="27">
        <f>RA!J34</f>
        <v>0</v>
      </c>
      <c r="I33" s="20">
        <f>VLOOKUP(B33,RMS!B:D,3,FALSE)</f>
        <v>73514.13</v>
      </c>
      <c r="J33" s="21">
        <f>VLOOKUP(B33,RMS!B:E,4,FALSE)</f>
        <v>81380.039999999994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0" t="s">
        <v>38</v>
      </c>
      <c r="D34" s="40"/>
      <c r="E34" s="15">
        <f>VLOOKUP(C34,RA!B35:D65,3,0)</f>
        <v>84473.39</v>
      </c>
      <c r="F34" s="25">
        <f>VLOOKUP(C34,RA!B35:I69,8,0)</f>
        <v>-9740.33</v>
      </c>
      <c r="G34" s="16">
        <f t="shared" si="0"/>
        <v>94213.72</v>
      </c>
      <c r="H34" s="27">
        <f>RA!J35</f>
        <v>12.6576271600262</v>
      </c>
      <c r="I34" s="20">
        <f>VLOOKUP(B34,RMS!B:D,3,FALSE)</f>
        <v>84473.39</v>
      </c>
      <c r="J34" s="21">
        <f>VLOOKUP(B34,RMS!B:E,4,FALSE)</f>
        <v>94213.72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3"/>
      <c r="B35" s="12">
        <v>74</v>
      </c>
      <c r="C35" s="40" t="s">
        <v>72</v>
      </c>
      <c r="D35" s="40"/>
      <c r="E35" s="15">
        <f>VLOOKUP(C35,RA!B36:D66,3,0)</f>
        <v>1.97</v>
      </c>
      <c r="F35" s="25">
        <f>VLOOKUP(C35,RA!B36:I70,8,0)</f>
        <v>1.97</v>
      </c>
      <c r="G35" s="16">
        <f t="shared" si="0"/>
        <v>0</v>
      </c>
      <c r="H35" s="27">
        <f>RA!J36</f>
        <v>3.5127073755101099</v>
      </c>
      <c r="I35" s="20">
        <f>VLOOKUP(B35,RMS!B:D,3,FALSE)</f>
        <v>1.97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3"/>
      <c r="B36" s="12">
        <v>75</v>
      </c>
      <c r="C36" s="40" t="s">
        <v>33</v>
      </c>
      <c r="D36" s="40"/>
      <c r="E36" s="15">
        <f>VLOOKUP(C36,RA!B8:D66,3,0)</f>
        <v>126594.8803</v>
      </c>
      <c r="F36" s="25">
        <f>VLOOKUP(C36,RA!B8:I70,8,0)</f>
        <v>5592.1878999999999</v>
      </c>
      <c r="G36" s="16">
        <f t="shared" si="0"/>
        <v>121002.6924</v>
      </c>
      <c r="H36" s="27">
        <f>RA!J36</f>
        <v>3.5127073755101099</v>
      </c>
      <c r="I36" s="20">
        <f>VLOOKUP(B36,RMS!B:D,3,FALSE)</f>
        <v>126594.88034187999</v>
      </c>
      <c r="J36" s="21">
        <f>VLOOKUP(B36,RMS!B:E,4,FALSE)</f>
        <v>121002.692136752</v>
      </c>
      <c r="K36" s="22">
        <f t="shared" si="1"/>
        <v>-4.1879990021698177E-5</v>
      </c>
      <c r="L36" s="22">
        <f t="shared" si="2"/>
        <v>2.6324800273869187E-4</v>
      </c>
      <c r="M36" s="34"/>
    </row>
    <row r="37" spans="1:13" x14ac:dyDescent="0.15">
      <c r="A37" s="43"/>
      <c r="B37" s="12">
        <v>76</v>
      </c>
      <c r="C37" s="40" t="s">
        <v>34</v>
      </c>
      <c r="D37" s="40"/>
      <c r="E37" s="15">
        <f>VLOOKUP(C37,RA!B8:D67,3,0)</f>
        <v>270275.60560000001</v>
      </c>
      <c r="F37" s="25">
        <f>VLOOKUP(C37,RA!B8:I71,8,0)</f>
        <v>17234.869600000002</v>
      </c>
      <c r="G37" s="16">
        <f t="shared" si="0"/>
        <v>253040.736</v>
      </c>
      <c r="H37" s="27">
        <f>RA!J37</f>
        <v>-8.9262525227155507</v>
      </c>
      <c r="I37" s="20">
        <f>VLOOKUP(B37,RMS!B:D,3,FALSE)</f>
        <v>270275.60006837599</v>
      </c>
      <c r="J37" s="21">
        <f>VLOOKUP(B37,RMS!B:E,4,FALSE)</f>
        <v>253040.73804786301</v>
      </c>
      <c r="K37" s="22">
        <f t="shared" si="1"/>
        <v>5.5316240177489817E-3</v>
      </c>
      <c r="L37" s="22">
        <f t="shared" si="2"/>
        <v>-2.0478630030993372E-3</v>
      </c>
      <c r="M37" s="34"/>
    </row>
    <row r="38" spans="1:13" x14ac:dyDescent="0.15">
      <c r="A38" s="43"/>
      <c r="B38" s="12">
        <v>77</v>
      </c>
      <c r="C38" s="40" t="s">
        <v>39</v>
      </c>
      <c r="D38" s="40"/>
      <c r="E38" s="15">
        <f>VLOOKUP(C38,RA!B9:D68,3,0)</f>
        <v>42239.31</v>
      </c>
      <c r="F38" s="25">
        <f>VLOOKUP(C38,RA!B9:I72,8,0)</f>
        <v>-736.35</v>
      </c>
      <c r="G38" s="16">
        <f t="shared" si="0"/>
        <v>42975.659999999996</v>
      </c>
      <c r="H38" s="27">
        <f>RA!J38</f>
        <v>-10.699861373589</v>
      </c>
      <c r="I38" s="20">
        <f>VLOOKUP(B38,RMS!B:D,3,FALSE)</f>
        <v>42239.31</v>
      </c>
      <c r="J38" s="21">
        <f>VLOOKUP(B38,RMS!B:E,4,FALSE)</f>
        <v>42975.66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0" t="s">
        <v>40</v>
      </c>
      <c r="D39" s="40"/>
      <c r="E39" s="15">
        <f>VLOOKUP(C39,RA!B10:D69,3,0)</f>
        <v>43127.16</v>
      </c>
      <c r="F39" s="25">
        <f>VLOOKUP(C39,RA!B10:I73,8,0)</f>
        <v>6242.64</v>
      </c>
      <c r="G39" s="16">
        <f t="shared" si="0"/>
        <v>36884.520000000004</v>
      </c>
      <c r="H39" s="27">
        <f>RA!J39</f>
        <v>-11.530648882446901</v>
      </c>
      <c r="I39" s="20">
        <f>VLOOKUP(B39,RMS!B:D,3,FALSE)</f>
        <v>43127.16</v>
      </c>
      <c r="J39" s="21">
        <f>VLOOKUP(B39,RMS!B:E,4,FALSE)</f>
        <v>36884.519999999997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0" t="s">
        <v>35</v>
      </c>
      <c r="D40" s="40"/>
      <c r="E40" s="15">
        <f>VLOOKUP(C40,RA!B8:D70,3,0)</f>
        <v>16920.686799999999</v>
      </c>
      <c r="F40" s="25">
        <f>VLOOKUP(C40,RA!B8:I74,8,0)</f>
        <v>2889.3303000000001</v>
      </c>
      <c r="G40" s="16">
        <f t="shared" si="0"/>
        <v>14031.3565</v>
      </c>
      <c r="H40" s="27">
        <f>RA!J40</f>
        <v>100</v>
      </c>
      <c r="I40" s="20">
        <f>VLOOKUP(B40,RMS!B:D,3,FALSE)</f>
        <v>16920.686786173501</v>
      </c>
      <c r="J40" s="21">
        <f>VLOOKUP(B40,RMS!B:E,4,FALSE)</f>
        <v>14031.3563270554</v>
      </c>
      <c r="K40" s="22">
        <f t="shared" si="1"/>
        <v>1.3826498616253957E-5</v>
      </c>
      <c r="L40" s="22">
        <f t="shared" si="2"/>
        <v>1.7294459939876106E-4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8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8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59" t="s">
        <v>47</v>
      </c>
      <c r="W3" s="48"/>
    </row>
    <row r="4" spans="1:23" ht="15" thickTop="1" thickBo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7"/>
      <c r="W4" s="48"/>
    </row>
    <row r="5" spans="1:23" ht="15" thickTop="1" thickBot="1" x14ac:dyDescent="0.25">
      <c r="A5" s="60"/>
      <c r="B5" s="61"/>
      <c r="C5" s="62"/>
      <c r="D5" s="63" t="s">
        <v>0</v>
      </c>
      <c r="E5" s="63" t="s">
        <v>59</v>
      </c>
      <c r="F5" s="63" t="s">
        <v>60</v>
      </c>
      <c r="G5" s="63" t="s">
        <v>48</v>
      </c>
      <c r="H5" s="63" t="s">
        <v>49</v>
      </c>
      <c r="I5" s="63" t="s">
        <v>1</v>
      </c>
      <c r="J5" s="63" t="s">
        <v>2</v>
      </c>
      <c r="K5" s="63" t="s">
        <v>50</v>
      </c>
      <c r="L5" s="63" t="s">
        <v>51</v>
      </c>
      <c r="M5" s="63" t="s">
        <v>52</v>
      </c>
      <c r="N5" s="63" t="s">
        <v>53</v>
      </c>
      <c r="O5" s="63" t="s">
        <v>54</v>
      </c>
      <c r="P5" s="63" t="s">
        <v>61</v>
      </c>
      <c r="Q5" s="63" t="s">
        <v>62</v>
      </c>
      <c r="R5" s="63" t="s">
        <v>55</v>
      </c>
      <c r="S5" s="63" t="s">
        <v>56</v>
      </c>
      <c r="T5" s="63" t="s">
        <v>57</v>
      </c>
      <c r="U5" s="64" t="s">
        <v>58</v>
      </c>
      <c r="V5" s="57"/>
      <c r="W5" s="57"/>
    </row>
    <row r="6" spans="1:23" ht="14.25" thickBot="1" x14ac:dyDescent="0.2">
      <c r="A6" s="65" t="s">
        <v>3</v>
      </c>
      <c r="B6" s="49" t="s">
        <v>4</v>
      </c>
      <c r="C6" s="50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  <c r="V6" s="57"/>
      <c r="W6" s="57"/>
    </row>
    <row r="7" spans="1:23" ht="14.25" thickBot="1" x14ac:dyDescent="0.2">
      <c r="A7" s="51" t="s">
        <v>5</v>
      </c>
      <c r="B7" s="52"/>
      <c r="C7" s="53"/>
      <c r="D7" s="67">
        <v>13659947.5658</v>
      </c>
      <c r="E7" s="67">
        <v>14967451.905099999</v>
      </c>
      <c r="F7" s="68">
        <v>91.264349151811999</v>
      </c>
      <c r="G7" s="67">
        <v>22873365.124299999</v>
      </c>
      <c r="H7" s="68">
        <v>-40.280114047197699</v>
      </c>
      <c r="I7" s="67">
        <v>1729362.0275999999</v>
      </c>
      <c r="J7" s="68">
        <v>12.6600927219498</v>
      </c>
      <c r="K7" s="67">
        <v>1885224.6095</v>
      </c>
      <c r="L7" s="68">
        <v>8.2420081140452499</v>
      </c>
      <c r="M7" s="68">
        <v>-8.2675868495763999E-2</v>
      </c>
      <c r="N7" s="67">
        <v>277195825.56529999</v>
      </c>
      <c r="O7" s="67">
        <v>3200500576.4882002</v>
      </c>
      <c r="P7" s="67">
        <v>828361</v>
      </c>
      <c r="Q7" s="67">
        <v>1064874</v>
      </c>
      <c r="R7" s="68">
        <v>-22.210421139026799</v>
      </c>
      <c r="S7" s="67">
        <v>16.4903315894882</v>
      </c>
      <c r="T7" s="67">
        <v>18.461857690581201</v>
      </c>
      <c r="U7" s="69">
        <v>-11.9556486198848</v>
      </c>
      <c r="V7" s="57"/>
      <c r="W7" s="57"/>
    </row>
    <row r="8" spans="1:23" ht="14.25" thickBot="1" x14ac:dyDescent="0.2">
      <c r="A8" s="54">
        <v>42135</v>
      </c>
      <c r="B8" s="44" t="s">
        <v>6</v>
      </c>
      <c r="C8" s="45"/>
      <c r="D8" s="70">
        <v>480175.51459999999</v>
      </c>
      <c r="E8" s="70">
        <v>617582.53780000005</v>
      </c>
      <c r="F8" s="71">
        <v>77.750824417820795</v>
      </c>
      <c r="G8" s="70">
        <v>745776.70759999997</v>
      </c>
      <c r="H8" s="71">
        <v>-35.614037056042797</v>
      </c>
      <c r="I8" s="70">
        <v>123767.3857</v>
      </c>
      <c r="J8" s="71">
        <v>25.775447088988201</v>
      </c>
      <c r="K8" s="70">
        <v>162102.48850000001</v>
      </c>
      <c r="L8" s="71">
        <v>21.736062127988099</v>
      </c>
      <c r="M8" s="71">
        <v>-0.23648682481515401</v>
      </c>
      <c r="N8" s="70">
        <v>6986760.1234999998</v>
      </c>
      <c r="O8" s="70">
        <v>121318235.4276</v>
      </c>
      <c r="P8" s="70">
        <v>22383</v>
      </c>
      <c r="Q8" s="70">
        <v>29056</v>
      </c>
      <c r="R8" s="71">
        <v>-22.965996696035202</v>
      </c>
      <c r="S8" s="70">
        <v>21.452687959612199</v>
      </c>
      <c r="T8" s="70">
        <v>21.773588845677299</v>
      </c>
      <c r="U8" s="72">
        <v>-1.4958539772230599</v>
      </c>
      <c r="V8" s="57"/>
      <c r="W8" s="57"/>
    </row>
    <row r="9" spans="1:23" ht="12" customHeight="1" thickBot="1" x14ac:dyDescent="0.2">
      <c r="A9" s="55"/>
      <c r="B9" s="44" t="s">
        <v>7</v>
      </c>
      <c r="C9" s="45"/>
      <c r="D9" s="70">
        <v>66612.335999999996</v>
      </c>
      <c r="E9" s="70">
        <v>77657.509300000005</v>
      </c>
      <c r="F9" s="71">
        <v>85.777069855110597</v>
      </c>
      <c r="G9" s="70">
        <v>137317.03279999999</v>
      </c>
      <c r="H9" s="71">
        <v>-51.490114050876898</v>
      </c>
      <c r="I9" s="70">
        <v>14756.9866</v>
      </c>
      <c r="J9" s="71">
        <v>22.1535341441861</v>
      </c>
      <c r="K9" s="70">
        <v>29817.810600000001</v>
      </c>
      <c r="L9" s="71">
        <v>21.7145753822318</v>
      </c>
      <c r="M9" s="71">
        <v>-0.50509489787959205</v>
      </c>
      <c r="N9" s="70">
        <v>1175396.9565000001</v>
      </c>
      <c r="O9" s="70">
        <v>18674127.857299998</v>
      </c>
      <c r="P9" s="70">
        <v>3704</v>
      </c>
      <c r="Q9" s="70">
        <v>6175</v>
      </c>
      <c r="R9" s="71">
        <v>-40.016194331983797</v>
      </c>
      <c r="S9" s="70">
        <v>17.983892008639302</v>
      </c>
      <c r="T9" s="70">
        <v>18.088923514169998</v>
      </c>
      <c r="U9" s="72">
        <v>-0.58403100663789798</v>
      </c>
      <c r="V9" s="57"/>
      <c r="W9" s="57"/>
    </row>
    <row r="10" spans="1:23" ht="14.25" thickBot="1" x14ac:dyDescent="0.2">
      <c r="A10" s="55"/>
      <c r="B10" s="44" t="s">
        <v>8</v>
      </c>
      <c r="C10" s="45"/>
      <c r="D10" s="70">
        <v>97342.621299999999</v>
      </c>
      <c r="E10" s="70">
        <v>127443.62119999999</v>
      </c>
      <c r="F10" s="71">
        <v>76.380928588993996</v>
      </c>
      <c r="G10" s="70">
        <v>194661.64480000001</v>
      </c>
      <c r="H10" s="71">
        <v>-49.993938764869597</v>
      </c>
      <c r="I10" s="70">
        <v>27654.596399999999</v>
      </c>
      <c r="J10" s="71">
        <v>28.4095456139109</v>
      </c>
      <c r="K10" s="70">
        <v>48452.204400000002</v>
      </c>
      <c r="L10" s="71">
        <v>24.890473133411</v>
      </c>
      <c r="M10" s="71">
        <v>-0.42923966530612601</v>
      </c>
      <c r="N10" s="70">
        <v>2008671.7037</v>
      </c>
      <c r="O10" s="70">
        <v>29877708.5009</v>
      </c>
      <c r="P10" s="70">
        <v>80113</v>
      </c>
      <c r="Q10" s="70">
        <v>106270</v>
      </c>
      <c r="R10" s="71">
        <v>-24.613719770396202</v>
      </c>
      <c r="S10" s="70">
        <v>1.21506648484016</v>
      </c>
      <c r="T10" s="70">
        <v>1.6734468721181901</v>
      </c>
      <c r="U10" s="72">
        <v>-37.724716548191502</v>
      </c>
      <c r="V10" s="57"/>
      <c r="W10" s="57"/>
    </row>
    <row r="11" spans="1:23" ht="14.25" thickBot="1" x14ac:dyDescent="0.2">
      <c r="A11" s="55"/>
      <c r="B11" s="44" t="s">
        <v>9</v>
      </c>
      <c r="C11" s="45"/>
      <c r="D11" s="70">
        <v>56545.103799999997</v>
      </c>
      <c r="E11" s="70">
        <v>65719.2739</v>
      </c>
      <c r="F11" s="71">
        <v>86.040366005930593</v>
      </c>
      <c r="G11" s="70">
        <v>82365.209300000002</v>
      </c>
      <c r="H11" s="71">
        <v>-31.3483152892322</v>
      </c>
      <c r="I11" s="70">
        <v>9453.1329999999998</v>
      </c>
      <c r="J11" s="71">
        <v>16.717863023889301</v>
      </c>
      <c r="K11" s="70">
        <v>14110.9535</v>
      </c>
      <c r="L11" s="71">
        <v>17.132177068358398</v>
      </c>
      <c r="M11" s="71">
        <v>-0.330085454537144</v>
      </c>
      <c r="N11" s="70">
        <v>732784.56649999996</v>
      </c>
      <c r="O11" s="70">
        <v>9444645.4168999996</v>
      </c>
      <c r="P11" s="70">
        <v>2479</v>
      </c>
      <c r="Q11" s="70">
        <v>3364</v>
      </c>
      <c r="R11" s="71">
        <v>-26.307966706302</v>
      </c>
      <c r="S11" s="70">
        <v>22.809642517143999</v>
      </c>
      <c r="T11" s="70">
        <v>22.3965850178359</v>
      </c>
      <c r="U11" s="72">
        <v>1.8108898418624599</v>
      </c>
      <c r="V11" s="57"/>
      <c r="W11" s="57"/>
    </row>
    <row r="12" spans="1:23" ht="14.25" thickBot="1" x14ac:dyDescent="0.2">
      <c r="A12" s="55"/>
      <c r="B12" s="44" t="s">
        <v>10</v>
      </c>
      <c r="C12" s="45"/>
      <c r="D12" s="70">
        <v>123835.9823</v>
      </c>
      <c r="E12" s="70">
        <v>136695.4608</v>
      </c>
      <c r="F12" s="71">
        <v>90.592607519854099</v>
      </c>
      <c r="G12" s="70">
        <v>413811.48420000001</v>
      </c>
      <c r="H12" s="71">
        <v>-70.074300248238501</v>
      </c>
      <c r="I12" s="70">
        <v>21790.005700000002</v>
      </c>
      <c r="J12" s="71">
        <v>17.5958596970729</v>
      </c>
      <c r="K12" s="70">
        <v>-47198.150399999999</v>
      </c>
      <c r="L12" s="71">
        <v>-11.405713036516101</v>
      </c>
      <c r="M12" s="71">
        <v>-1.46167075436922</v>
      </c>
      <c r="N12" s="70">
        <v>3951458.2045999998</v>
      </c>
      <c r="O12" s="70">
        <v>35041412.2447</v>
      </c>
      <c r="P12" s="70">
        <v>1274</v>
      </c>
      <c r="Q12" s="70">
        <v>2048</v>
      </c>
      <c r="R12" s="71">
        <v>-37.79296875</v>
      </c>
      <c r="S12" s="70">
        <v>97.2024978806907</v>
      </c>
      <c r="T12" s="70">
        <v>96.191637597656296</v>
      </c>
      <c r="U12" s="72">
        <v>1.0399529899686799</v>
      </c>
      <c r="V12" s="57"/>
      <c r="W12" s="57"/>
    </row>
    <row r="13" spans="1:23" ht="14.25" thickBot="1" x14ac:dyDescent="0.2">
      <c r="A13" s="55"/>
      <c r="B13" s="44" t="s">
        <v>11</v>
      </c>
      <c r="C13" s="45"/>
      <c r="D13" s="70">
        <v>206602.72889999999</v>
      </c>
      <c r="E13" s="70">
        <v>263952.42099999997</v>
      </c>
      <c r="F13" s="71">
        <v>78.272716013466706</v>
      </c>
      <c r="G13" s="70">
        <v>408116.12939999998</v>
      </c>
      <c r="H13" s="71">
        <v>-49.376485265666602</v>
      </c>
      <c r="I13" s="70">
        <v>63049.944300000003</v>
      </c>
      <c r="J13" s="71">
        <v>30.517478948943399</v>
      </c>
      <c r="K13" s="70">
        <v>67330.763600000006</v>
      </c>
      <c r="L13" s="71">
        <v>16.497942313377202</v>
      </c>
      <c r="M13" s="71">
        <v>-6.3578950707162005E-2</v>
      </c>
      <c r="N13" s="70">
        <v>3656788.9682</v>
      </c>
      <c r="O13" s="70">
        <v>53933235.564300001</v>
      </c>
      <c r="P13" s="70">
        <v>8138</v>
      </c>
      <c r="Q13" s="70">
        <v>14853</v>
      </c>
      <c r="R13" s="71">
        <v>-45.2097219416953</v>
      </c>
      <c r="S13" s="70">
        <v>25.387408318997299</v>
      </c>
      <c r="T13" s="70">
        <v>25.428319868040099</v>
      </c>
      <c r="U13" s="72">
        <v>-0.16114897798456301</v>
      </c>
      <c r="V13" s="57"/>
      <c r="W13" s="57"/>
    </row>
    <row r="14" spans="1:23" ht="14.25" thickBot="1" x14ac:dyDescent="0.2">
      <c r="A14" s="55"/>
      <c r="B14" s="44" t="s">
        <v>12</v>
      </c>
      <c r="C14" s="45"/>
      <c r="D14" s="70">
        <v>144586.78400000001</v>
      </c>
      <c r="E14" s="70">
        <v>134928.83429999999</v>
      </c>
      <c r="F14" s="71">
        <v>107.157810078257</v>
      </c>
      <c r="G14" s="70">
        <v>202062.87359999999</v>
      </c>
      <c r="H14" s="71">
        <v>-28.444656148847301</v>
      </c>
      <c r="I14" s="70">
        <v>30633.737499999999</v>
      </c>
      <c r="J14" s="71">
        <v>21.187093766467601</v>
      </c>
      <c r="K14" s="70">
        <v>41309.751100000001</v>
      </c>
      <c r="L14" s="71">
        <v>20.444008522701701</v>
      </c>
      <c r="M14" s="71">
        <v>-0.25843810034478798</v>
      </c>
      <c r="N14" s="70">
        <v>2533887.3653000002</v>
      </c>
      <c r="O14" s="70">
        <v>26869922.411899999</v>
      </c>
      <c r="P14" s="70">
        <v>3292</v>
      </c>
      <c r="Q14" s="70">
        <v>4962</v>
      </c>
      <c r="R14" s="71">
        <v>-33.6557839580814</v>
      </c>
      <c r="S14" s="70">
        <v>43.920651275820198</v>
      </c>
      <c r="T14" s="70">
        <v>51.768328919790399</v>
      </c>
      <c r="U14" s="72">
        <v>-17.8678535404384</v>
      </c>
      <c r="V14" s="57"/>
      <c r="W14" s="57"/>
    </row>
    <row r="15" spans="1:23" ht="14.25" thickBot="1" x14ac:dyDescent="0.2">
      <c r="A15" s="55"/>
      <c r="B15" s="44" t="s">
        <v>13</v>
      </c>
      <c r="C15" s="45"/>
      <c r="D15" s="70">
        <v>94751.719599999997</v>
      </c>
      <c r="E15" s="70">
        <v>122739.49370000001</v>
      </c>
      <c r="F15" s="71">
        <v>77.197417671929003</v>
      </c>
      <c r="G15" s="70">
        <v>147503.44709999999</v>
      </c>
      <c r="H15" s="71">
        <v>-35.763047262371401</v>
      </c>
      <c r="I15" s="70">
        <v>20884.536800000002</v>
      </c>
      <c r="J15" s="71">
        <v>22.041327469480599</v>
      </c>
      <c r="K15" s="70">
        <v>32354.822199999999</v>
      </c>
      <c r="L15" s="71">
        <v>21.934960054231802</v>
      </c>
      <c r="M15" s="71">
        <v>-0.35451548239384201</v>
      </c>
      <c r="N15" s="70">
        <v>1918560.666</v>
      </c>
      <c r="O15" s="70">
        <v>21761536.802900001</v>
      </c>
      <c r="P15" s="70">
        <v>3826</v>
      </c>
      <c r="Q15" s="70">
        <v>6197</v>
      </c>
      <c r="R15" s="71">
        <v>-38.260448604163301</v>
      </c>
      <c r="S15" s="70">
        <v>24.7652168322007</v>
      </c>
      <c r="T15" s="70">
        <v>25.821286735517202</v>
      </c>
      <c r="U15" s="72">
        <v>-4.2643273041862004</v>
      </c>
      <c r="V15" s="57"/>
      <c r="W15" s="57"/>
    </row>
    <row r="16" spans="1:23" ht="14.25" thickBot="1" x14ac:dyDescent="0.2">
      <c r="A16" s="55"/>
      <c r="B16" s="44" t="s">
        <v>14</v>
      </c>
      <c r="C16" s="45"/>
      <c r="D16" s="70">
        <v>677154.03150000004</v>
      </c>
      <c r="E16" s="70">
        <v>805470.02969999996</v>
      </c>
      <c r="F16" s="71">
        <v>84.069426115358795</v>
      </c>
      <c r="G16" s="70">
        <v>1182739.1000000001</v>
      </c>
      <c r="H16" s="71">
        <v>-42.7469649477218</v>
      </c>
      <c r="I16" s="70">
        <v>33577.306299999997</v>
      </c>
      <c r="J16" s="71">
        <v>4.9585920984064904</v>
      </c>
      <c r="K16" s="70">
        <v>69211.925499999998</v>
      </c>
      <c r="L16" s="71">
        <v>5.8518337222469397</v>
      </c>
      <c r="M16" s="71">
        <v>-0.514862416304254</v>
      </c>
      <c r="N16" s="70">
        <v>15773948.4058</v>
      </c>
      <c r="O16" s="70">
        <v>156167273.0679</v>
      </c>
      <c r="P16" s="70">
        <v>34773</v>
      </c>
      <c r="Q16" s="70">
        <v>63573</v>
      </c>
      <c r="R16" s="71">
        <v>-45.302250955594403</v>
      </c>
      <c r="S16" s="70">
        <v>19.473557976015901</v>
      </c>
      <c r="T16" s="70">
        <v>21.9259921979457</v>
      </c>
      <c r="U16" s="72">
        <v>-12.593662775699601</v>
      </c>
      <c r="V16" s="57"/>
      <c r="W16" s="57"/>
    </row>
    <row r="17" spans="1:23" ht="12" thickBot="1" x14ac:dyDescent="0.2">
      <c r="A17" s="55"/>
      <c r="B17" s="44" t="s">
        <v>15</v>
      </c>
      <c r="C17" s="45"/>
      <c r="D17" s="70">
        <v>521333.81310000003</v>
      </c>
      <c r="E17" s="70">
        <v>569510.49679999996</v>
      </c>
      <c r="F17" s="71">
        <v>91.540685558791594</v>
      </c>
      <c r="G17" s="70">
        <v>552339.59140000003</v>
      </c>
      <c r="H17" s="71">
        <v>-5.6135353653375502</v>
      </c>
      <c r="I17" s="70">
        <v>56980.503199999999</v>
      </c>
      <c r="J17" s="71">
        <v>10.929753982612</v>
      </c>
      <c r="K17" s="70">
        <v>56493.266199999998</v>
      </c>
      <c r="L17" s="71">
        <v>10.227995073974</v>
      </c>
      <c r="M17" s="71">
        <v>8.6246916274069999E-3</v>
      </c>
      <c r="N17" s="70">
        <v>12487738.8102</v>
      </c>
      <c r="O17" s="70">
        <v>172598893.04080001</v>
      </c>
      <c r="P17" s="70">
        <v>11004</v>
      </c>
      <c r="Q17" s="70">
        <v>13397</v>
      </c>
      <c r="R17" s="71">
        <v>-17.8622079570053</v>
      </c>
      <c r="S17" s="70">
        <v>47.376755098146099</v>
      </c>
      <c r="T17" s="70">
        <v>42.822219616331999</v>
      </c>
      <c r="U17" s="72">
        <v>9.6134390639014793</v>
      </c>
      <c r="V17" s="39"/>
      <c r="W17" s="39"/>
    </row>
    <row r="18" spans="1:23" ht="12" thickBot="1" x14ac:dyDescent="0.2">
      <c r="A18" s="55"/>
      <c r="B18" s="44" t="s">
        <v>16</v>
      </c>
      <c r="C18" s="45"/>
      <c r="D18" s="70">
        <v>1399239.4162000001</v>
      </c>
      <c r="E18" s="70">
        <v>1527128.7219</v>
      </c>
      <c r="F18" s="71">
        <v>91.625505835494707</v>
      </c>
      <c r="G18" s="70">
        <v>2440001.3651000001</v>
      </c>
      <c r="H18" s="71">
        <v>-42.654154370005699</v>
      </c>
      <c r="I18" s="70">
        <v>172909.3291</v>
      </c>
      <c r="J18" s="71">
        <v>12.357379809209499</v>
      </c>
      <c r="K18" s="70">
        <v>330629.49440000003</v>
      </c>
      <c r="L18" s="71">
        <v>13.5503815337599</v>
      </c>
      <c r="M18" s="71">
        <v>-0.47702993220921802</v>
      </c>
      <c r="N18" s="70">
        <v>21185318.0383</v>
      </c>
      <c r="O18" s="70">
        <v>377981205.55989999</v>
      </c>
      <c r="P18" s="70">
        <v>70440</v>
      </c>
      <c r="Q18" s="70">
        <v>98256</v>
      </c>
      <c r="R18" s="71">
        <v>-28.3097215437225</v>
      </c>
      <c r="S18" s="70">
        <v>19.864273370244199</v>
      </c>
      <c r="T18" s="70">
        <v>20.283904582926201</v>
      </c>
      <c r="U18" s="72">
        <v>-2.1124921353058199</v>
      </c>
      <c r="V18" s="39"/>
      <c r="W18" s="39"/>
    </row>
    <row r="19" spans="1:23" ht="12" thickBot="1" x14ac:dyDescent="0.2">
      <c r="A19" s="55"/>
      <c r="B19" s="44" t="s">
        <v>17</v>
      </c>
      <c r="C19" s="45"/>
      <c r="D19" s="70">
        <v>427557.24560000002</v>
      </c>
      <c r="E19" s="70">
        <v>501628.61090000003</v>
      </c>
      <c r="F19" s="71">
        <v>85.233823651505006</v>
      </c>
      <c r="G19" s="70">
        <v>754834.08330000006</v>
      </c>
      <c r="H19" s="71">
        <v>-43.3574536365931</v>
      </c>
      <c r="I19" s="70">
        <v>39710.601499999997</v>
      </c>
      <c r="J19" s="71">
        <v>9.2877858833320204</v>
      </c>
      <c r="K19" s="70">
        <v>87895.400299999994</v>
      </c>
      <c r="L19" s="71">
        <v>11.64433380058</v>
      </c>
      <c r="M19" s="71">
        <v>-0.54820614771123599</v>
      </c>
      <c r="N19" s="70">
        <v>8062693.2836999996</v>
      </c>
      <c r="O19" s="70">
        <v>109875374.0036</v>
      </c>
      <c r="P19" s="70">
        <v>9595</v>
      </c>
      <c r="Q19" s="70">
        <v>12855</v>
      </c>
      <c r="R19" s="71">
        <v>-25.359782185919901</v>
      </c>
      <c r="S19" s="70">
        <v>44.560421636268899</v>
      </c>
      <c r="T19" s="70">
        <v>44.4404799844419</v>
      </c>
      <c r="U19" s="72">
        <v>0.26916633061976603</v>
      </c>
      <c r="V19" s="39"/>
      <c r="W19" s="39"/>
    </row>
    <row r="20" spans="1:23" ht="12" thickBot="1" x14ac:dyDescent="0.2">
      <c r="A20" s="55"/>
      <c r="B20" s="44" t="s">
        <v>18</v>
      </c>
      <c r="C20" s="45"/>
      <c r="D20" s="70">
        <v>721112.69550000003</v>
      </c>
      <c r="E20" s="70">
        <v>789787.71569999994</v>
      </c>
      <c r="F20" s="71">
        <v>91.304622896149695</v>
      </c>
      <c r="G20" s="70">
        <v>1069687.4124</v>
      </c>
      <c r="H20" s="71">
        <v>-32.5865961269865</v>
      </c>
      <c r="I20" s="70">
        <v>75768.556599999996</v>
      </c>
      <c r="J20" s="71">
        <v>10.507172744679499</v>
      </c>
      <c r="K20" s="70">
        <v>87854.974100000007</v>
      </c>
      <c r="L20" s="71">
        <v>8.2131446141713997</v>
      </c>
      <c r="M20" s="71">
        <v>-0.13757237565448199</v>
      </c>
      <c r="N20" s="70">
        <v>17306777.569699999</v>
      </c>
      <c r="O20" s="70">
        <v>169509672.26660001</v>
      </c>
      <c r="P20" s="70">
        <v>35919</v>
      </c>
      <c r="Q20" s="70">
        <v>41246</v>
      </c>
      <c r="R20" s="71">
        <v>-12.9151917761722</v>
      </c>
      <c r="S20" s="70">
        <v>20.076079386954</v>
      </c>
      <c r="T20" s="70">
        <v>21.119110953789502</v>
      </c>
      <c r="U20" s="72">
        <v>-5.1953947119439698</v>
      </c>
      <c r="V20" s="39"/>
      <c r="W20" s="39"/>
    </row>
    <row r="21" spans="1:23" ht="12" thickBot="1" x14ac:dyDescent="0.2">
      <c r="A21" s="55"/>
      <c r="B21" s="44" t="s">
        <v>19</v>
      </c>
      <c r="C21" s="45"/>
      <c r="D21" s="70">
        <v>309033.28570000001</v>
      </c>
      <c r="E21" s="70">
        <v>298589.19569999998</v>
      </c>
      <c r="F21" s="71">
        <v>103.497812429387</v>
      </c>
      <c r="G21" s="70">
        <v>1074288.6174000001</v>
      </c>
      <c r="H21" s="71">
        <v>-71.233681461884601</v>
      </c>
      <c r="I21" s="70">
        <v>26017.868900000001</v>
      </c>
      <c r="J21" s="71">
        <v>8.4191153846311995</v>
      </c>
      <c r="K21" s="70">
        <v>-171560.11410000001</v>
      </c>
      <c r="L21" s="71">
        <v>-15.9696483162235</v>
      </c>
      <c r="M21" s="71">
        <v>-1.1516545325030201</v>
      </c>
      <c r="N21" s="70">
        <v>3958803.2248</v>
      </c>
      <c r="O21" s="70">
        <v>66997484.1752</v>
      </c>
      <c r="P21" s="70">
        <v>28909</v>
      </c>
      <c r="Q21" s="70">
        <v>33421</v>
      </c>
      <c r="R21" s="71">
        <v>-13.500493701564899</v>
      </c>
      <c r="S21" s="70">
        <v>10.6898642533467</v>
      </c>
      <c r="T21" s="70">
        <v>11.216461934113299</v>
      </c>
      <c r="U21" s="72">
        <v>-4.92614001718227</v>
      </c>
      <c r="V21" s="39"/>
      <c r="W21" s="39"/>
    </row>
    <row r="22" spans="1:23" ht="12" thickBot="1" x14ac:dyDescent="0.2">
      <c r="A22" s="55"/>
      <c r="B22" s="44" t="s">
        <v>20</v>
      </c>
      <c r="C22" s="45"/>
      <c r="D22" s="70">
        <v>1013133.2979</v>
      </c>
      <c r="E22" s="70">
        <v>1005921.8296000001</v>
      </c>
      <c r="F22" s="71">
        <v>100.716901461704</v>
      </c>
      <c r="G22" s="70">
        <v>1647749.3663000001</v>
      </c>
      <c r="H22" s="71">
        <v>-38.5141139410675</v>
      </c>
      <c r="I22" s="70">
        <v>131038.19409999999</v>
      </c>
      <c r="J22" s="71">
        <v>12.933953939882599</v>
      </c>
      <c r="K22" s="70">
        <v>192368.43229999999</v>
      </c>
      <c r="L22" s="71">
        <v>11.674617283086</v>
      </c>
      <c r="M22" s="71">
        <v>-0.31881654108588398</v>
      </c>
      <c r="N22" s="70">
        <v>14905430.1906</v>
      </c>
      <c r="O22" s="70">
        <v>193352304.45030001</v>
      </c>
      <c r="P22" s="70">
        <v>63771</v>
      </c>
      <c r="Q22" s="70">
        <v>88483</v>
      </c>
      <c r="R22" s="71">
        <v>-27.928528643920298</v>
      </c>
      <c r="S22" s="70">
        <v>15.8870536435057</v>
      </c>
      <c r="T22" s="70">
        <v>17.7661592983963</v>
      </c>
      <c r="U22" s="72">
        <v>-11.827905268380499</v>
      </c>
      <c r="V22" s="39"/>
      <c r="W22" s="39"/>
    </row>
    <row r="23" spans="1:23" ht="12" thickBot="1" x14ac:dyDescent="0.2">
      <c r="A23" s="55"/>
      <c r="B23" s="44" t="s">
        <v>21</v>
      </c>
      <c r="C23" s="45"/>
      <c r="D23" s="70">
        <v>2150981.8121000002</v>
      </c>
      <c r="E23" s="70">
        <v>2571157.0980000002</v>
      </c>
      <c r="F23" s="71">
        <v>83.658124731980095</v>
      </c>
      <c r="G23" s="70">
        <v>3642362.6834</v>
      </c>
      <c r="H23" s="71">
        <v>-40.945424740291202</v>
      </c>
      <c r="I23" s="70">
        <v>278457.98639999999</v>
      </c>
      <c r="J23" s="71">
        <v>12.945622544717899</v>
      </c>
      <c r="K23" s="70">
        <v>83812.412299999996</v>
      </c>
      <c r="L23" s="71">
        <v>2.3010452166659201</v>
      </c>
      <c r="M23" s="71">
        <v>2.32239555882584</v>
      </c>
      <c r="N23" s="70">
        <v>37577412.108999997</v>
      </c>
      <c r="O23" s="70">
        <v>434581483.05580002</v>
      </c>
      <c r="P23" s="70">
        <v>72788</v>
      </c>
      <c r="Q23" s="70">
        <v>100728</v>
      </c>
      <c r="R23" s="71">
        <v>-27.738066873163401</v>
      </c>
      <c r="S23" s="70">
        <v>29.5513245603671</v>
      </c>
      <c r="T23" s="70">
        <v>30.7684327644746</v>
      </c>
      <c r="U23" s="72">
        <v>-4.1186248745677503</v>
      </c>
      <c r="V23" s="39"/>
      <c r="W23" s="39"/>
    </row>
    <row r="24" spans="1:23" ht="12" thickBot="1" x14ac:dyDescent="0.2">
      <c r="A24" s="55"/>
      <c r="B24" s="44" t="s">
        <v>22</v>
      </c>
      <c r="C24" s="45"/>
      <c r="D24" s="70">
        <v>211202.61720000001</v>
      </c>
      <c r="E24" s="70">
        <v>244141.8535</v>
      </c>
      <c r="F24" s="71">
        <v>86.508156701611995</v>
      </c>
      <c r="G24" s="70">
        <v>328456.90740000003</v>
      </c>
      <c r="H24" s="71">
        <v>-35.698530783889403</v>
      </c>
      <c r="I24" s="70">
        <v>33124.413500000002</v>
      </c>
      <c r="J24" s="71">
        <v>15.683713553905701</v>
      </c>
      <c r="K24" s="70">
        <v>54100.106099999997</v>
      </c>
      <c r="L24" s="71">
        <v>16.470990526046702</v>
      </c>
      <c r="M24" s="71">
        <v>-0.38771999007225599</v>
      </c>
      <c r="N24" s="70">
        <v>2874363.1871000002</v>
      </c>
      <c r="O24" s="70">
        <v>41853959.183899999</v>
      </c>
      <c r="P24" s="70">
        <v>23471</v>
      </c>
      <c r="Q24" s="70">
        <v>28476</v>
      </c>
      <c r="R24" s="71">
        <v>-17.576204523107201</v>
      </c>
      <c r="S24" s="70">
        <v>8.9984498828341408</v>
      </c>
      <c r="T24" s="70">
        <v>9.6534670634920605</v>
      </c>
      <c r="U24" s="72">
        <v>-7.2792224126009604</v>
      </c>
      <c r="V24" s="39"/>
      <c r="W24" s="39"/>
    </row>
    <row r="25" spans="1:23" ht="12" thickBot="1" x14ac:dyDescent="0.2">
      <c r="A25" s="55"/>
      <c r="B25" s="44" t="s">
        <v>23</v>
      </c>
      <c r="C25" s="45"/>
      <c r="D25" s="70">
        <v>176890.56700000001</v>
      </c>
      <c r="E25" s="70">
        <v>197458.5386</v>
      </c>
      <c r="F25" s="71">
        <v>89.583650448428898</v>
      </c>
      <c r="G25" s="70">
        <v>267094.4374</v>
      </c>
      <c r="H25" s="71">
        <v>-33.772275932842</v>
      </c>
      <c r="I25" s="70">
        <v>16964.782999999999</v>
      </c>
      <c r="J25" s="71">
        <v>9.5905526720370595</v>
      </c>
      <c r="K25" s="70">
        <v>23978.969300000001</v>
      </c>
      <c r="L25" s="71">
        <v>8.9777119783625992</v>
      </c>
      <c r="M25" s="71">
        <v>-0.29251408649995603</v>
      </c>
      <c r="N25" s="70">
        <v>2972861.361</v>
      </c>
      <c r="O25" s="70">
        <v>49766576.583899997</v>
      </c>
      <c r="P25" s="70">
        <v>15241</v>
      </c>
      <c r="Q25" s="70">
        <v>19691</v>
      </c>
      <c r="R25" s="71">
        <v>-22.599156975267899</v>
      </c>
      <c r="S25" s="70">
        <v>11.606231021586501</v>
      </c>
      <c r="T25" s="70">
        <v>12.273484404042501</v>
      </c>
      <c r="U25" s="72">
        <v>-5.7490961640770202</v>
      </c>
      <c r="V25" s="39"/>
      <c r="W25" s="39"/>
    </row>
    <row r="26" spans="1:23" ht="12" thickBot="1" x14ac:dyDescent="0.2">
      <c r="A26" s="55"/>
      <c r="B26" s="44" t="s">
        <v>24</v>
      </c>
      <c r="C26" s="45"/>
      <c r="D26" s="70">
        <v>486210.54129999998</v>
      </c>
      <c r="E26" s="70">
        <v>595028.93660000002</v>
      </c>
      <c r="F26" s="71">
        <v>81.712083462396095</v>
      </c>
      <c r="G26" s="70">
        <v>676340.10580000002</v>
      </c>
      <c r="H26" s="71">
        <v>-28.1115318860335</v>
      </c>
      <c r="I26" s="70">
        <v>112542.75410000001</v>
      </c>
      <c r="J26" s="71">
        <v>23.1469177527682</v>
      </c>
      <c r="K26" s="70">
        <v>148490.48629999999</v>
      </c>
      <c r="L26" s="71">
        <v>21.9550023762616</v>
      </c>
      <c r="M26" s="71">
        <v>-0.242087780138141</v>
      </c>
      <c r="N26" s="70">
        <v>6602881.0045999996</v>
      </c>
      <c r="O26" s="70">
        <v>98708072.2755</v>
      </c>
      <c r="P26" s="70">
        <v>34937</v>
      </c>
      <c r="Q26" s="70">
        <v>40733</v>
      </c>
      <c r="R26" s="71">
        <v>-14.2292490118577</v>
      </c>
      <c r="S26" s="70">
        <v>13.916779955348201</v>
      </c>
      <c r="T26" s="70">
        <v>16.6507198094911</v>
      </c>
      <c r="U26" s="72">
        <v>-19.644916876710599</v>
      </c>
      <c r="V26" s="39"/>
      <c r="W26" s="39"/>
    </row>
    <row r="27" spans="1:23" ht="12" thickBot="1" x14ac:dyDescent="0.2">
      <c r="A27" s="55"/>
      <c r="B27" s="44" t="s">
        <v>25</v>
      </c>
      <c r="C27" s="45"/>
      <c r="D27" s="70">
        <v>248742.079</v>
      </c>
      <c r="E27" s="70">
        <v>233667.45259999999</v>
      </c>
      <c r="F27" s="71">
        <v>106.451316275444</v>
      </c>
      <c r="G27" s="70">
        <v>375819.56510000001</v>
      </c>
      <c r="H27" s="71">
        <v>-33.813430140654503</v>
      </c>
      <c r="I27" s="70">
        <v>66596.345100000006</v>
      </c>
      <c r="J27" s="71">
        <v>26.773252586668299</v>
      </c>
      <c r="K27" s="70">
        <v>73665.804499999998</v>
      </c>
      <c r="L27" s="71">
        <v>19.601375591076199</v>
      </c>
      <c r="M27" s="71">
        <v>-9.5966635374218998E-2</v>
      </c>
      <c r="N27" s="70">
        <v>2888029.5440000002</v>
      </c>
      <c r="O27" s="70">
        <v>36977404.130500004</v>
      </c>
      <c r="P27" s="70">
        <v>33084</v>
      </c>
      <c r="Q27" s="70">
        <v>37642</v>
      </c>
      <c r="R27" s="71">
        <v>-12.1088146219648</v>
      </c>
      <c r="S27" s="70">
        <v>7.5185007556522798</v>
      </c>
      <c r="T27" s="70">
        <v>7.7433750757133</v>
      </c>
      <c r="U27" s="72">
        <v>-2.9909462985950301</v>
      </c>
      <c r="V27" s="39"/>
      <c r="W27" s="39"/>
    </row>
    <row r="28" spans="1:23" ht="12" thickBot="1" x14ac:dyDescent="0.2">
      <c r="A28" s="55"/>
      <c r="B28" s="44" t="s">
        <v>26</v>
      </c>
      <c r="C28" s="45"/>
      <c r="D28" s="70">
        <v>677378.69019999995</v>
      </c>
      <c r="E28" s="70">
        <v>818236.82079999999</v>
      </c>
      <c r="F28" s="71">
        <v>82.785163534649897</v>
      </c>
      <c r="G28" s="70">
        <v>1056207.0861</v>
      </c>
      <c r="H28" s="71">
        <v>-35.866867481339099</v>
      </c>
      <c r="I28" s="70">
        <v>24785.6201</v>
      </c>
      <c r="J28" s="71">
        <v>3.6590492819728202</v>
      </c>
      <c r="K28" s="70">
        <v>40552.094100000002</v>
      </c>
      <c r="L28" s="71">
        <v>3.8394075019641201</v>
      </c>
      <c r="M28" s="71">
        <v>-0.38879555667631999</v>
      </c>
      <c r="N28" s="70">
        <v>10571348.6479</v>
      </c>
      <c r="O28" s="70">
        <v>129294687.1435</v>
      </c>
      <c r="P28" s="70">
        <v>39438</v>
      </c>
      <c r="Q28" s="70">
        <v>45535</v>
      </c>
      <c r="R28" s="71">
        <v>-13.389700230591799</v>
      </c>
      <c r="S28" s="70">
        <v>17.175787063238499</v>
      </c>
      <c r="T28" s="70">
        <v>18.951635157571101</v>
      </c>
      <c r="U28" s="72">
        <v>-10.339253088049</v>
      </c>
      <c r="V28" s="39"/>
      <c r="W28" s="39"/>
    </row>
    <row r="29" spans="1:23" ht="12" thickBot="1" x14ac:dyDescent="0.2">
      <c r="A29" s="55"/>
      <c r="B29" s="44" t="s">
        <v>27</v>
      </c>
      <c r="C29" s="45"/>
      <c r="D29" s="70">
        <v>703642.89670000004</v>
      </c>
      <c r="E29" s="70">
        <v>693045.97030000004</v>
      </c>
      <c r="F29" s="71">
        <v>101.52903657969701</v>
      </c>
      <c r="G29" s="70">
        <v>872136.44790000003</v>
      </c>
      <c r="H29" s="71">
        <v>-19.319631877066001</v>
      </c>
      <c r="I29" s="70">
        <v>122524.546</v>
      </c>
      <c r="J29" s="71">
        <v>17.4128874994156</v>
      </c>
      <c r="K29" s="70">
        <v>133261.23980000001</v>
      </c>
      <c r="L29" s="71">
        <v>15.2798613245527</v>
      </c>
      <c r="M29" s="71">
        <v>-8.0568767153252993E-2</v>
      </c>
      <c r="N29" s="70">
        <v>9142575.3970999997</v>
      </c>
      <c r="O29" s="70">
        <v>97656158.834000006</v>
      </c>
      <c r="P29" s="70">
        <v>110582</v>
      </c>
      <c r="Q29" s="70">
        <v>119894</v>
      </c>
      <c r="R29" s="71">
        <v>-7.7668607269754997</v>
      </c>
      <c r="S29" s="70">
        <v>6.3630870910274702</v>
      </c>
      <c r="T29" s="70">
        <v>6.51732444325821</v>
      </c>
      <c r="U29" s="72">
        <v>-2.4239390412906299</v>
      </c>
      <c r="V29" s="39"/>
      <c r="W29" s="39"/>
    </row>
    <row r="30" spans="1:23" ht="12" thickBot="1" x14ac:dyDescent="0.2">
      <c r="A30" s="55"/>
      <c r="B30" s="44" t="s">
        <v>28</v>
      </c>
      <c r="C30" s="45"/>
      <c r="D30" s="70">
        <v>1015152.7969</v>
      </c>
      <c r="E30" s="70">
        <v>1198967.5164000001</v>
      </c>
      <c r="F30" s="71">
        <v>84.668915797492303</v>
      </c>
      <c r="G30" s="70">
        <v>1768557.6403999999</v>
      </c>
      <c r="H30" s="71">
        <v>-42.599959780196897</v>
      </c>
      <c r="I30" s="70">
        <v>140295.98629999999</v>
      </c>
      <c r="J30" s="71">
        <v>13.8201841859103</v>
      </c>
      <c r="K30" s="70">
        <v>200706.4356</v>
      </c>
      <c r="L30" s="71">
        <v>11.348594527832599</v>
      </c>
      <c r="M30" s="71">
        <v>-0.30098909942477198</v>
      </c>
      <c r="N30" s="70">
        <v>16660647.882099999</v>
      </c>
      <c r="O30" s="70">
        <v>171230157.92910001</v>
      </c>
      <c r="P30" s="70">
        <v>61278</v>
      </c>
      <c r="Q30" s="70">
        <v>82091</v>
      </c>
      <c r="R30" s="71">
        <v>-25.353571037019901</v>
      </c>
      <c r="S30" s="70">
        <v>16.566350026110499</v>
      </c>
      <c r="T30" s="70">
        <v>18.057450489091401</v>
      </c>
      <c r="U30" s="72">
        <v>-9.0007784492704506</v>
      </c>
      <c r="V30" s="39"/>
      <c r="W30" s="39"/>
    </row>
    <row r="31" spans="1:23" ht="12" thickBot="1" x14ac:dyDescent="0.2">
      <c r="A31" s="55"/>
      <c r="B31" s="44" t="s">
        <v>29</v>
      </c>
      <c r="C31" s="45"/>
      <c r="D31" s="70">
        <v>552648.67819999997</v>
      </c>
      <c r="E31" s="70">
        <v>574221.57200000004</v>
      </c>
      <c r="F31" s="71">
        <v>96.243106345715603</v>
      </c>
      <c r="G31" s="70">
        <v>870827.43070000003</v>
      </c>
      <c r="H31" s="71">
        <v>-36.5375206709138</v>
      </c>
      <c r="I31" s="70">
        <v>36653.680699999997</v>
      </c>
      <c r="J31" s="71">
        <v>6.6323655779622204</v>
      </c>
      <c r="K31" s="70">
        <v>53064.623699999996</v>
      </c>
      <c r="L31" s="71">
        <v>6.09358660846787</v>
      </c>
      <c r="M31" s="71">
        <v>-0.30926334449819198</v>
      </c>
      <c r="N31" s="70">
        <v>23195366.353999998</v>
      </c>
      <c r="O31" s="70">
        <v>179609873.37740001</v>
      </c>
      <c r="P31" s="70">
        <v>24873</v>
      </c>
      <c r="Q31" s="70">
        <v>27269</v>
      </c>
      <c r="R31" s="71">
        <v>-8.7865341596684896</v>
      </c>
      <c r="S31" s="70">
        <v>22.218818727133801</v>
      </c>
      <c r="T31" s="70">
        <v>24.487829051303699</v>
      </c>
      <c r="U31" s="72">
        <v>-10.212110517823801</v>
      </c>
      <c r="V31" s="39"/>
      <c r="W31" s="39"/>
    </row>
    <row r="32" spans="1:23" ht="12" thickBot="1" x14ac:dyDescent="0.2">
      <c r="A32" s="55"/>
      <c r="B32" s="44" t="s">
        <v>30</v>
      </c>
      <c r="C32" s="45"/>
      <c r="D32" s="70">
        <v>104286.4045</v>
      </c>
      <c r="E32" s="70">
        <v>142371.1036</v>
      </c>
      <c r="F32" s="71">
        <v>73.249698754178894</v>
      </c>
      <c r="G32" s="70">
        <v>189279.3921</v>
      </c>
      <c r="H32" s="71">
        <v>-44.903455498787999</v>
      </c>
      <c r="I32" s="70">
        <v>31418.5419</v>
      </c>
      <c r="J32" s="71">
        <v>30.127169548740198</v>
      </c>
      <c r="K32" s="70">
        <v>56376.171000000002</v>
      </c>
      <c r="L32" s="71">
        <v>29.784632322897199</v>
      </c>
      <c r="M32" s="71">
        <v>-0.44269819424238699</v>
      </c>
      <c r="N32" s="70">
        <v>1280058.5452000001</v>
      </c>
      <c r="O32" s="70">
        <v>17905248.743500002</v>
      </c>
      <c r="P32" s="70">
        <v>22360</v>
      </c>
      <c r="Q32" s="70">
        <v>25083</v>
      </c>
      <c r="R32" s="71">
        <v>-10.8559582187139</v>
      </c>
      <c r="S32" s="70">
        <v>4.6639715787119904</v>
      </c>
      <c r="T32" s="70">
        <v>5.1289555874496697</v>
      </c>
      <c r="U32" s="72">
        <v>-9.9697007344562998</v>
      </c>
      <c r="V32" s="39"/>
      <c r="W32" s="39"/>
    </row>
    <row r="33" spans="1:23" ht="12" thickBot="1" x14ac:dyDescent="0.2">
      <c r="A33" s="55"/>
      <c r="B33" s="44" t="s">
        <v>31</v>
      </c>
      <c r="C33" s="45"/>
      <c r="D33" s="70">
        <v>2.9203999999999999</v>
      </c>
      <c r="E33" s="73"/>
      <c r="F33" s="73"/>
      <c r="G33" s="70">
        <v>12.735099999999999</v>
      </c>
      <c r="H33" s="71">
        <v>-77.068103116583302</v>
      </c>
      <c r="I33" s="70">
        <v>2.5000000000000001E-2</v>
      </c>
      <c r="J33" s="71">
        <v>0.85604711683331003</v>
      </c>
      <c r="K33" s="70">
        <v>1.3281000000000001</v>
      </c>
      <c r="L33" s="71">
        <v>10.428657804022</v>
      </c>
      <c r="M33" s="71">
        <v>-0.98117611625630596</v>
      </c>
      <c r="N33" s="70">
        <v>37.998699999999999</v>
      </c>
      <c r="O33" s="70">
        <v>176.3749</v>
      </c>
      <c r="P33" s="70">
        <v>1</v>
      </c>
      <c r="Q33" s="73"/>
      <c r="R33" s="73"/>
      <c r="S33" s="70">
        <v>2.9203999999999999</v>
      </c>
      <c r="T33" s="73"/>
      <c r="U33" s="74"/>
      <c r="V33" s="39"/>
      <c r="W33" s="39"/>
    </row>
    <row r="34" spans="1:23" ht="12" thickBot="1" x14ac:dyDescent="0.2">
      <c r="A34" s="55"/>
      <c r="B34" s="44" t="s">
        <v>71</v>
      </c>
      <c r="C34" s="4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0">
        <v>1</v>
      </c>
      <c r="P34" s="73"/>
      <c r="Q34" s="73"/>
      <c r="R34" s="73"/>
      <c r="S34" s="73"/>
      <c r="T34" s="73"/>
      <c r="U34" s="74"/>
      <c r="V34" s="39"/>
      <c r="W34" s="39"/>
    </row>
    <row r="35" spans="1:23" ht="12" customHeight="1" thickBot="1" x14ac:dyDescent="0.2">
      <c r="A35" s="55"/>
      <c r="B35" s="44" t="s">
        <v>32</v>
      </c>
      <c r="C35" s="45"/>
      <c r="D35" s="70">
        <v>114484.7436</v>
      </c>
      <c r="E35" s="70">
        <v>115517.61010000001</v>
      </c>
      <c r="F35" s="71">
        <v>99.105879615146193</v>
      </c>
      <c r="G35" s="70">
        <v>153768.3965</v>
      </c>
      <c r="H35" s="71">
        <v>-25.5472865648306</v>
      </c>
      <c r="I35" s="70">
        <v>14491.052</v>
      </c>
      <c r="J35" s="71">
        <v>12.6576271600262</v>
      </c>
      <c r="K35" s="70">
        <v>13313.5574</v>
      </c>
      <c r="L35" s="71">
        <v>8.6581883553685905</v>
      </c>
      <c r="M35" s="71">
        <v>8.8443273621218996E-2</v>
      </c>
      <c r="N35" s="70">
        <v>1745610.0133</v>
      </c>
      <c r="O35" s="70">
        <v>28040944.801899999</v>
      </c>
      <c r="P35" s="70">
        <v>8817</v>
      </c>
      <c r="Q35" s="70">
        <v>10708</v>
      </c>
      <c r="R35" s="71">
        <v>-17.659693686962999</v>
      </c>
      <c r="S35" s="70">
        <v>12.9845461721674</v>
      </c>
      <c r="T35" s="70">
        <v>13.7344835636907</v>
      </c>
      <c r="U35" s="72">
        <v>-5.7756149624297102</v>
      </c>
      <c r="V35" s="39"/>
      <c r="W35" s="39"/>
    </row>
    <row r="36" spans="1:23" ht="12" customHeight="1" thickBot="1" x14ac:dyDescent="0.2">
      <c r="A36" s="55"/>
      <c r="B36" s="44" t="s">
        <v>70</v>
      </c>
      <c r="C36" s="45"/>
      <c r="D36" s="70">
        <v>78187.27</v>
      </c>
      <c r="E36" s="73"/>
      <c r="F36" s="73"/>
      <c r="G36" s="73"/>
      <c r="H36" s="73"/>
      <c r="I36" s="70">
        <v>2746.49</v>
      </c>
      <c r="J36" s="71">
        <v>3.5127073755101099</v>
      </c>
      <c r="K36" s="73"/>
      <c r="L36" s="73"/>
      <c r="M36" s="73"/>
      <c r="N36" s="70">
        <v>1422576.94</v>
      </c>
      <c r="O36" s="70">
        <v>5288762.83</v>
      </c>
      <c r="P36" s="70">
        <v>62</v>
      </c>
      <c r="Q36" s="70">
        <v>58</v>
      </c>
      <c r="R36" s="71">
        <v>6.8965517241379199</v>
      </c>
      <c r="S36" s="70">
        <v>1261.085</v>
      </c>
      <c r="T36" s="70">
        <v>1009.9475862069</v>
      </c>
      <c r="U36" s="72">
        <v>19.914392272773298</v>
      </c>
      <c r="V36" s="39"/>
      <c r="W36" s="39"/>
    </row>
    <row r="37" spans="1:23" ht="12" customHeight="1" thickBot="1" x14ac:dyDescent="0.2">
      <c r="A37" s="55"/>
      <c r="B37" s="44" t="s">
        <v>36</v>
      </c>
      <c r="C37" s="45"/>
      <c r="D37" s="70">
        <v>143971.84</v>
      </c>
      <c r="E37" s="70">
        <v>85324.823999999993</v>
      </c>
      <c r="F37" s="71">
        <v>168.73382592620399</v>
      </c>
      <c r="G37" s="70">
        <v>247880.39</v>
      </c>
      <c r="H37" s="71">
        <v>-41.9188262532587</v>
      </c>
      <c r="I37" s="70">
        <v>-12851.29</v>
      </c>
      <c r="J37" s="71">
        <v>-8.9262525227155507</v>
      </c>
      <c r="K37" s="70">
        <v>-31566.55</v>
      </c>
      <c r="L37" s="71">
        <v>-12.734589452598501</v>
      </c>
      <c r="M37" s="71">
        <v>-0.59288265584930899</v>
      </c>
      <c r="N37" s="70">
        <v>8397206.8599999994</v>
      </c>
      <c r="O37" s="70">
        <v>77528669.359999999</v>
      </c>
      <c r="P37" s="70">
        <v>59</v>
      </c>
      <c r="Q37" s="70">
        <v>93</v>
      </c>
      <c r="R37" s="71">
        <v>-36.559139784946197</v>
      </c>
      <c r="S37" s="70">
        <v>2440.2006779661001</v>
      </c>
      <c r="T37" s="70">
        <v>2257.97322580645</v>
      </c>
      <c r="U37" s="72">
        <v>7.4677240197939598</v>
      </c>
      <c r="V37" s="39"/>
      <c r="W37" s="39"/>
    </row>
    <row r="38" spans="1:23" ht="12" customHeight="1" thickBot="1" x14ac:dyDescent="0.2">
      <c r="A38" s="55"/>
      <c r="B38" s="44" t="s">
        <v>37</v>
      </c>
      <c r="C38" s="45"/>
      <c r="D38" s="70">
        <v>73514.13</v>
      </c>
      <c r="E38" s="70">
        <v>68920.200400000002</v>
      </c>
      <c r="F38" s="71">
        <v>106.665577832533</v>
      </c>
      <c r="G38" s="70">
        <v>161053.06</v>
      </c>
      <c r="H38" s="71">
        <v>-54.354092992706903</v>
      </c>
      <c r="I38" s="70">
        <v>-7865.91</v>
      </c>
      <c r="J38" s="71">
        <v>-10.699861373589</v>
      </c>
      <c r="K38" s="70">
        <v>-1072.68</v>
      </c>
      <c r="L38" s="71">
        <v>-0.66604136549780601</v>
      </c>
      <c r="M38" s="71">
        <v>6.3329511130998997</v>
      </c>
      <c r="N38" s="70">
        <v>14158533.67</v>
      </c>
      <c r="O38" s="70">
        <v>60952616.869999997</v>
      </c>
      <c r="P38" s="70">
        <v>27</v>
      </c>
      <c r="Q38" s="70">
        <v>101</v>
      </c>
      <c r="R38" s="71">
        <v>-73.267326732673297</v>
      </c>
      <c r="S38" s="70">
        <v>2722.7455555555598</v>
      </c>
      <c r="T38" s="70">
        <v>2878.08326732673</v>
      </c>
      <c r="U38" s="72">
        <v>-5.7051864965575598</v>
      </c>
      <c r="V38" s="39"/>
      <c r="W38" s="39"/>
    </row>
    <row r="39" spans="1:23" ht="12" thickBot="1" x14ac:dyDescent="0.2">
      <c r="A39" s="55"/>
      <c r="B39" s="44" t="s">
        <v>38</v>
      </c>
      <c r="C39" s="45"/>
      <c r="D39" s="70">
        <v>84473.39</v>
      </c>
      <c r="E39" s="70">
        <v>54484.253799999999</v>
      </c>
      <c r="F39" s="71">
        <v>155.041840730872</v>
      </c>
      <c r="G39" s="70">
        <v>206221.62</v>
      </c>
      <c r="H39" s="71">
        <v>-59.037568417899102</v>
      </c>
      <c r="I39" s="70">
        <v>-9740.33</v>
      </c>
      <c r="J39" s="71">
        <v>-11.530648882446901</v>
      </c>
      <c r="K39" s="70">
        <v>-19847.04</v>
      </c>
      <c r="L39" s="71">
        <v>-9.6241315532290006</v>
      </c>
      <c r="M39" s="71">
        <v>-0.50923009174164002</v>
      </c>
      <c r="N39" s="70">
        <v>7180161.5499999998</v>
      </c>
      <c r="O39" s="70">
        <v>46711618.920000002</v>
      </c>
      <c r="P39" s="70">
        <v>63</v>
      </c>
      <c r="Q39" s="70">
        <v>146</v>
      </c>
      <c r="R39" s="71">
        <v>-56.849315068493198</v>
      </c>
      <c r="S39" s="70">
        <v>1340.84746031746</v>
      </c>
      <c r="T39" s="70">
        <v>1944.1065068493101</v>
      </c>
      <c r="U39" s="72">
        <v>-44.990878111446499</v>
      </c>
      <c r="V39" s="39"/>
      <c r="W39" s="39"/>
    </row>
    <row r="40" spans="1:23" ht="12" customHeight="1" thickBot="1" x14ac:dyDescent="0.2">
      <c r="A40" s="55"/>
      <c r="B40" s="44" t="s">
        <v>73</v>
      </c>
      <c r="C40" s="45"/>
      <c r="D40" s="70">
        <v>1.97</v>
      </c>
      <c r="E40" s="73"/>
      <c r="F40" s="73"/>
      <c r="G40" s="70">
        <v>1.36</v>
      </c>
      <c r="H40" s="71">
        <v>44.852941176470601</v>
      </c>
      <c r="I40" s="70">
        <v>1.97</v>
      </c>
      <c r="J40" s="71">
        <v>100</v>
      </c>
      <c r="K40" s="70">
        <v>0.24</v>
      </c>
      <c r="L40" s="71">
        <v>17.647058823529399</v>
      </c>
      <c r="M40" s="71">
        <v>7.2083333333333304</v>
      </c>
      <c r="N40" s="70">
        <v>84.25</v>
      </c>
      <c r="O40" s="70">
        <v>2681.49</v>
      </c>
      <c r="P40" s="70">
        <v>2</v>
      </c>
      <c r="Q40" s="70">
        <v>11</v>
      </c>
      <c r="R40" s="71">
        <v>-81.818181818181799</v>
      </c>
      <c r="S40" s="70">
        <v>0.98499999999999999</v>
      </c>
      <c r="T40" s="70">
        <v>0.39181818181818201</v>
      </c>
      <c r="U40" s="72">
        <v>60.221504383940903</v>
      </c>
      <c r="V40" s="39"/>
      <c r="W40" s="39"/>
    </row>
    <row r="41" spans="1:23" ht="12" customHeight="1" thickBot="1" x14ac:dyDescent="0.2">
      <c r="A41" s="55"/>
      <c r="B41" s="44" t="s">
        <v>33</v>
      </c>
      <c r="C41" s="45"/>
      <c r="D41" s="70">
        <v>126594.8803</v>
      </c>
      <c r="E41" s="70">
        <v>69587.537899999996</v>
      </c>
      <c r="F41" s="71">
        <v>181.92176950120299</v>
      </c>
      <c r="G41" s="70">
        <v>327378.20510000002</v>
      </c>
      <c r="H41" s="71">
        <v>-61.330693880085697</v>
      </c>
      <c r="I41" s="70">
        <v>5592.1878999999999</v>
      </c>
      <c r="J41" s="71">
        <v>4.4173886706538497</v>
      </c>
      <c r="K41" s="70">
        <v>17054.754300000001</v>
      </c>
      <c r="L41" s="71">
        <v>5.2094959390441096</v>
      </c>
      <c r="M41" s="71">
        <v>-0.67210387193909904</v>
      </c>
      <c r="N41" s="70">
        <v>1981676.9328000001</v>
      </c>
      <c r="O41" s="70">
        <v>32546885.692899998</v>
      </c>
      <c r="P41" s="70">
        <v>216</v>
      </c>
      <c r="Q41" s="70">
        <v>249</v>
      </c>
      <c r="R41" s="71">
        <v>-13.253012048192801</v>
      </c>
      <c r="S41" s="70">
        <v>586.08740879629602</v>
      </c>
      <c r="T41" s="70">
        <v>646.01311084337397</v>
      </c>
      <c r="U41" s="72">
        <v>-10.2247038833597</v>
      </c>
      <c r="V41" s="39"/>
      <c r="W41" s="39"/>
    </row>
    <row r="42" spans="1:23" ht="12" thickBot="1" x14ac:dyDescent="0.2">
      <c r="A42" s="55"/>
      <c r="B42" s="44" t="s">
        <v>34</v>
      </c>
      <c r="C42" s="45"/>
      <c r="D42" s="70">
        <v>270275.60560000001</v>
      </c>
      <c r="E42" s="70">
        <v>216205.38500000001</v>
      </c>
      <c r="F42" s="71">
        <v>125.00872982419</v>
      </c>
      <c r="G42" s="70">
        <v>456825.06520000001</v>
      </c>
      <c r="H42" s="71">
        <v>-40.836082301729199</v>
      </c>
      <c r="I42" s="70">
        <v>17234.869600000002</v>
      </c>
      <c r="J42" s="71">
        <v>6.3767758698530503</v>
      </c>
      <c r="K42" s="70">
        <v>31994.669000000002</v>
      </c>
      <c r="L42" s="71">
        <v>7.00370260681572</v>
      </c>
      <c r="M42" s="71">
        <v>-0.46132058437610302</v>
      </c>
      <c r="N42" s="70">
        <v>5783467.9441999998</v>
      </c>
      <c r="O42" s="70">
        <v>76677630.530499995</v>
      </c>
      <c r="P42" s="70">
        <v>1360</v>
      </c>
      <c r="Q42" s="70">
        <v>2021</v>
      </c>
      <c r="R42" s="71">
        <v>-32.706580900544303</v>
      </c>
      <c r="S42" s="70">
        <v>198.732062941176</v>
      </c>
      <c r="T42" s="70">
        <v>211.62854527461701</v>
      </c>
      <c r="U42" s="72">
        <v>-6.4893818051178398</v>
      </c>
      <c r="V42" s="39"/>
      <c r="W42" s="39"/>
    </row>
    <row r="43" spans="1:23" ht="12" thickBot="1" x14ac:dyDescent="0.2">
      <c r="A43" s="55"/>
      <c r="B43" s="44" t="s">
        <v>39</v>
      </c>
      <c r="C43" s="45"/>
      <c r="D43" s="70">
        <v>42239.31</v>
      </c>
      <c r="E43" s="70">
        <v>36726.248099999997</v>
      </c>
      <c r="F43" s="71">
        <v>115.011230891293</v>
      </c>
      <c r="G43" s="70">
        <v>140653.92000000001</v>
      </c>
      <c r="H43" s="71">
        <v>-69.969333240054695</v>
      </c>
      <c r="I43" s="70">
        <v>-736.35</v>
      </c>
      <c r="J43" s="71">
        <v>-1.7432813178056199</v>
      </c>
      <c r="K43" s="70">
        <v>-3340.24</v>
      </c>
      <c r="L43" s="71">
        <v>-2.37479339360041</v>
      </c>
      <c r="M43" s="71">
        <v>-0.77955176873518095</v>
      </c>
      <c r="N43" s="70">
        <v>4061443.81</v>
      </c>
      <c r="O43" s="70">
        <v>35533308.140000001</v>
      </c>
      <c r="P43" s="70">
        <v>37</v>
      </c>
      <c r="Q43" s="70">
        <v>103</v>
      </c>
      <c r="R43" s="71">
        <v>-64.077669902912604</v>
      </c>
      <c r="S43" s="70">
        <v>1141.6029729729701</v>
      </c>
      <c r="T43" s="70">
        <v>1508.5973786407801</v>
      </c>
      <c r="U43" s="72">
        <v>-32.147288887315497</v>
      </c>
      <c r="V43" s="39"/>
      <c r="W43" s="39"/>
    </row>
    <row r="44" spans="1:23" ht="12" thickBot="1" x14ac:dyDescent="0.2">
      <c r="A44" s="55"/>
      <c r="B44" s="44" t="s">
        <v>40</v>
      </c>
      <c r="C44" s="45"/>
      <c r="D44" s="70">
        <v>43127.16</v>
      </c>
      <c r="E44" s="70">
        <v>7633.2311</v>
      </c>
      <c r="F44" s="71">
        <v>564.99219576884002</v>
      </c>
      <c r="G44" s="70">
        <v>62350.48</v>
      </c>
      <c r="H44" s="71">
        <v>-30.831069784867701</v>
      </c>
      <c r="I44" s="70">
        <v>6242.64</v>
      </c>
      <c r="J44" s="71">
        <v>14.474961949731901</v>
      </c>
      <c r="K44" s="70">
        <v>8018.66</v>
      </c>
      <c r="L44" s="71">
        <v>12.8606227249574</v>
      </c>
      <c r="M44" s="71">
        <v>-0.22148588417516099</v>
      </c>
      <c r="N44" s="70">
        <v>1889898.7</v>
      </c>
      <c r="O44" s="70">
        <v>12740709.09</v>
      </c>
      <c r="P44" s="70">
        <v>34</v>
      </c>
      <c r="Q44" s="70">
        <v>59</v>
      </c>
      <c r="R44" s="71">
        <v>-42.372881355932201</v>
      </c>
      <c r="S44" s="70">
        <v>1268.4458823529401</v>
      </c>
      <c r="T44" s="70">
        <v>1064.1030508474601</v>
      </c>
      <c r="U44" s="72">
        <v>16.109700409640801</v>
      </c>
      <c r="V44" s="39"/>
      <c r="W44" s="39"/>
    </row>
    <row r="45" spans="1:23" ht="12" thickBot="1" x14ac:dyDescent="0.2">
      <c r="A45" s="56"/>
      <c r="B45" s="44" t="s">
        <v>35</v>
      </c>
      <c r="C45" s="45"/>
      <c r="D45" s="75">
        <v>16920.686799999999</v>
      </c>
      <c r="E45" s="76"/>
      <c r="F45" s="76"/>
      <c r="G45" s="75">
        <v>16884.131399999998</v>
      </c>
      <c r="H45" s="77">
        <v>0.216507436088786</v>
      </c>
      <c r="I45" s="75">
        <v>2889.3303000000001</v>
      </c>
      <c r="J45" s="77">
        <v>17.075727091645</v>
      </c>
      <c r="K45" s="75">
        <v>1485.5458000000001</v>
      </c>
      <c r="L45" s="77">
        <v>8.7984733404763702</v>
      </c>
      <c r="M45" s="77">
        <v>0.94496211426130405</v>
      </c>
      <c r="N45" s="75">
        <v>164564.78690000001</v>
      </c>
      <c r="O45" s="75">
        <v>3489919.3401000001</v>
      </c>
      <c r="P45" s="75">
        <v>11</v>
      </c>
      <c r="Q45" s="75">
        <v>27</v>
      </c>
      <c r="R45" s="77">
        <v>-59.259259259259302</v>
      </c>
      <c r="S45" s="75">
        <v>1538.2442545454501</v>
      </c>
      <c r="T45" s="75">
        <v>558.51703333333296</v>
      </c>
      <c r="U45" s="78">
        <v>63.691264785619303</v>
      </c>
      <c r="V45" s="39"/>
      <c r="W45" s="39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56094</v>
      </c>
      <c r="D2" s="32">
        <v>480176.14769401698</v>
      </c>
      <c r="E2" s="32">
        <v>356408.14290854702</v>
      </c>
      <c r="F2" s="32">
        <v>123768.00478547</v>
      </c>
      <c r="G2" s="32">
        <v>356408.14290854702</v>
      </c>
      <c r="H2" s="32">
        <v>0.25775542033866</v>
      </c>
    </row>
    <row r="3" spans="1:8" ht="14.25" x14ac:dyDescent="0.2">
      <c r="A3" s="32">
        <v>2</v>
      </c>
      <c r="B3" s="33">
        <v>13</v>
      </c>
      <c r="C3" s="32">
        <v>6643</v>
      </c>
      <c r="D3" s="32">
        <v>66612.368020006106</v>
      </c>
      <c r="E3" s="32">
        <v>51855.342403615497</v>
      </c>
      <c r="F3" s="32">
        <v>14757.0256163906</v>
      </c>
      <c r="G3" s="32">
        <v>51855.342403615497</v>
      </c>
      <c r="H3" s="32">
        <v>0.22153582067460101</v>
      </c>
    </row>
    <row r="4" spans="1:8" ht="14.25" x14ac:dyDescent="0.2">
      <c r="A4" s="32">
        <v>3</v>
      </c>
      <c r="B4" s="33">
        <v>14</v>
      </c>
      <c r="C4" s="32">
        <v>105055</v>
      </c>
      <c r="D4" s="32">
        <v>97344.499126495706</v>
      </c>
      <c r="E4" s="32">
        <v>69688.024700854701</v>
      </c>
      <c r="F4" s="32">
        <v>27656.474425641001</v>
      </c>
      <c r="G4" s="32">
        <v>69688.024700854701</v>
      </c>
      <c r="H4" s="32">
        <v>0.28410926835940098</v>
      </c>
    </row>
    <row r="5" spans="1:8" ht="14.25" x14ac:dyDescent="0.2">
      <c r="A5" s="32">
        <v>4</v>
      </c>
      <c r="B5" s="33">
        <v>15</v>
      </c>
      <c r="C5" s="32">
        <v>4195</v>
      </c>
      <c r="D5" s="32">
        <v>56545.1209632479</v>
      </c>
      <c r="E5" s="32">
        <v>47091.971061538497</v>
      </c>
      <c r="F5" s="32">
        <v>9453.1499017093993</v>
      </c>
      <c r="G5" s="32">
        <v>47091.971061538497</v>
      </c>
      <c r="H5" s="32">
        <v>0.167178878401438</v>
      </c>
    </row>
    <row r="6" spans="1:8" ht="14.25" x14ac:dyDescent="0.2">
      <c r="A6" s="32">
        <v>5</v>
      </c>
      <c r="B6" s="33">
        <v>16</v>
      </c>
      <c r="C6" s="32">
        <v>1809</v>
      </c>
      <c r="D6" s="32">
        <v>123835.980494872</v>
      </c>
      <c r="E6" s="32">
        <v>102045.974978632</v>
      </c>
      <c r="F6" s="32">
        <v>21790.0055162393</v>
      </c>
      <c r="G6" s="32">
        <v>102045.974978632</v>
      </c>
      <c r="H6" s="32">
        <v>0.175958598051732</v>
      </c>
    </row>
    <row r="7" spans="1:8" ht="14.25" x14ac:dyDescent="0.2">
      <c r="A7" s="32">
        <v>6</v>
      </c>
      <c r="B7" s="33">
        <v>17</v>
      </c>
      <c r="C7" s="32">
        <v>14629</v>
      </c>
      <c r="D7" s="32">
        <v>206602.91169829099</v>
      </c>
      <c r="E7" s="32">
        <v>143552.78372906</v>
      </c>
      <c r="F7" s="32">
        <v>63050.127969230802</v>
      </c>
      <c r="G7" s="32">
        <v>143552.78372906</v>
      </c>
      <c r="H7" s="32">
        <v>0.30517540847296998</v>
      </c>
    </row>
    <row r="8" spans="1:8" ht="14.25" x14ac:dyDescent="0.2">
      <c r="A8" s="32">
        <v>7</v>
      </c>
      <c r="B8" s="33">
        <v>18</v>
      </c>
      <c r="C8" s="32">
        <v>46167</v>
      </c>
      <c r="D8" s="32">
        <v>144586.783519658</v>
      </c>
      <c r="E8" s="32">
        <v>113953.045892308</v>
      </c>
      <c r="F8" s="32">
        <v>30633.737627350401</v>
      </c>
      <c r="G8" s="32">
        <v>113953.045892308</v>
      </c>
      <c r="H8" s="32">
        <v>0.211870939249336</v>
      </c>
    </row>
    <row r="9" spans="1:8" ht="14.25" x14ac:dyDescent="0.2">
      <c r="A9" s="32">
        <v>8</v>
      </c>
      <c r="B9" s="33">
        <v>19</v>
      </c>
      <c r="C9" s="32">
        <v>13943</v>
      </c>
      <c r="D9" s="32">
        <v>94751.860063247907</v>
      </c>
      <c r="E9" s="32">
        <v>73867.182711111105</v>
      </c>
      <c r="F9" s="32">
        <v>20884.677352136801</v>
      </c>
      <c r="G9" s="32">
        <v>73867.182711111105</v>
      </c>
      <c r="H9" s="32">
        <v>0.22041443131771801</v>
      </c>
    </row>
    <row r="10" spans="1:8" ht="14.25" x14ac:dyDescent="0.2">
      <c r="A10" s="32">
        <v>9</v>
      </c>
      <c r="B10" s="33">
        <v>21</v>
      </c>
      <c r="C10" s="32">
        <v>149480</v>
      </c>
      <c r="D10" s="32">
        <v>677153.62743333296</v>
      </c>
      <c r="E10" s="32">
        <v>643576.72545128199</v>
      </c>
      <c r="F10" s="32">
        <v>33576.901982051299</v>
      </c>
      <c r="G10" s="32">
        <v>643576.72545128199</v>
      </c>
      <c r="H10" s="35">
        <v>4.9585353488129903E-2</v>
      </c>
    </row>
    <row r="11" spans="1:8" ht="14.25" x14ac:dyDescent="0.2">
      <c r="A11" s="32">
        <v>10</v>
      </c>
      <c r="B11" s="33">
        <v>22</v>
      </c>
      <c r="C11" s="32">
        <v>39283</v>
      </c>
      <c r="D11" s="32">
        <v>521333.82881709398</v>
      </c>
      <c r="E11" s="32">
        <v>464353.31038119702</v>
      </c>
      <c r="F11" s="32">
        <v>56980.5184358974</v>
      </c>
      <c r="G11" s="32">
        <v>464353.31038119702</v>
      </c>
      <c r="H11" s="32">
        <v>0.109297565755873</v>
      </c>
    </row>
    <row r="12" spans="1:8" ht="14.25" x14ac:dyDescent="0.2">
      <c r="A12" s="32">
        <v>11</v>
      </c>
      <c r="B12" s="33">
        <v>23</v>
      </c>
      <c r="C12" s="32">
        <v>176469.019</v>
      </c>
      <c r="D12" s="32">
        <v>1399239.42286154</v>
      </c>
      <c r="E12" s="32">
        <v>1226330.0916794899</v>
      </c>
      <c r="F12" s="32">
        <v>172909.33118205101</v>
      </c>
      <c r="G12" s="32">
        <v>1226330.0916794899</v>
      </c>
      <c r="H12" s="32">
        <v>0.123573798991769</v>
      </c>
    </row>
    <row r="13" spans="1:8" ht="14.25" x14ac:dyDescent="0.2">
      <c r="A13" s="32">
        <v>12</v>
      </c>
      <c r="B13" s="33">
        <v>24</v>
      </c>
      <c r="C13" s="32">
        <v>19837.907999999999</v>
      </c>
      <c r="D13" s="32">
        <v>427557.26488632499</v>
      </c>
      <c r="E13" s="32">
        <v>387846.64313247899</v>
      </c>
      <c r="F13" s="32">
        <v>39710.621753846201</v>
      </c>
      <c r="G13" s="32">
        <v>387846.64313247899</v>
      </c>
      <c r="H13" s="32">
        <v>9.2877902014842501E-2</v>
      </c>
    </row>
    <row r="14" spans="1:8" ht="14.25" x14ac:dyDescent="0.2">
      <c r="A14" s="32">
        <v>13</v>
      </c>
      <c r="B14" s="33">
        <v>25</v>
      </c>
      <c r="C14" s="32">
        <v>72393</v>
      </c>
      <c r="D14" s="32">
        <v>721112.81429999997</v>
      </c>
      <c r="E14" s="32">
        <v>645344.13890000002</v>
      </c>
      <c r="F14" s="32">
        <v>75768.675399999993</v>
      </c>
      <c r="G14" s="32">
        <v>645344.13890000002</v>
      </c>
      <c r="H14" s="32">
        <v>0.105071874882088</v>
      </c>
    </row>
    <row r="15" spans="1:8" ht="14.25" x14ac:dyDescent="0.2">
      <c r="A15" s="32">
        <v>14</v>
      </c>
      <c r="B15" s="33">
        <v>26</v>
      </c>
      <c r="C15" s="32">
        <v>56698</v>
      </c>
      <c r="D15" s="32">
        <v>309033.29148461501</v>
      </c>
      <c r="E15" s="32">
        <v>283015.41673846199</v>
      </c>
      <c r="F15" s="32">
        <v>26017.874746153801</v>
      </c>
      <c r="G15" s="32">
        <v>283015.41673846199</v>
      </c>
      <c r="H15" s="32">
        <v>8.4191171187940103E-2</v>
      </c>
    </row>
    <row r="16" spans="1:8" ht="14.25" x14ac:dyDescent="0.2">
      <c r="A16" s="32">
        <v>15</v>
      </c>
      <c r="B16" s="33">
        <v>27</v>
      </c>
      <c r="C16" s="32">
        <v>144450.633</v>
      </c>
      <c r="D16" s="32">
        <v>1013134.4581</v>
      </c>
      <c r="E16" s="32">
        <v>882095.10519999999</v>
      </c>
      <c r="F16" s="32">
        <v>131039.3529</v>
      </c>
      <c r="G16" s="32">
        <v>882095.10519999999</v>
      </c>
      <c r="H16" s="32">
        <v>0.12934053506160201</v>
      </c>
    </row>
    <row r="17" spans="1:8" ht="14.25" x14ac:dyDescent="0.2">
      <c r="A17" s="32">
        <v>16</v>
      </c>
      <c r="B17" s="33">
        <v>29</v>
      </c>
      <c r="C17" s="32">
        <v>163442</v>
      </c>
      <c r="D17" s="32">
        <v>2150983.23560256</v>
      </c>
      <c r="E17" s="32">
        <v>1872523.8556931601</v>
      </c>
      <c r="F17" s="32">
        <v>278459.37990940199</v>
      </c>
      <c r="G17" s="32">
        <v>1872523.8556931601</v>
      </c>
      <c r="H17" s="32">
        <v>0.12945678762177601</v>
      </c>
    </row>
    <row r="18" spans="1:8" ht="14.25" x14ac:dyDescent="0.2">
      <c r="A18" s="32">
        <v>17</v>
      </c>
      <c r="B18" s="33">
        <v>31</v>
      </c>
      <c r="C18" s="32">
        <v>27749.024000000001</v>
      </c>
      <c r="D18" s="32">
        <v>211202.662981181</v>
      </c>
      <c r="E18" s="32">
        <v>178078.20146179001</v>
      </c>
      <c r="F18" s="32">
        <v>33124.4615193914</v>
      </c>
      <c r="G18" s="32">
        <v>178078.20146179001</v>
      </c>
      <c r="H18" s="32">
        <v>0.156837328904053</v>
      </c>
    </row>
    <row r="19" spans="1:8" ht="14.25" x14ac:dyDescent="0.2">
      <c r="A19" s="32">
        <v>18</v>
      </c>
      <c r="B19" s="33">
        <v>32</v>
      </c>
      <c r="C19" s="32">
        <v>18358.546999999999</v>
      </c>
      <c r="D19" s="32">
        <v>176890.574494645</v>
      </c>
      <c r="E19" s="32">
        <v>159925.77933233301</v>
      </c>
      <c r="F19" s="32">
        <v>16964.795162312101</v>
      </c>
      <c r="G19" s="32">
        <v>159925.77933233301</v>
      </c>
      <c r="H19" s="32">
        <v>9.5905591413101093E-2</v>
      </c>
    </row>
    <row r="20" spans="1:8" ht="14.25" x14ac:dyDescent="0.2">
      <c r="A20" s="32">
        <v>19</v>
      </c>
      <c r="B20" s="33">
        <v>33</v>
      </c>
      <c r="C20" s="32">
        <v>32731.556</v>
      </c>
      <c r="D20" s="32">
        <v>486210.515549384</v>
      </c>
      <c r="E20" s="32">
        <v>373667.77312202699</v>
      </c>
      <c r="F20" s="32">
        <v>112542.74242735701</v>
      </c>
      <c r="G20" s="32">
        <v>373667.77312202699</v>
      </c>
      <c r="H20" s="32">
        <v>0.23146916577933599</v>
      </c>
    </row>
    <row r="21" spans="1:8" ht="14.25" x14ac:dyDescent="0.2">
      <c r="A21" s="32">
        <v>20</v>
      </c>
      <c r="B21" s="33">
        <v>34</v>
      </c>
      <c r="C21" s="32">
        <v>41946.705000000002</v>
      </c>
      <c r="D21" s="32">
        <v>248742.02751993001</v>
      </c>
      <c r="E21" s="32">
        <v>182145.743449036</v>
      </c>
      <c r="F21" s="32">
        <v>66596.284070894806</v>
      </c>
      <c r="G21" s="32">
        <v>182145.743449036</v>
      </c>
      <c r="H21" s="32">
        <v>0.267732335926058</v>
      </c>
    </row>
    <row r="22" spans="1:8" ht="14.25" x14ac:dyDescent="0.2">
      <c r="A22" s="32">
        <v>21</v>
      </c>
      <c r="B22" s="33">
        <v>35</v>
      </c>
      <c r="C22" s="32">
        <v>29457.161</v>
      </c>
      <c r="D22" s="32">
        <v>677378.68983274302</v>
      </c>
      <c r="E22" s="32">
        <v>652593.07111238898</v>
      </c>
      <c r="F22" s="32">
        <v>24785.618720353999</v>
      </c>
      <c r="G22" s="32">
        <v>652593.07111238898</v>
      </c>
      <c r="H22" s="32">
        <v>3.6590490802823998E-2</v>
      </c>
    </row>
    <row r="23" spans="1:8" ht="14.25" x14ac:dyDescent="0.2">
      <c r="A23" s="32">
        <v>22</v>
      </c>
      <c r="B23" s="33">
        <v>36</v>
      </c>
      <c r="C23" s="32">
        <v>153131.16099999999</v>
      </c>
      <c r="D23" s="32">
        <v>703642.89838849602</v>
      </c>
      <c r="E23" s="32">
        <v>581118.29850876995</v>
      </c>
      <c r="F23" s="32">
        <v>122524.599879726</v>
      </c>
      <c r="G23" s="32">
        <v>581118.29850876995</v>
      </c>
      <c r="H23" s="32">
        <v>0.17412895114884999</v>
      </c>
    </row>
    <row r="24" spans="1:8" ht="14.25" x14ac:dyDescent="0.2">
      <c r="A24" s="32">
        <v>23</v>
      </c>
      <c r="B24" s="33">
        <v>37</v>
      </c>
      <c r="C24" s="32">
        <v>101353.565</v>
      </c>
      <c r="D24" s="32">
        <v>1015152.83004602</v>
      </c>
      <c r="E24" s="32">
        <v>874856.78934342996</v>
      </c>
      <c r="F24" s="32">
        <v>140296.04070258801</v>
      </c>
      <c r="G24" s="32">
        <v>874856.78934342996</v>
      </c>
      <c r="H24" s="32">
        <v>0.138201890937178</v>
      </c>
    </row>
    <row r="25" spans="1:8" ht="14.25" x14ac:dyDescent="0.2">
      <c r="A25" s="32">
        <v>24</v>
      </c>
      <c r="B25" s="33">
        <v>38</v>
      </c>
      <c r="C25" s="32">
        <v>123734.909</v>
      </c>
      <c r="D25" s="32">
        <v>552648.61892035406</v>
      </c>
      <c r="E25" s="32">
        <v>515994.97375929198</v>
      </c>
      <c r="F25" s="32">
        <v>36653.645161061897</v>
      </c>
      <c r="G25" s="32">
        <v>515994.97375929198</v>
      </c>
      <c r="H25" s="32">
        <v>6.6323598587232399E-2</v>
      </c>
    </row>
    <row r="26" spans="1:8" ht="14.25" x14ac:dyDescent="0.2">
      <c r="A26" s="32">
        <v>25</v>
      </c>
      <c r="B26" s="33">
        <v>39</v>
      </c>
      <c r="C26" s="32">
        <v>70472.051999999996</v>
      </c>
      <c r="D26" s="32">
        <v>104286.35314433101</v>
      </c>
      <c r="E26" s="32">
        <v>72867.881407525201</v>
      </c>
      <c r="F26" s="32">
        <v>31418.471736805801</v>
      </c>
      <c r="G26" s="32">
        <v>72867.881407525201</v>
      </c>
      <c r="H26" s="32">
        <v>0.301271171054596</v>
      </c>
    </row>
    <row r="27" spans="1:8" ht="14.25" x14ac:dyDescent="0.2">
      <c r="A27" s="32">
        <v>26</v>
      </c>
      <c r="B27" s="33">
        <v>40</v>
      </c>
      <c r="C27" s="32">
        <v>0.41599999999999998</v>
      </c>
      <c r="D27" s="32">
        <v>2.9203999999999999</v>
      </c>
      <c r="E27" s="32">
        <v>2.8954</v>
      </c>
      <c r="F27" s="32">
        <v>2.5000000000000001E-2</v>
      </c>
      <c r="G27" s="32">
        <v>2.8954</v>
      </c>
      <c r="H27" s="32">
        <v>8.5604711683331097E-3</v>
      </c>
    </row>
    <row r="28" spans="1:8" ht="14.25" x14ac:dyDescent="0.2">
      <c r="A28" s="32">
        <v>27</v>
      </c>
      <c r="B28" s="33">
        <v>42</v>
      </c>
      <c r="C28" s="32">
        <v>6797.1949999999997</v>
      </c>
      <c r="D28" s="32">
        <v>114484.7435</v>
      </c>
      <c r="E28" s="32">
        <v>99993.690900000001</v>
      </c>
      <c r="F28" s="32">
        <v>14491.052600000001</v>
      </c>
      <c r="G28" s="32">
        <v>99993.690900000001</v>
      </c>
      <c r="H28" s="32">
        <v>0.12657627695169699</v>
      </c>
    </row>
    <row r="29" spans="1:8" ht="14.25" x14ac:dyDescent="0.2">
      <c r="A29" s="32">
        <v>28</v>
      </c>
      <c r="B29" s="33">
        <v>75</v>
      </c>
      <c r="C29" s="32">
        <v>235</v>
      </c>
      <c r="D29" s="32">
        <v>126594.88034187999</v>
      </c>
      <c r="E29" s="32">
        <v>121002.692136752</v>
      </c>
      <c r="F29" s="32">
        <v>5592.18820512821</v>
      </c>
      <c r="G29" s="32">
        <v>121002.692136752</v>
      </c>
      <c r="H29" s="32">
        <v>4.4173889102197703E-2</v>
      </c>
    </row>
    <row r="30" spans="1:8" ht="14.25" x14ac:dyDescent="0.2">
      <c r="A30" s="32">
        <v>29</v>
      </c>
      <c r="B30" s="33">
        <v>76</v>
      </c>
      <c r="C30" s="32">
        <v>1445</v>
      </c>
      <c r="D30" s="32">
        <v>270275.60006837599</v>
      </c>
      <c r="E30" s="32">
        <v>253040.73804786301</v>
      </c>
      <c r="F30" s="32">
        <v>17234.862020512799</v>
      </c>
      <c r="G30" s="32">
        <v>253040.73804786301</v>
      </c>
      <c r="H30" s="32">
        <v>6.3767731960090501E-2</v>
      </c>
    </row>
    <row r="31" spans="1:8" ht="14.25" x14ac:dyDescent="0.2">
      <c r="A31" s="32">
        <v>30</v>
      </c>
      <c r="B31" s="33">
        <v>99</v>
      </c>
      <c r="C31" s="32">
        <v>13</v>
      </c>
      <c r="D31" s="32">
        <v>16920.686786173501</v>
      </c>
      <c r="E31" s="32">
        <v>14031.3563270554</v>
      </c>
      <c r="F31" s="32">
        <v>2889.3304591180699</v>
      </c>
      <c r="G31" s="32">
        <v>14031.3563270554</v>
      </c>
      <c r="H31" s="32">
        <v>0.17075728045974101</v>
      </c>
    </row>
    <row r="32" spans="1:8" ht="14.25" x14ac:dyDescent="0.2">
      <c r="A32" s="32"/>
      <c r="B32" s="37">
        <v>70</v>
      </c>
      <c r="C32" s="38">
        <v>60</v>
      </c>
      <c r="D32" s="38">
        <v>78187.27</v>
      </c>
      <c r="E32" s="38">
        <v>75440.78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68</v>
      </c>
      <c r="D33" s="38">
        <v>143971.84</v>
      </c>
      <c r="E33" s="38">
        <v>156823.13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21</v>
      </c>
      <c r="D34" s="38">
        <v>73514.13</v>
      </c>
      <c r="E34" s="38">
        <v>81380.039999999994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49</v>
      </c>
      <c r="D35" s="38">
        <v>84473.39</v>
      </c>
      <c r="E35" s="38">
        <v>94213.72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68</v>
      </c>
      <c r="D36" s="38">
        <v>1.97</v>
      </c>
      <c r="E36" s="38">
        <v>0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31</v>
      </c>
      <c r="D37" s="38">
        <v>42239.31</v>
      </c>
      <c r="E37" s="38">
        <v>42975.66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30</v>
      </c>
      <c r="D38" s="38">
        <v>43127.16</v>
      </c>
      <c r="E38" s="38">
        <v>36884.519999999997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2015-05-12T00:10:55Z</dcterms:modified>
</cp:coreProperties>
</file>