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D\WORK\BBG\RMS-RA Data check\RMS-RA部门销售数据核对\表格\"/>
    </mc:Choice>
  </mc:AlternateContent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J35" i="2" l="1"/>
  <c r="I35" i="2"/>
  <c r="H35" i="2"/>
  <c r="F35" i="2"/>
  <c r="E35" i="2"/>
  <c r="J31" i="2"/>
  <c r="I31" i="2"/>
  <c r="H31" i="2"/>
  <c r="F31" i="2"/>
  <c r="E31" i="2"/>
  <c r="K31" i="2" l="1"/>
  <c r="K35" i="2"/>
  <c r="G35" i="2"/>
  <c r="L35" i="2" s="1"/>
  <c r="G31" i="2"/>
  <c r="L31" i="2" s="1"/>
  <c r="J38" i="2"/>
  <c r="J39" i="2"/>
  <c r="J32" i="2"/>
  <c r="J33" i="2"/>
  <c r="J34" i="2"/>
  <c r="I38" i="2"/>
  <c r="I39" i="2"/>
  <c r="I32" i="2"/>
  <c r="I33" i="2"/>
  <c r="I34" i="2"/>
  <c r="H30" i="2" l="1"/>
  <c r="H32" i="2"/>
  <c r="H40" i="2" l="1"/>
  <c r="J8" i="2" l="1"/>
  <c r="F38" i="2" l="1"/>
  <c r="F39" i="2"/>
  <c r="F33" i="2"/>
  <c r="F34" i="2"/>
  <c r="E38" i="2"/>
  <c r="K38" i="2" s="1"/>
  <c r="E39" i="2"/>
  <c r="K39" i="2" s="1"/>
  <c r="E34" i="2"/>
  <c r="K34" i="2" s="1"/>
  <c r="E33" i="2"/>
  <c r="K33" i="2" s="1"/>
  <c r="F40" i="2"/>
  <c r="E13" i="2"/>
  <c r="F37" i="2"/>
  <c r="F36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2" i="2"/>
  <c r="F4" i="2"/>
  <c r="E40" i="2"/>
  <c r="E37" i="2"/>
  <c r="E36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2" i="2"/>
  <c r="K32" i="2" s="1"/>
  <c r="E5" i="2"/>
  <c r="E4" i="2"/>
  <c r="I30" i="2"/>
  <c r="I36" i="2"/>
  <c r="I37" i="2"/>
  <c r="I40" i="2"/>
  <c r="J4" i="2"/>
  <c r="J5" i="2"/>
  <c r="J6" i="2"/>
  <c r="J7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6" i="2"/>
  <c r="J37" i="2"/>
  <c r="J40" i="2"/>
  <c r="F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A4" i="2"/>
  <c r="H33" i="2"/>
  <c r="H34" i="2"/>
  <c r="H36" i="2"/>
  <c r="H37" i="2"/>
  <c r="H38" i="2"/>
  <c r="H39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K6" i="2" l="1"/>
  <c r="E3" i="2"/>
  <c r="K19" i="2"/>
  <c r="G36" i="2"/>
  <c r="L36" i="2" s="1"/>
  <c r="G37" i="2"/>
  <c r="L37" i="2" s="1"/>
  <c r="G30" i="2"/>
  <c r="L30" i="2" s="1"/>
  <c r="G40" i="2"/>
  <c r="L40" i="2" s="1"/>
  <c r="G38" i="2"/>
  <c r="L38" i="2" s="1"/>
  <c r="G33" i="2"/>
  <c r="L33" i="2" s="1"/>
  <c r="G39" i="2"/>
  <c r="L39" i="2" s="1"/>
  <c r="G34" i="2"/>
  <c r="L34" i="2" s="1"/>
  <c r="G29" i="2"/>
  <c r="L29" i="2" s="1"/>
  <c r="G32" i="2"/>
  <c r="L32" i="2" s="1"/>
  <c r="I3" i="2"/>
  <c r="K5" i="2"/>
  <c r="K7" i="2"/>
  <c r="K40" i="2"/>
  <c r="G19" i="2"/>
  <c r="L19" i="2" s="1"/>
  <c r="G11" i="2"/>
  <c r="L11" i="2" s="1"/>
  <c r="G7" i="2"/>
  <c r="L7" i="2" s="1"/>
  <c r="G5" i="2"/>
  <c r="L5" i="2" s="1"/>
  <c r="K37" i="2"/>
  <c r="K28" i="2"/>
  <c r="K26" i="2"/>
  <c r="K24" i="2"/>
  <c r="K22" i="2"/>
  <c r="K20" i="2"/>
  <c r="K18" i="2"/>
  <c r="K16" i="2"/>
  <c r="K14" i="2"/>
  <c r="K12" i="2"/>
  <c r="K10" i="2"/>
  <c r="K8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5" i="2"/>
  <c r="K13" i="2"/>
  <c r="G26" i="2"/>
  <c r="L26" i="2" s="1"/>
  <c r="G15" i="2"/>
  <c r="L15" i="2" s="1"/>
  <c r="G13" i="2"/>
  <c r="L13" i="2" s="1"/>
  <c r="G10" i="2"/>
  <c r="L10" i="2" s="1"/>
  <c r="G4" i="2"/>
  <c r="K36" i="2"/>
  <c r="K30" i="2"/>
  <c r="K27" i="2"/>
  <c r="K25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K3" i="2" l="1"/>
  <c r="L4" i="2"/>
  <c r="G3" i="2"/>
  <c r="L3" i="2" s="1"/>
</calcChain>
</file>

<file path=xl/sharedStrings.xml><?xml version="1.0" encoding="utf-8"?>
<sst xmlns="http://schemas.openxmlformats.org/spreadsheetml/2006/main" count="117" uniqueCount="74">
  <si>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</si>
  <si>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</si>
  <si>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</si>
  <si>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</si>
  <si>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</si>
  <si>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</si>
  <si>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</si>
  <si>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</si>
  <si>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</si>
  <si>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</si>
  <si>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</si>
  <si>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</si>
  <si>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</si>
  <si>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</si>
  <si>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</si>
  <si>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</si>
  <si>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</si>
  <si>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</si>
  <si>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</si>
  <si>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</si>
  <si>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</si>
  <si>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</si>
  <si>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</si>
  <si>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</si>
  <si>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</si>
  <si>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</si>
  <si>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</si>
  <si>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</si>
  <si>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</si>
  <si>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</si>
  <si>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</si>
  <si>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</si>
  <si>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</si>
  <si>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</si>
  <si>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</si>
  <si>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</si>
  <si>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</si>
  <si>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</si>
  <si>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</si>
  <si>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</si>
  <si>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</si>
  <si>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</si>
  <si>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</si>
  <si>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</si>
  <si>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</si>
  <si>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</si>
  <si>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</si>
  <si>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</si>
  <si>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</si>
  <si>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</si>
  <si>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</si>
  <si>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</si>
  <si>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</si>
  <si>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</si>
  <si>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</si>
  <si>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</si>
  <si>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</si>
  <si>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</si>
  <si>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</si>
  <si>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</si>
  <si>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</si>
  <si>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</si>
  <si>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</si>
  <si>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</si>
  <si>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</si>
  <si>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</si>
  <si>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</si>
  <si>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</si>
  <si>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</si>
  <si>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</si>
  <si>
    <t>70-手机通信自营</t>
  </si>
  <si>
    <t>41-周转筐</t>
  </si>
  <si>
    <r>
      <t>74-</t>
    </r>
    <r>
      <rPr>
        <sz val="8"/>
        <color rgb="FF000000"/>
        <rFont val="宋体"/>
        <family val="3"/>
        <charset val="134"/>
      </rPr>
      <t>赠品</t>
    </r>
    <phoneticPr fontId="23" type="noConversion"/>
  </si>
  <si>
    <t>74-赠品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</si>
</sst>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</numFmts>
  <fonts count="57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10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34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5" fillId="0" borderId="0"/>
    <xf numFmtId="43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178" fontId="35" fillId="0" borderId="0" applyFont="0" applyFill="0" applyBorder="0" applyAlignment="0" applyProtection="0"/>
    <xf numFmtId="179" fontId="35" fillId="0" borderId="0" applyFon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1" applyNumberFormat="0" applyFill="0" applyAlignment="0" applyProtection="0"/>
    <xf numFmtId="0" fontId="41" fillId="0" borderId="2" applyNumberFormat="0" applyFill="0" applyAlignment="0" applyProtection="0"/>
    <xf numFmtId="0" fontId="42" fillId="0" borderId="3" applyNumberFormat="0" applyFill="0" applyAlignment="0" applyProtection="0"/>
    <xf numFmtId="0" fontId="42" fillId="0" borderId="0" applyNumberFormat="0" applyFill="0" applyBorder="0" applyAlignment="0" applyProtection="0"/>
    <xf numFmtId="0" fontId="45" fillId="2" borderId="0" applyNumberFormat="0" applyBorder="0" applyAlignment="0" applyProtection="0"/>
    <xf numFmtId="0" fontId="43" fillId="3" borderId="0" applyNumberFormat="0" applyBorder="0" applyAlignment="0" applyProtection="0"/>
    <xf numFmtId="0" fontId="52" fillId="4" borderId="0" applyNumberFormat="0" applyBorder="0" applyAlignment="0" applyProtection="0"/>
    <xf numFmtId="0" fontId="54" fillId="5" borderId="4" applyNumberFormat="0" applyAlignment="0" applyProtection="0"/>
    <xf numFmtId="0" fontId="53" fillId="6" borderId="5" applyNumberFormat="0" applyAlignment="0" applyProtection="0"/>
    <xf numFmtId="0" fontId="47" fillId="6" borderId="4" applyNumberFormat="0" applyAlignment="0" applyProtection="0"/>
    <xf numFmtId="0" fontId="51" fillId="0" borderId="6" applyNumberFormat="0" applyFill="0" applyAlignment="0" applyProtection="0"/>
    <xf numFmtId="0" fontId="48" fillId="7" borderId="7" applyNumberFormat="0" applyAlignment="0" applyProtection="0"/>
    <xf numFmtId="0" fontId="50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6" fillId="0" borderId="9" applyNumberFormat="0" applyFill="0" applyAlignment="0" applyProtection="0"/>
    <xf numFmtId="0" fontId="37" fillId="9" borderId="0" applyNumberFormat="0" applyBorder="0" applyAlignment="0" applyProtection="0"/>
    <xf numFmtId="0" fontId="36" fillId="10" borderId="0" applyNumberFormat="0" applyBorder="0" applyAlignment="0" applyProtection="0"/>
    <xf numFmtId="0" fontId="36" fillId="11" borderId="0" applyNumberFormat="0" applyBorder="0" applyAlignment="0" applyProtection="0"/>
    <xf numFmtId="0" fontId="37" fillId="12" borderId="0" applyNumberFormat="0" applyBorder="0" applyAlignment="0" applyProtection="0"/>
    <xf numFmtId="0" fontId="37" fillId="13" borderId="0" applyNumberFormat="0" applyBorder="0" applyAlignment="0" applyProtection="0"/>
    <xf numFmtId="0" fontId="36" fillId="14" borderId="0" applyNumberFormat="0" applyBorder="0" applyAlignment="0" applyProtection="0"/>
    <xf numFmtId="0" fontId="36" fillId="15" borderId="0" applyNumberFormat="0" applyBorder="0" applyAlignment="0" applyProtection="0"/>
    <xf numFmtId="0" fontId="37" fillId="16" borderId="0" applyNumberFormat="0" applyBorder="0" applyAlignment="0" applyProtection="0"/>
    <xf numFmtId="0" fontId="37" fillId="17" borderId="0" applyNumberFormat="0" applyBorder="0" applyAlignment="0" applyProtection="0"/>
    <xf numFmtId="0" fontId="36" fillId="18" borderId="0" applyNumberFormat="0" applyBorder="0" applyAlignment="0" applyProtection="0"/>
    <xf numFmtId="0" fontId="36" fillId="19" borderId="0" applyNumberFormat="0" applyBorder="0" applyAlignment="0" applyProtection="0"/>
    <xf numFmtId="0" fontId="37" fillId="20" borderId="0" applyNumberFormat="0" applyBorder="0" applyAlignment="0" applyProtection="0"/>
    <xf numFmtId="0" fontId="37" fillId="21" borderId="0" applyNumberFormat="0" applyBorder="0" applyAlignment="0" applyProtection="0"/>
    <xf numFmtId="0" fontId="36" fillId="22" borderId="0" applyNumberFormat="0" applyBorder="0" applyAlignment="0" applyProtection="0"/>
    <xf numFmtId="0" fontId="36" fillId="23" borderId="0" applyNumberFormat="0" applyBorder="0" applyAlignment="0" applyProtection="0"/>
    <xf numFmtId="0" fontId="37" fillId="24" borderId="0" applyNumberFormat="0" applyBorder="0" applyAlignment="0" applyProtection="0"/>
    <xf numFmtId="0" fontId="37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7" fillId="28" borderId="0" applyNumberFormat="0" applyBorder="0" applyAlignment="0" applyProtection="0"/>
    <xf numFmtId="0" fontId="37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7" fillId="32" borderId="0" applyNumberFormat="0" applyBorder="0" applyAlignment="0" applyProtection="0"/>
    <xf numFmtId="0" fontId="44" fillId="0" borderId="0" applyNumberFormat="0" applyFill="0" applyBorder="0" applyAlignment="0" applyProtection="0">
      <alignment vertical="top"/>
      <protection locked="0"/>
    </xf>
    <xf numFmtId="0" fontId="55" fillId="0" borderId="0" applyNumberFormat="0" applyFill="0" applyBorder="0" applyAlignment="0" applyProtection="0">
      <alignment vertical="top"/>
      <protection locked="0"/>
    </xf>
    <xf numFmtId="0" fontId="38" fillId="38" borderId="21">
      <alignment vertical="center"/>
    </xf>
  </cellStyleXfs>
  <cellXfs count="80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11" fontId="32" fillId="0" borderId="0" xfId="0" applyNumberFormat="1" applyFont="1" applyAlignment="1"/>
    <xf numFmtId="0" fontId="20" fillId="0" borderId="0" xfId="0" applyFont="1">
      <alignment vertical="center"/>
    </xf>
    <xf numFmtId="1" fontId="56" fillId="0" borderId="0" xfId="0" applyNumberFormat="1" applyFont="1" applyAlignment="1"/>
    <xf numFmtId="0" fontId="56" fillId="0" borderId="0" xfId="0" applyNumberFormat="1" applyFont="1" applyAlignment="1"/>
    <xf numFmtId="0" fontId="20" fillId="0" borderId="0" xfId="0" applyFont="1">
      <alignment vertical="center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0" fontId="20" fillId="0" borderId="0" xfId="0" applyFont="1">
      <alignment vertical="center"/>
    </xf>
    <xf numFmtId="0" fontId="0" fillId="0" borderId="0" xfId="0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</cellXfs>
  <cellStyles count="110">
    <cellStyle name="20% - 着色 1" xfId="19" builtinId="30" customBuiltin="1"/>
    <cellStyle name="20% - 着色 1 2" xfId="84"/>
    <cellStyle name="20% - 着色 2" xfId="23" builtinId="34" customBuiltin="1"/>
    <cellStyle name="20% - 着色 2 2" xfId="88"/>
    <cellStyle name="20% - 着色 3" xfId="27" builtinId="38" customBuiltin="1"/>
    <cellStyle name="20% - 着色 3 2" xfId="92"/>
    <cellStyle name="20% - 着色 4" xfId="31" builtinId="42" customBuiltin="1"/>
    <cellStyle name="20% - 着色 4 2" xfId="96"/>
    <cellStyle name="20% - 着色 5" xfId="35" builtinId="46" customBuiltin="1"/>
    <cellStyle name="20% - 着色 5 2" xfId="100"/>
    <cellStyle name="20% - 着色 6" xfId="39" builtinId="50" customBuiltin="1"/>
    <cellStyle name="20% - 着色 6 2" xfId="104"/>
    <cellStyle name="40% - 着色 1" xfId="20" builtinId="31" customBuiltin="1"/>
    <cellStyle name="40% - 着色 1 2" xfId="85"/>
    <cellStyle name="40% - 着色 2" xfId="24" builtinId="35" customBuiltin="1"/>
    <cellStyle name="40% - 着色 2 2" xfId="89"/>
    <cellStyle name="40% - 着色 3" xfId="28" builtinId="39" customBuiltin="1"/>
    <cellStyle name="40% - 着色 3 2" xfId="93"/>
    <cellStyle name="40% - 着色 4" xfId="32" builtinId="43" customBuiltin="1"/>
    <cellStyle name="40% - 着色 4 2" xfId="97"/>
    <cellStyle name="40% - 着色 5" xfId="36" builtinId="47" customBuiltin="1"/>
    <cellStyle name="40% - 着色 5 2" xfId="101"/>
    <cellStyle name="40% - 着色 6" xfId="40" builtinId="51" customBuiltin="1"/>
    <cellStyle name="40% - 着色 6 2" xfId="105"/>
    <cellStyle name="60% - 着色 1" xfId="21" builtinId="32" customBuiltin="1"/>
    <cellStyle name="60% - 着色 1 2" xfId="86"/>
    <cellStyle name="60% - 着色 2" xfId="25" builtinId="36" customBuiltin="1"/>
    <cellStyle name="60% - 着色 2 2" xfId="90"/>
    <cellStyle name="60% - 着色 3" xfId="29" builtinId="40" customBuiltin="1"/>
    <cellStyle name="60% - 着色 3 2" xfId="94"/>
    <cellStyle name="60% - 着色 4" xfId="33" builtinId="44" customBuiltin="1"/>
    <cellStyle name="60% - 着色 4 2" xfId="98"/>
    <cellStyle name="60% - 着色 5" xfId="37" builtinId="48" customBuiltin="1"/>
    <cellStyle name="60% - 着色 5 2" xfId="102"/>
    <cellStyle name="60% - 着色 6" xfId="41" builtinId="52" customBuiltin="1"/>
    <cellStyle name="60% - 着色 6 2" xfId="106"/>
    <cellStyle name="OBI_ColHeader" xfId="109"/>
    <cellStyle name="标题" xfId="1" builtinId="15" customBuiltin="1"/>
    <cellStyle name="标题 1" xfId="2" builtinId="16" customBuiltin="1"/>
    <cellStyle name="标题 1 2" xfId="68"/>
    <cellStyle name="标题 2" xfId="3" builtinId="17" customBuiltin="1"/>
    <cellStyle name="标题 2 2" xfId="69"/>
    <cellStyle name="标题 3" xfId="4" builtinId="18" customBuiltin="1"/>
    <cellStyle name="标题 3 2" xfId="70"/>
    <cellStyle name="标题 4" xfId="5" builtinId="19" customBuiltin="1"/>
    <cellStyle name="标题 4 2" xfId="71"/>
    <cellStyle name="标题 5" xfId="53"/>
    <cellStyle name="标题 6" xfId="67"/>
    <cellStyle name="差" xfId="7" builtinId="27" customBuiltin="1"/>
    <cellStyle name="差 2" xfId="73"/>
    <cellStyle name="常规" xfId="0" builtinId="0"/>
    <cellStyle name="常规 10" xfId="52"/>
    <cellStyle name="常规 10 2" xfId="61"/>
    <cellStyle name="常规 11" xfId="62"/>
    <cellStyle name="常规 2" xfId="44"/>
    <cellStyle name="常规 3" xfId="45"/>
    <cellStyle name="常规 3 2" xfId="54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好" xfId="6" builtinId="26" customBuiltin="1"/>
    <cellStyle name="好 2" xfId="72"/>
    <cellStyle name="汇总" xfId="17" builtinId="25" customBuiltin="1"/>
    <cellStyle name="汇总 2" xfId="82"/>
    <cellStyle name="货币 2" xfId="65"/>
    <cellStyle name="货币[0] 2" xfId="66"/>
    <cellStyle name="计算" xfId="11" builtinId="22" customBuiltin="1"/>
    <cellStyle name="计算 2" xfId="77"/>
    <cellStyle name="检查单元格" xfId="13" builtinId="23" customBuiltin="1"/>
    <cellStyle name="检查单元格 2" xfId="79"/>
    <cellStyle name="解释性文本" xfId="16" builtinId="53" customBuiltin="1"/>
    <cellStyle name="解释性文本 2" xfId="81"/>
    <cellStyle name="警告文本" xfId="14" builtinId="11" customBuiltin="1"/>
    <cellStyle name="警告文本 2" xfId="80"/>
    <cellStyle name="链接单元格" xfId="12" builtinId="24" customBuiltin="1"/>
    <cellStyle name="链接单元格 2" xfId="78"/>
    <cellStyle name="千位分隔 2" xfId="63"/>
    <cellStyle name="千位分隔[0] 2" xfId="64"/>
    <cellStyle name="适中" xfId="8" builtinId="28" customBuiltin="1"/>
    <cellStyle name="适中 2" xfId="74"/>
    <cellStyle name="输出" xfId="10" builtinId="21" customBuiltin="1"/>
    <cellStyle name="输出 2" xfId="76"/>
    <cellStyle name="输入" xfId="9" builtinId="20" customBuiltin="1"/>
    <cellStyle name="输入 2" xfId="75"/>
    <cellStyle name="已访问的超链接" xfId="43" builtinId="9" customBuiltin="1"/>
    <cellStyle name="已访问的超链接 2" xfId="108"/>
    <cellStyle name="着色 1" xfId="18" builtinId="29" customBuiltin="1"/>
    <cellStyle name="着色 1 2" xfId="83"/>
    <cellStyle name="着色 2" xfId="22" builtinId="33" customBuiltin="1"/>
    <cellStyle name="着色 2 2" xfId="87"/>
    <cellStyle name="着色 3" xfId="26" builtinId="37" customBuiltin="1"/>
    <cellStyle name="着色 3 2" xfId="91"/>
    <cellStyle name="着色 4" xfId="30" builtinId="41" customBuiltin="1"/>
    <cellStyle name="着色 4 2" xfId="95"/>
    <cellStyle name="着色 5" xfId="34" builtinId="45" customBuiltin="1"/>
    <cellStyle name="着色 5 2" xfId="99"/>
    <cellStyle name="着色 6" xfId="38" builtinId="49" customBuiltin="1"/>
    <cellStyle name="着色 6 2" xfId="103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466" Type="http://schemas.openxmlformats.org/officeDocument/2006/relationships/image" Target="cid:70e25481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6f2111c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43" Type="http://schemas.openxmlformats.org/officeDocument/2006/relationships/hyperlink" Target="cid:b85e622f2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463" Type="http://schemas.openxmlformats.org/officeDocument/2006/relationships/hyperlink" Target="cid:cd46ec84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464" Type="http://schemas.openxmlformats.org/officeDocument/2006/relationships/image" Target="cid:cd46eca713" TargetMode="External"/><Relationship Id="rId303" Type="http://schemas.openxmlformats.org/officeDocument/2006/relationships/hyperlink" Target="cid:8584637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40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H8" sqref="H8"/>
    </sheetView>
  </sheetViews>
  <sheetFormatPr defaultRowHeight="11.25" x14ac:dyDescent="0.15"/>
  <cols>
    <col min="1" max="1" width="7.75" style="1" customWidth="1"/>
    <col min="2" max="2" width="4.5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3" x14ac:dyDescent="0.2">
      <c r="A1" s="5"/>
      <c r="B1" s="6"/>
      <c r="C1" s="7"/>
      <c r="D1" s="8"/>
      <c r="E1" s="9" t="s">
        <v>0</v>
      </c>
      <c r="F1" s="23" t="s">
        <v>1</v>
      </c>
      <c r="G1" s="10" t="s">
        <v>43</v>
      </c>
      <c r="H1" s="23" t="s">
        <v>2</v>
      </c>
      <c r="I1" s="17" t="s">
        <v>41</v>
      </c>
      <c r="J1" s="18" t="s">
        <v>42</v>
      </c>
      <c r="K1" s="19" t="s">
        <v>44</v>
      </c>
      <c r="L1" s="19" t="s">
        <v>45</v>
      </c>
    </row>
    <row r="2" spans="1:13" x14ac:dyDescent="0.15">
      <c r="A2" s="11" t="s">
        <v>3</v>
      </c>
      <c r="B2" s="12"/>
      <c r="C2" s="41" t="s">
        <v>4</v>
      </c>
      <c r="D2" s="41"/>
      <c r="E2" s="13"/>
      <c r="F2" s="24"/>
      <c r="G2" s="14"/>
      <c r="H2" s="24"/>
      <c r="I2" s="20"/>
      <c r="J2" s="21"/>
      <c r="K2" s="22"/>
      <c r="L2" s="22"/>
    </row>
    <row r="3" spans="1:13" x14ac:dyDescent="0.15">
      <c r="A3" s="42" t="s">
        <v>5</v>
      </c>
      <c r="B3" s="42"/>
      <c r="C3" s="42"/>
      <c r="D3" s="42"/>
      <c r="E3" s="15">
        <f>SUM(E4:E40)</f>
        <v>12517828.846999997</v>
      </c>
      <c r="F3" s="25">
        <f>RA!I7</f>
        <v>1539987.5171999999</v>
      </c>
      <c r="G3" s="16">
        <f>SUM(G4:G40)</f>
        <v>10977841.329800002</v>
      </c>
      <c r="H3" s="27">
        <f>RA!J7</f>
        <v>12.3023531957706</v>
      </c>
      <c r="I3" s="20">
        <f>SUM(I4:I40)</f>
        <v>12517832.989079246</v>
      </c>
      <c r="J3" s="21">
        <f>SUM(J4:J40)</f>
        <v>10977841.372891217</v>
      </c>
      <c r="K3" s="22">
        <f>E3-I3</f>
        <v>-4.1420792490243912</v>
      </c>
      <c r="L3" s="22">
        <f>G3-J3</f>
        <v>-4.3091215193271637E-2</v>
      </c>
    </row>
    <row r="4" spans="1:13" x14ac:dyDescent="0.15">
      <c r="A4" s="43">
        <f>RA!A8</f>
        <v>42137</v>
      </c>
      <c r="B4" s="12">
        <v>12</v>
      </c>
      <c r="C4" s="40" t="s">
        <v>6</v>
      </c>
      <c r="D4" s="40"/>
      <c r="E4" s="15">
        <f>VLOOKUP(C4,RA!B8:D36,3,0)</f>
        <v>445510.50290000002</v>
      </c>
      <c r="F4" s="25">
        <f>VLOOKUP(C4,RA!B8:I39,8,0)</f>
        <v>115270.4209</v>
      </c>
      <c r="G4" s="16">
        <f t="shared" ref="G4:G40" si="0">E4-F4</f>
        <v>330240.08200000005</v>
      </c>
      <c r="H4" s="27">
        <f>RA!J8</f>
        <v>25.8737830308512</v>
      </c>
      <c r="I4" s="20">
        <f>VLOOKUP(B4,RMS!B:D,3,FALSE)</f>
        <v>445511.07224957302</v>
      </c>
      <c r="J4" s="21">
        <f>VLOOKUP(B4,RMS!B:E,4,FALSE)</f>
        <v>330240.09147179499</v>
      </c>
      <c r="K4" s="22">
        <f t="shared" ref="K4:K40" si="1">E4-I4</f>
        <v>-0.56934957299381495</v>
      </c>
      <c r="L4" s="22">
        <f t="shared" ref="L4:L40" si="2">G4-J4</f>
        <v>-9.4717949395999312E-3</v>
      </c>
    </row>
    <row r="5" spans="1:13" x14ac:dyDescent="0.15">
      <c r="A5" s="43"/>
      <c r="B5" s="12">
        <v>13</v>
      </c>
      <c r="C5" s="40" t="s">
        <v>7</v>
      </c>
      <c r="D5" s="40"/>
      <c r="E5" s="15">
        <f>VLOOKUP(C5,RA!B8:D37,3,0)</f>
        <v>60706.065000000002</v>
      </c>
      <c r="F5" s="25">
        <f>VLOOKUP(C5,RA!B9:I40,8,0)</f>
        <v>13210.0926</v>
      </c>
      <c r="G5" s="16">
        <f t="shared" si="0"/>
        <v>47495.972399999999</v>
      </c>
      <c r="H5" s="27">
        <f>RA!J9</f>
        <v>21.7607459814765</v>
      </c>
      <c r="I5" s="20">
        <f>VLOOKUP(B5,RMS!B:D,3,FALSE)</f>
        <v>60706.089955926203</v>
      </c>
      <c r="J5" s="21">
        <f>VLOOKUP(B5,RMS!B:E,4,FALSE)</f>
        <v>47495.979010581701</v>
      </c>
      <c r="K5" s="22">
        <f t="shared" si="1"/>
        <v>-2.4955926201073453E-2</v>
      </c>
      <c r="L5" s="22">
        <f t="shared" si="2"/>
        <v>-6.6105817022616975E-3</v>
      </c>
      <c r="M5" s="34"/>
    </row>
    <row r="6" spans="1:13" x14ac:dyDescent="0.15">
      <c r="A6" s="43"/>
      <c r="B6" s="12">
        <v>14</v>
      </c>
      <c r="C6" s="40" t="s">
        <v>8</v>
      </c>
      <c r="D6" s="40"/>
      <c r="E6" s="15">
        <f>VLOOKUP(C6,RA!B10:D38,3,0)</f>
        <v>95594.000199999995</v>
      </c>
      <c r="F6" s="25">
        <f>VLOOKUP(C6,RA!B10:I41,8,0)</f>
        <v>24923.444</v>
      </c>
      <c r="G6" s="16">
        <f t="shared" si="0"/>
        <v>70670.556199999992</v>
      </c>
      <c r="H6" s="27">
        <f>RA!J10</f>
        <v>26.072184392174901</v>
      </c>
      <c r="I6" s="20">
        <f>VLOOKUP(B6,RMS!B:D,3,FALSE)</f>
        <v>95595.690923076894</v>
      </c>
      <c r="J6" s="21">
        <f>VLOOKUP(B6,RMS!B:E,4,FALSE)</f>
        <v>70670.555891452997</v>
      </c>
      <c r="K6" s="22">
        <f>E6-I6</f>
        <v>-1.6907230768993031</v>
      </c>
      <c r="L6" s="22">
        <f t="shared" si="2"/>
        <v>3.0854699434712529E-4</v>
      </c>
      <c r="M6" s="34"/>
    </row>
    <row r="7" spans="1:13" x14ac:dyDescent="0.15">
      <c r="A7" s="43"/>
      <c r="B7" s="12">
        <v>15</v>
      </c>
      <c r="C7" s="40" t="s">
        <v>9</v>
      </c>
      <c r="D7" s="40"/>
      <c r="E7" s="15">
        <f>VLOOKUP(C7,RA!B10:D39,3,0)</f>
        <v>50968.154699999999</v>
      </c>
      <c r="F7" s="25">
        <f>VLOOKUP(C7,RA!B11:I42,8,0)</f>
        <v>7189.2699000000002</v>
      </c>
      <c r="G7" s="16">
        <f t="shared" si="0"/>
        <v>43778.8848</v>
      </c>
      <c r="H7" s="27">
        <f>RA!J11</f>
        <v>14.105415317302</v>
      </c>
      <c r="I7" s="20">
        <f>VLOOKUP(B7,RMS!B:D,3,FALSE)</f>
        <v>50968.174649572597</v>
      </c>
      <c r="J7" s="21">
        <f>VLOOKUP(B7,RMS!B:E,4,FALSE)</f>
        <v>43778.884952136803</v>
      </c>
      <c r="K7" s="22">
        <f t="shared" si="1"/>
        <v>-1.9949572597397491E-2</v>
      </c>
      <c r="L7" s="22">
        <f t="shared" si="2"/>
        <v>-1.5213680308079347E-4</v>
      </c>
      <c r="M7" s="34"/>
    </row>
    <row r="8" spans="1:13" x14ac:dyDescent="0.15">
      <c r="A8" s="43"/>
      <c r="B8" s="12">
        <v>16</v>
      </c>
      <c r="C8" s="40" t="s">
        <v>10</v>
      </c>
      <c r="D8" s="40"/>
      <c r="E8" s="15">
        <f>VLOOKUP(C8,RA!B12:D39,3,0)</f>
        <v>120085.694</v>
      </c>
      <c r="F8" s="25">
        <f>VLOOKUP(C8,RA!B12:I43,8,0)</f>
        <v>20995.860100000002</v>
      </c>
      <c r="G8" s="16">
        <f t="shared" si="0"/>
        <v>99089.833899999998</v>
      </c>
      <c r="H8" s="27">
        <f>RA!J12</f>
        <v>17.484064421528899</v>
      </c>
      <c r="I8" s="20">
        <f>VLOOKUP(B8,RMS!B:D,3,FALSE)</f>
        <v>120085.688767521</v>
      </c>
      <c r="J8" s="21">
        <f>VLOOKUP(B8,RMS!B:E,4,FALSE)</f>
        <v>99089.834189743604</v>
      </c>
      <c r="K8" s="22">
        <f t="shared" si="1"/>
        <v>5.232479001278989E-3</v>
      </c>
      <c r="L8" s="22">
        <f t="shared" si="2"/>
        <v>-2.8974360611755401E-4</v>
      </c>
      <c r="M8" s="34"/>
    </row>
    <row r="9" spans="1:13" x14ac:dyDescent="0.15">
      <c r="A9" s="43"/>
      <c r="B9" s="12">
        <v>17</v>
      </c>
      <c r="C9" s="40" t="s">
        <v>11</v>
      </c>
      <c r="D9" s="40"/>
      <c r="E9" s="15">
        <f>VLOOKUP(C9,RA!B12:D40,3,0)</f>
        <v>185899.5263</v>
      </c>
      <c r="F9" s="25">
        <f>VLOOKUP(C9,RA!B13:I44,8,0)</f>
        <v>55518.100899999998</v>
      </c>
      <c r="G9" s="16">
        <f t="shared" si="0"/>
        <v>130381.42540000001</v>
      </c>
      <c r="H9" s="27">
        <f>RA!J13</f>
        <v>29.864573624790399</v>
      </c>
      <c r="I9" s="20">
        <f>VLOOKUP(B9,RMS!B:D,3,FALSE)</f>
        <v>185899.700715385</v>
      </c>
      <c r="J9" s="21">
        <f>VLOOKUP(B9,RMS!B:E,4,FALSE)</f>
        <v>130381.424559829</v>
      </c>
      <c r="K9" s="22">
        <f t="shared" si="1"/>
        <v>-0.17441538500133902</v>
      </c>
      <c r="L9" s="22">
        <f t="shared" si="2"/>
        <v>8.4017100743949413E-4</v>
      </c>
      <c r="M9" s="34"/>
    </row>
    <row r="10" spans="1:13" x14ac:dyDescent="0.15">
      <c r="A10" s="43"/>
      <c r="B10" s="12">
        <v>18</v>
      </c>
      <c r="C10" s="40" t="s">
        <v>12</v>
      </c>
      <c r="D10" s="40"/>
      <c r="E10" s="15">
        <f>VLOOKUP(C10,RA!B14:D41,3,0)</f>
        <v>129995.7136</v>
      </c>
      <c r="F10" s="25">
        <f>VLOOKUP(C10,RA!B14:I45,8,0)</f>
        <v>25565.577600000001</v>
      </c>
      <c r="G10" s="16">
        <f t="shared" si="0"/>
        <v>104430.136</v>
      </c>
      <c r="H10" s="27">
        <f>RA!J14</f>
        <v>19.666477372220101</v>
      </c>
      <c r="I10" s="20">
        <f>VLOOKUP(B10,RMS!B:D,3,FALSE)</f>
        <v>129995.70492307701</v>
      </c>
      <c r="J10" s="21">
        <f>VLOOKUP(B10,RMS!B:E,4,FALSE)</f>
        <v>104430.134918803</v>
      </c>
      <c r="K10" s="22">
        <f t="shared" si="1"/>
        <v>8.6769229965284467E-3</v>
      </c>
      <c r="L10" s="22">
        <f t="shared" si="2"/>
        <v>1.0811969987116754E-3</v>
      </c>
      <c r="M10" s="34"/>
    </row>
    <row r="11" spans="1:13" x14ac:dyDescent="0.15">
      <c r="A11" s="43"/>
      <c r="B11" s="12">
        <v>19</v>
      </c>
      <c r="C11" s="40" t="s">
        <v>13</v>
      </c>
      <c r="D11" s="40"/>
      <c r="E11" s="15">
        <f>VLOOKUP(C11,RA!B14:D42,3,0)</f>
        <v>81947.638200000001</v>
      </c>
      <c r="F11" s="25">
        <f>VLOOKUP(C11,RA!B15:I46,8,0)</f>
        <v>20311.496200000001</v>
      </c>
      <c r="G11" s="16">
        <f t="shared" si="0"/>
        <v>61636.142</v>
      </c>
      <c r="H11" s="27">
        <f>RA!J15</f>
        <v>24.785944593580702</v>
      </c>
      <c r="I11" s="20">
        <f>VLOOKUP(B11,RMS!B:D,3,FALSE)</f>
        <v>81947.739026495707</v>
      </c>
      <c r="J11" s="21">
        <f>VLOOKUP(B11,RMS!B:E,4,FALSE)</f>
        <v>61636.142679487202</v>
      </c>
      <c r="K11" s="22">
        <f t="shared" si="1"/>
        <v>-0.10082649570540525</v>
      </c>
      <c r="L11" s="22">
        <f t="shared" si="2"/>
        <v>-6.7948720243293792E-4</v>
      </c>
      <c r="M11" s="34"/>
    </row>
    <row r="12" spans="1:13" x14ac:dyDescent="0.15">
      <c r="A12" s="43"/>
      <c r="B12" s="12">
        <v>21</v>
      </c>
      <c r="C12" s="40" t="s">
        <v>14</v>
      </c>
      <c r="D12" s="40"/>
      <c r="E12" s="15">
        <f>VLOOKUP(C12,RA!B16:D43,3,0)</f>
        <v>654205.10380000004</v>
      </c>
      <c r="F12" s="25">
        <f>VLOOKUP(C12,RA!B16:I47,8,0)</f>
        <v>33394.122900000002</v>
      </c>
      <c r="G12" s="16">
        <f t="shared" si="0"/>
        <v>620810.98090000008</v>
      </c>
      <c r="H12" s="27">
        <f>RA!J16</f>
        <v>5.1045341447242896</v>
      </c>
      <c r="I12" s="20">
        <f>VLOOKUP(B12,RMS!B:D,3,FALSE)</f>
        <v>654204.68343589699</v>
      </c>
      <c r="J12" s="21">
        <f>VLOOKUP(B12,RMS!B:E,4,FALSE)</f>
        <v>620810.98023931601</v>
      </c>
      <c r="K12" s="22">
        <f t="shared" si="1"/>
        <v>0.4203641030471772</v>
      </c>
      <c r="L12" s="22">
        <f t="shared" si="2"/>
        <v>6.6068407613784075E-4</v>
      </c>
      <c r="M12" s="34"/>
    </row>
    <row r="13" spans="1:13" x14ac:dyDescent="0.15">
      <c r="A13" s="43"/>
      <c r="B13" s="12">
        <v>22</v>
      </c>
      <c r="C13" s="40" t="s">
        <v>15</v>
      </c>
      <c r="D13" s="40"/>
      <c r="E13" s="15">
        <f>VLOOKUP(C13,RA!B16:D44,3,0)</f>
        <v>398786.32579999999</v>
      </c>
      <c r="F13" s="25">
        <f>VLOOKUP(C13,RA!B17:I48,8,0)</f>
        <v>59609.805</v>
      </c>
      <c r="G13" s="16">
        <f t="shared" si="0"/>
        <v>339176.5208</v>
      </c>
      <c r="H13" s="27">
        <f>RA!J17</f>
        <v>14.9478056652062</v>
      </c>
      <c r="I13" s="20">
        <f>VLOOKUP(B13,RMS!B:D,3,FALSE)</f>
        <v>398786.271665812</v>
      </c>
      <c r="J13" s="21">
        <f>VLOOKUP(B13,RMS!B:E,4,FALSE)</f>
        <v>339176.52093760698</v>
      </c>
      <c r="K13" s="22">
        <f t="shared" si="1"/>
        <v>5.4134187987074256E-2</v>
      </c>
      <c r="L13" s="22">
        <f t="shared" si="2"/>
        <v>-1.3760698493570089E-4</v>
      </c>
      <c r="M13" s="34"/>
    </row>
    <row r="14" spans="1:13" x14ac:dyDescent="0.15">
      <c r="A14" s="43"/>
      <c r="B14" s="12">
        <v>23</v>
      </c>
      <c r="C14" s="40" t="s">
        <v>16</v>
      </c>
      <c r="D14" s="40"/>
      <c r="E14" s="15">
        <f>VLOOKUP(C14,RA!B18:D45,3,0)</f>
        <v>1180012.4335</v>
      </c>
      <c r="F14" s="25">
        <f>VLOOKUP(C14,RA!B18:I49,8,0)</f>
        <v>131787.80160000001</v>
      </c>
      <c r="G14" s="16">
        <f t="shared" si="0"/>
        <v>1048224.6319</v>
      </c>
      <c r="H14" s="27">
        <f>RA!J18</f>
        <v>11.1683400834268</v>
      </c>
      <c r="I14" s="20">
        <f>VLOOKUP(B14,RMS!B:D,3,FALSE)</f>
        <v>1180012.39139915</v>
      </c>
      <c r="J14" s="21">
        <f>VLOOKUP(B14,RMS!B:E,4,FALSE)</f>
        <v>1048224.62946581</v>
      </c>
      <c r="K14" s="22">
        <f t="shared" si="1"/>
        <v>4.2100850027054548E-2</v>
      </c>
      <c r="L14" s="22">
        <f t="shared" si="2"/>
        <v>2.4341900134459138E-3</v>
      </c>
      <c r="M14" s="34"/>
    </row>
    <row r="15" spans="1:13" x14ac:dyDescent="0.15">
      <c r="A15" s="43"/>
      <c r="B15" s="12">
        <v>24</v>
      </c>
      <c r="C15" s="40" t="s">
        <v>17</v>
      </c>
      <c r="D15" s="40"/>
      <c r="E15" s="15">
        <f>VLOOKUP(C15,RA!B18:D46,3,0)</f>
        <v>467703.6924</v>
      </c>
      <c r="F15" s="25">
        <f>VLOOKUP(C15,RA!B19:I50,8,0)</f>
        <v>29655.037400000001</v>
      </c>
      <c r="G15" s="16">
        <f t="shared" si="0"/>
        <v>438048.65500000003</v>
      </c>
      <c r="H15" s="27">
        <f>RA!J19</f>
        <v>6.3405608897006003</v>
      </c>
      <c r="I15" s="20">
        <f>VLOOKUP(B15,RMS!B:D,3,FALSE)</f>
        <v>467703.69621196599</v>
      </c>
      <c r="J15" s="21">
        <f>VLOOKUP(B15,RMS!B:E,4,FALSE)</f>
        <v>438048.65481623902</v>
      </c>
      <c r="K15" s="22">
        <f t="shared" si="1"/>
        <v>-3.8119659875519574E-3</v>
      </c>
      <c r="L15" s="22">
        <f t="shared" si="2"/>
        <v>1.8376100342720747E-4</v>
      </c>
      <c r="M15" s="34"/>
    </row>
    <row r="16" spans="1:13" x14ac:dyDescent="0.15">
      <c r="A16" s="43"/>
      <c r="B16" s="12">
        <v>25</v>
      </c>
      <c r="C16" s="40" t="s">
        <v>18</v>
      </c>
      <c r="D16" s="40"/>
      <c r="E16" s="15">
        <f>VLOOKUP(C16,RA!B20:D47,3,0)</f>
        <v>713391.03460000001</v>
      </c>
      <c r="F16" s="25">
        <f>VLOOKUP(C16,RA!B20:I51,8,0)</f>
        <v>66772.797699999996</v>
      </c>
      <c r="G16" s="16">
        <f t="shared" si="0"/>
        <v>646618.23690000002</v>
      </c>
      <c r="H16" s="27">
        <f>RA!J20</f>
        <v>9.3599154547042591</v>
      </c>
      <c r="I16" s="20">
        <f>VLOOKUP(B16,RMS!B:D,3,FALSE)</f>
        <v>713391.12910000002</v>
      </c>
      <c r="J16" s="21">
        <f>VLOOKUP(B16,RMS!B:E,4,FALSE)</f>
        <v>646618.23690000002</v>
      </c>
      <c r="K16" s="22">
        <f t="shared" si="1"/>
        <v>-9.4500000006519258E-2</v>
      </c>
      <c r="L16" s="22">
        <f t="shared" si="2"/>
        <v>0</v>
      </c>
      <c r="M16" s="34"/>
    </row>
    <row r="17" spans="1:13" x14ac:dyDescent="0.15">
      <c r="A17" s="43"/>
      <c r="B17" s="12">
        <v>26</v>
      </c>
      <c r="C17" s="40" t="s">
        <v>19</v>
      </c>
      <c r="D17" s="40"/>
      <c r="E17" s="15">
        <f>VLOOKUP(C17,RA!B20:D48,3,0)</f>
        <v>254313.13380000001</v>
      </c>
      <c r="F17" s="25">
        <f>VLOOKUP(C17,RA!B21:I52,8,0)</f>
        <v>30584.044099999999</v>
      </c>
      <c r="G17" s="16">
        <f t="shared" si="0"/>
        <v>223729.08970000001</v>
      </c>
      <c r="H17" s="27">
        <f>RA!J21</f>
        <v>12.0261363001615</v>
      </c>
      <c r="I17" s="20">
        <f>VLOOKUP(B17,RMS!B:D,3,FALSE)</f>
        <v>254313.116636828</v>
      </c>
      <c r="J17" s="21">
        <f>VLOOKUP(B17,RMS!B:E,4,FALSE)</f>
        <v>223729.08971073999</v>
      </c>
      <c r="K17" s="22">
        <f t="shared" si="1"/>
        <v>1.7163172014988959E-2</v>
      </c>
      <c r="L17" s="22">
        <f t="shared" si="2"/>
        <v>-1.0739982826635242E-5</v>
      </c>
      <c r="M17" s="34"/>
    </row>
    <row r="18" spans="1:13" x14ac:dyDescent="0.15">
      <c r="A18" s="43"/>
      <c r="B18" s="12">
        <v>27</v>
      </c>
      <c r="C18" s="40" t="s">
        <v>20</v>
      </c>
      <c r="D18" s="40"/>
      <c r="E18" s="15">
        <f>VLOOKUP(C18,RA!B22:D49,3,0)</f>
        <v>958912.46349999995</v>
      </c>
      <c r="F18" s="25">
        <f>VLOOKUP(C18,RA!B22:I53,8,0)</f>
        <v>117911.9764</v>
      </c>
      <c r="G18" s="16">
        <f t="shared" si="0"/>
        <v>841000.48709999991</v>
      </c>
      <c r="H18" s="27">
        <f>RA!J22</f>
        <v>12.296427556027901</v>
      </c>
      <c r="I18" s="20">
        <f>VLOOKUP(B18,RMS!B:D,3,FALSE)</f>
        <v>958913.44949999999</v>
      </c>
      <c r="J18" s="21">
        <f>VLOOKUP(B18,RMS!B:E,4,FALSE)</f>
        <v>841000.48569999996</v>
      </c>
      <c r="K18" s="22">
        <f t="shared" si="1"/>
        <v>-0.98600000003352761</v>
      </c>
      <c r="L18" s="22">
        <f t="shared" si="2"/>
        <v>1.39999995008111E-3</v>
      </c>
      <c r="M18" s="34"/>
    </row>
    <row r="19" spans="1:13" x14ac:dyDescent="0.15">
      <c r="A19" s="43"/>
      <c r="B19" s="12">
        <v>29</v>
      </c>
      <c r="C19" s="40" t="s">
        <v>21</v>
      </c>
      <c r="D19" s="40"/>
      <c r="E19" s="15">
        <f>VLOOKUP(C19,RA!B22:D50,3,0)</f>
        <v>1953896.0511</v>
      </c>
      <c r="F19" s="25">
        <f>VLOOKUP(C19,RA!B23:I54,8,0)</f>
        <v>261621.11180000001</v>
      </c>
      <c r="G19" s="16">
        <f t="shared" si="0"/>
        <v>1692274.9393</v>
      </c>
      <c r="H19" s="27">
        <f>RA!J23</f>
        <v>13.3897149570835</v>
      </c>
      <c r="I19" s="20">
        <f>VLOOKUP(B19,RMS!B:D,3,FALSE)</f>
        <v>1953897.1918367499</v>
      </c>
      <c r="J19" s="21">
        <f>VLOOKUP(B19,RMS!B:E,4,FALSE)</f>
        <v>1692274.9665230799</v>
      </c>
      <c r="K19" s="22">
        <f t="shared" si="1"/>
        <v>-1.1407367498613894</v>
      </c>
      <c r="L19" s="22">
        <f t="shared" si="2"/>
        <v>-2.7223079930990934E-2</v>
      </c>
      <c r="M19" s="34"/>
    </row>
    <row r="20" spans="1:13" x14ac:dyDescent="0.15">
      <c r="A20" s="43"/>
      <c r="B20" s="12">
        <v>31</v>
      </c>
      <c r="C20" s="40" t="s">
        <v>22</v>
      </c>
      <c r="D20" s="40"/>
      <c r="E20" s="15">
        <f>VLOOKUP(C20,RA!B24:D51,3,0)</f>
        <v>185752.5134</v>
      </c>
      <c r="F20" s="25">
        <f>VLOOKUP(C20,RA!B24:I55,8,0)</f>
        <v>29535.798599999998</v>
      </c>
      <c r="G20" s="16">
        <f t="shared" si="0"/>
        <v>156216.71479999999</v>
      </c>
      <c r="H20" s="27">
        <f>RA!J24</f>
        <v>15.9006185485079</v>
      </c>
      <c r="I20" s="20">
        <f>VLOOKUP(B20,RMS!B:D,3,FALSE)</f>
        <v>185752.547040345</v>
      </c>
      <c r="J20" s="21">
        <f>VLOOKUP(B20,RMS!B:E,4,FALSE)</f>
        <v>156216.71965853701</v>
      </c>
      <c r="K20" s="22">
        <f t="shared" si="1"/>
        <v>-3.3640345005551353E-2</v>
      </c>
      <c r="L20" s="22">
        <f t="shared" si="2"/>
        <v>-4.8585370241198689E-3</v>
      </c>
      <c r="M20" s="34"/>
    </row>
    <row r="21" spans="1:13" x14ac:dyDescent="0.15">
      <c r="A21" s="43"/>
      <c r="B21" s="12">
        <v>32</v>
      </c>
      <c r="C21" s="40" t="s">
        <v>23</v>
      </c>
      <c r="D21" s="40"/>
      <c r="E21" s="15">
        <f>VLOOKUP(C21,RA!B24:D52,3,0)</f>
        <v>165542.9792</v>
      </c>
      <c r="F21" s="25">
        <f>VLOOKUP(C21,RA!B25:I56,8,0)</f>
        <v>15589.967500000001</v>
      </c>
      <c r="G21" s="16">
        <f t="shared" si="0"/>
        <v>149953.0117</v>
      </c>
      <c r="H21" s="27">
        <f>RA!J25</f>
        <v>9.4174742869433601</v>
      </c>
      <c r="I21" s="20">
        <f>VLOOKUP(B21,RMS!B:D,3,FALSE)</f>
        <v>165542.97717819401</v>
      </c>
      <c r="J21" s="21">
        <f>VLOOKUP(B21,RMS!B:E,4,FALSE)</f>
        <v>149953.017920235</v>
      </c>
      <c r="K21" s="22">
        <f t="shared" si="1"/>
        <v>2.0218059944454581E-3</v>
      </c>
      <c r="L21" s="22">
        <f t="shared" si="2"/>
        <v>-6.2202349945437163E-3</v>
      </c>
      <c r="M21" s="34"/>
    </row>
    <row r="22" spans="1:13" x14ac:dyDescent="0.15">
      <c r="A22" s="43"/>
      <c r="B22" s="12">
        <v>33</v>
      </c>
      <c r="C22" s="40" t="s">
        <v>24</v>
      </c>
      <c r="D22" s="40"/>
      <c r="E22" s="15">
        <f>VLOOKUP(C22,RA!B26:D53,3,0)</f>
        <v>449975.84490000003</v>
      </c>
      <c r="F22" s="25">
        <f>VLOOKUP(C22,RA!B26:I57,8,0)</f>
        <v>104083.8098</v>
      </c>
      <c r="G22" s="16">
        <f t="shared" si="0"/>
        <v>345892.03510000004</v>
      </c>
      <c r="H22" s="27">
        <f>RA!J26</f>
        <v>23.130977135701801</v>
      </c>
      <c r="I22" s="20">
        <f>VLOOKUP(B22,RMS!B:D,3,FALSE)</f>
        <v>449975.82490990101</v>
      </c>
      <c r="J22" s="21">
        <f>VLOOKUP(B22,RMS!B:E,4,FALSE)</f>
        <v>345892.02688870399</v>
      </c>
      <c r="K22" s="22">
        <f t="shared" si="1"/>
        <v>1.9990099011920393E-2</v>
      </c>
      <c r="L22" s="22">
        <f t="shared" si="2"/>
        <v>8.2112960517406464E-3</v>
      </c>
      <c r="M22" s="34"/>
    </row>
    <row r="23" spans="1:13" x14ac:dyDescent="0.15">
      <c r="A23" s="43"/>
      <c r="B23" s="12">
        <v>34</v>
      </c>
      <c r="C23" s="40" t="s">
        <v>25</v>
      </c>
      <c r="D23" s="40"/>
      <c r="E23" s="15">
        <f>VLOOKUP(C23,RA!B26:D54,3,0)</f>
        <v>199896.97560000001</v>
      </c>
      <c r="F23" s="25">
        <f>VLOOKUP(C23,RA!B27:I58,8,0)</f>
        <v>54650.497199999998</v>
      </c>
      <c r="G23" s="16">
        <f t="shared" si="0"/>
        <v>145246.47840000002</v>
      </c>
      <c r="H23" s="27">
        <f>RA!J27</f>
        <v>27.3393316912194</v>
      </c>
      <c r="I23" s="20">
        <f>VLOOKUP(B23,RMS!B:D,3,FALSE)</f>
        <v>199896.93766365599</v>
      </c>
      <c r="J23" s="21">
        <f>VLOOKUP(B23,RMS!B:E,4,FALSE)</f>
        <v>145246.47915972001</v>
      </c>
      <c r="K23" s="22">
        <f t="shared" si="1"/>
        <v>3.7936344015179202E-2</v>
      </c>
      <c r="L23" s="22">
        <f t="shared" si="2"/>
        <v>-7.5971998739987612E-4</v>
      </c>
      <c r="M23" s="34"/>
    </row>
    <row r="24" spans="1:13" x14ac:dyDescent="0.15">
      <c r="A24" s="43"/>
      <c r="B24" s="12">
        <v>35</v>
      </c>
      <c r="C24" s="40" t="s">
        <v>26</v>
      </c>
      <c r="D24" s="40"/>
      <c r="E24" s="15">
        <f>VLOOKUP(C24,RA!B28:D55,3,0)</f>
        <v>667474.27859999996</v>
      </c>
      <c r="F24" s="25">
        <f>VLOOKUP(C24,RA!B28:I59,8,0)</f>
        <v>26093.051100000001</v>
      </c>
      <c r="G24" s="16">
        <f t="shared" si="0"/>
        <v>641381.22749999992</v>
      </c>
      <c r="H24" s="27">
        <f>RA!J28</f>
        <v>3.9092219635382999</v>
      </c>
      <c r="I24" s="20">
        <f>VLOOKUP(B24,RMS!B:D,3,FALSE)</f>
        <v>667474.27515221201</v>
      </c>
      <c r="J24" s="21">
        <f>VLOOKUP(B24,RMS!B:E,4,FALSE)</f>
        <v>641381.22733451298</v>
      </c>
      <c r="K24" s="22">
        <f t="shared" si="1"/>
        <v>3.4477879526093602E-3</v>
      </c>
      <c r="L24" s="22">
        <f t="shared" si="2"/>
        <v>1.6548694111406803E-4</v>
      </c>
      <c r="M24" s="34"/>
    </row>
    <row r="25" spans="1:13" x14ac:dyDescent="0.15">
      <c r="A25" s="43"/>
      <c r="B25" s="12">
        <v>36</v>
      </c>
      <c r="C25" s="40" t="s">
        <v>27</v>
      </c>
      <c r="D25" s="40"/>
      <c r="E25" s="15">
        <f>VLOOKUP(C25,RA!B28:D56,3,0)</f>
        <v>633353.73840000003</v>
      </c>
      <c r="F25" s="25">
        <f>VLOOKUP(C25,RA!B29:I60,8,0)</f>
        <v>99117.231199999995</v>
      </c>
      <c r="G25" s="16">
        <f t="shared" si="0"/>
        <v>534236.50719999999</v>
      </c>
      <c r="H25" s="27">
        <f>RA!J29</f>
        <v>15.6495849302782</v>
      </c>
      <c r="I25" s="20">
        <f>VLOOKUP(B25,RMS!B:D,3,FALSE)</f>
        <v>633353.73968053097</v>
      </c>
      <c r="J25" s="21">
        <f>VLOOKUP(B25,RMS!B:E,4,FALSE)</f>
        <v>534236.51877694402</v>
      </c>
      <c r="K25" s="22">
        <f t="shared" si="1"/>
        <v>-1.2805309379473329E-3</v>
      </c>
      <c r="L25" s="22">
        <f t="shared" si="2"/>
        <v>-1.1576944030821323E-2</v>
      </c>
      <c r="M25" s="34"/>
    </row>
    <row r="26" spans="1:13" x14ac:dyDescent="0.15">
      <c r="A26" s="43"/>
      <c r="B26" s="12">
        <v>37</v>
      </c>
      <c r="C26" s="40" t="s">
        <v>28</v>
      </c>
      <c r="D26" s="40"/>
      <c r="E26" s="15">
        <f>VLOOKUP(C26,RA!B30:D57,3,0)</f>
        <v>953323.7328</v>
      </c>
      <c r="F26" s="25">
        <f>VLOOKUP(C26,RA!B30:I61,8,0)</f>
        <v>131622.66039999999</v>
      </c>
      <c r="G26" s="16">
        <f t="shared" si="0"/>
        <v>821701.07239999995</v>
      </c>
      <c r="H26" s="27">
        <f>RA!J30</f>
        <v>13.8067118095772</v>
      </c>
      <c r="I26" s="20">
        <f>VLOOKUP(B26,RMS!B:D,3,FALSE)</f>
        <v>953323.752856637</v>
      </c>
      <c r="J26" s="21">
        <f>VLOOKUP(B26,RMS!B:E,4,FALSE)</f>
        <v>821701.05584284395</v>
      </c>
      <c r="K26" s="22">
        <f t="shared" si="1"/>
        <v>-2.005663700401783E-2</v>
      </c>
      <c r="L26" s="22">
        <f t="shared" si="2"/>
        <v>1.6557155991904438E-2</v>
      </c>
      <c r="M26" s="34"/>
    </row>
    <row r="27" spans="1:13" x14ac:dyDescent="0.15">
      <c r="A27" s="43"/>
      <c r="B27" s="12">
        <v>38</v>
      </c>
      <c r="C27" s="40" t="s">
        <v>29</v>
      </c>
      <c r="D27" s="40"/>
      <c r="E27" s="15">
        <f>VLOOKUP(C27,RA!B30:D58,3,0)</f>
        <v>557522.1679</v>
      </c>
      <c r="F27" s="25">
        <f>VLOOKUP(C27,RA!B31:I62,8,0)</f>
        <v>32017.264599999999</v>
      </c>
      <c r="G27" s="16">
        <f t="shared" si="0"/>
        <v>525504.90330000001</v>
      </c>
      <c r="H27" s="27">
        <f>RA!J31</f>
        <v>5.74277875274419</v>
      </c>
      <c r="I27" s="20">
        <f>VLOOKUP(B27,RMS!B:D,3,FALSE)</f>
        <v>557522.11203982297</v>
      </c>
      <c r="J27" s="21">
        <f>VLOOKUP(B27,RMS!B:E,4,FALSE)</f>
        <v>525504.90260885004</v>
      </c>
      <c r="K27" s="22">
        <f t="shared" si="1"/>
        <v>5.5860177031718194E-2</v>
      </c>
      <c r="L27" s="22">
        <f t="shared" si="2"/>
        <v>6.9114996585994959E-4</v>
      </c>
      <c r="M27" s="34"/>
    </row>
    <row r="28" spans="1:13" x14ac:dyDescent="0.15">
      <c r="A28" s="43"/>
      <c r="B28" s="12">
        <v>39</v>
      </c>
      <c r="C28" s="40" t="s">
        <v>30</v>
      </c>
      <c r="D28" s="40"/>
      <c r="E28" s="15">
        <f>VLOOKUP(C28,RA!B32:D59,3,0)</f>
        <v>95292.340200000006</v>
      </c>
      <c r="F28" s="25">
        <f>VLOOKUP(C28,RA!B32:I63,8,0)</f>
        <v>28739.063999999998</v>
      </c>
      <c r="G28" s="16">
        <f t="shared" si="0"/>
        <v>66553.276200000008</v>
      </c>
      <c r="H28" s="27">
        <f>RA!J32</f>
        <v>30.158839566414599</v>
      </c>
      <c r="I28" s="20">
        <f>VLOOKUP(B28,RMS!B:D,3,FALSE)</f>
        <v>95292.291389849503</v>
      </c>
      <c r="J28" s="21">
        <f>VLOOKUP(B28,RMS!B:E,4,FALSE)</f>
        <v>66553.289738736697</v>
      </c>
      <c r="K28" s="22">
        <f t="shared" si="1"/>
        <v>4.8810150503413752E-2</v>
      </c>
      <c r="L28" s="22">
        <f t="shared" si="2"/>
        <v>-1.3538736689952202E-2</v>
      </c>
      <c r="M28" s="34"/>
    </row>
    <row r="29" spans="1:13" x14ac:dyDescent="0.15">
      <c r="A29" s="43"/>
      <c r="B29" s="12">
        <v>40</v>
      </c>
      <c r="C29" s="40" t="s">
        <v>31</v>
      </c>
      <c r="D29" s="40"/>
      <c r="E29" s="15">
        <f>VLOOKUP(C29,RA!B32:D60,3,0)</f>
        <v>0</v>
      </c>
      <c r="F29" s="25">
        <f>VLOOKUP(C29,RA!B33:I64,8,0)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4"/>
    </row>
    <row r="30" spans="1:13" ht="12" thickBot="1" x14ac:dyDescent="0.2">
      <c r="A30" s="43"/>
      <c r="B30" s="12">
        <v>42</v>
      </c>
      <c r="C30" s="40" t="s">
        <v>32</v>
      </c>
      <c r="D30" s="40"/>
      <c r="E30" s="15">
        <f>VLOOKUP(C30,RA!B34:D62,3,0)</f>
        <v>99177.100999999995</v>
      </c>
      <c r="F30" s="25">
        <f>VLOOKUP(C30,RA!B34:I66,8,0)</f>
        <v>17440.015599999999</v>
      </c>
      <c r="G30" s="16">
        <f t="shared" si="0"/>
        <v>81737.085399999996</v>
      </c>
      <c r="H30" s="27">
        <f>RA!J34</f>
        <v>0</v>
      </c>
      <c r="I30" s="20">
        <f>VLOOKUP(B30,RMS!B:D,3,FALSE)</f>
        <v>99177.101500000004</v>
      </c>
      <c r="J30" s="21">
        <f>VLOOKUP(B30,RMS!B:E,4,FALSE)</f>
        <v>81737.081999999995</v>
      </c>
      <c r="K30" s="22">
        <f t="shared" si="1"/>
        <v>-5.0000000919681042E-4</v>
      </c>
      <c r="L30" s="22">
        <f t="shared" si="2"/>
        <v>3.4000000014202669E-3</v>
      </c>
      <c r="M30" s="34"/>
    </row>
    <row r="31" spans="1:13" s="39" customFormat="1" ht="12" thickBot="1" x14ac:dyDescent="0.2">
      <c r="A31" s="43"/>
      <c r="B31" s="12">
        <v>70</v>
      </c>
      <c r="C31" s="44" t="s">
        <v>70</v>
      </c>
      <c r="D31" s="45"/>
      <c r="E31" s="15">
        <f>VLOOKUP(C31,RA!B35:D63,3,0)</f>
        <v>52270.09</v>
      </c>
      <c r="F31" s="25">
        <f>VLOOKUP(C31,RA!B35:I67,8,0)</f>
        <v>2351.37</v>
      </c>
      <c r="G31" s="16">
        <f t="shared" si="0"/>
        <v>49918.719999999994</v>
      </c>
      <c r="H31" s="27">
        <f>RA!J35</f>
        <v>17.584720085738301</v>
      </c>
      <c r="I31" s="20">
        <f>VLOOKUP(B31,RMS!B:D,3,FALSE)</f>
        <v>52270.09</v>
      </c>
      <c r="J31" s="21">
        <f>VLOOKUP(B31,RMS!B:E,4,FALSE)</f>
        <v>49918.720000000001</v>
      </c>
      <c r="K31" s="22">
        <f t="shared" si="1"/>
        <v>0</v>
      </c>
      <c r="L31" s="22">
        <f t="shared" si="2"/>
        <v>0</v>
      </c>
    </row>
    <row r="32" spans="1:13" x14ac:dyDescent="0.15">
      <c r="A32" s="43"/>
      <c r="B32" s="12">
        <v>71</v>
      </c>
      <c r="C32" s="40" t="s">
        <v>36</v>
      </c>
      <c r="D32" s="40"/>
      <c r="E32" s="15">
        <f>VLOOKUP(C32,RA!B34:D63,3,0)</f>
        <v>90108.6</v>
      </c>
      <c r="F32" s="25">
        <f>VLOOKUP(C32,RA!B34:I67,8,0)</f>
        <v>-14659.23</v>
      </c>
      <c r="G32" s="16">
        <f t="shared" si="0"/>
        <v>104767.83</v>
      </c>
      <c r="H32" s="27">
        <f>RA!J35</f>
        <v>17.584720085738301</v>
      </c>
      <c r="I32" s="20">
        <f>VLOOKUP(B32,RMS!B:D,3,FALSE)</f>
        <v>90108.6</v>
      </c>
      <c r="J32" s="21">
        <f>VLOOKUP(B32,RMS!B:E,4,FALSE)</f>
        <v>104767.83</v>
      </c>
      <c r="K32" s="22">
        <f t="shared" si="1"/>
        <v>0</v>
      </c>
      <c r="L32" s="22">
        <f t="shared" si="2"/>
        <v>0</v>
      </c>
      <c r="M32" s="34"/>
    </row>
    <row r="33" spans="1:13" x14ac:dyDescent="0.15">
      <c r="A33" s="43"/>
      <c r="B33" s="12">
        <v>72</v>
      </c>
      <c r="C33" s="40" t="s">
        <v>37</v>
      </c>
      <c r="D33" s="40"/>
      <c r="E33" s="15">
        <f>VLOOKUP(C33,RA!B34:D64,3,0)</f>
        <v>41688.9</v>
      </c>
      <c r="F33" s="25">
        <f>VLOOKUP(C33,RA!B34:I68,8,0)</f>
        <v>-546.95000000000005</v>
      </c>
      <c r="G33" s="16">
        <f t="shared" si="0"/>
        <v>42235.85</v>
      </c>
      <c r="H33" s="27">
        <f>RA!J34</f>
        <v>0</v>
      </c>
      <c r="I33" s="20">
        <f>VLOOKUP(B33,RMS!B:D,3,FALSE)</f>
        <v>41688.9</v>
      </c>
      <c r="J33" s="21">
        <f>VLOOKUP(B33,RMS!B:E,4,FALSE)</f>
        <v>42235.85</v>
      </c>
      <c r="K33" s="22">
        <f t="shared" si="1"/>
        <v>0</v>
      </c>
      <c r="L33" s="22">
        <f t="shared" si="2"/>
        <v>0</v>
      </c>
      <c r="M33" s="34"/>
    </row>
    <row r="34" spans="1:13" x14ac:dyDescent="0.15">
      <c r="A34" s="43"/>
      <c r="B34" s="12">
        <v>73</v>
      </c>
      <c r="C34" s="40" t="s">
        <v>38</v>
      </c>
      <c r="D34" s="40"/>
      <c r="E34" s="15">
        <f>VLOOKUP(C34,RA!B35:D65,3,0)</f>
        <v>126596.68</v>
      </c>
      <c r="F34" s="25">
        <f>VLOOKUP(C34,RA!B35:I69,8,0)</f>
        <v>-22397.72</v>
      </c>
      <c r="G34" s="16">
        <f t="shared" si="0"/>
        <v>148994.4</v>
      </c>
      <c r="H34" s="27">
        <f>RA!J35</f>
        <v>17.584720085738301</v>
      </c>
      <c r="I34" s="20">
        <f>VLOOKUP(B34,RMS!B:D,3,FALSE)</f>
        <v>126596.68</v>
      </c>
      <c r="J34" s="21">
        <f>VLOOKUP(B34,RMS!B:E,4,FALSE)</f>
        <v>148994.4</v>
      </c>
      <c r="K34" s="22">
        <f t="shared" si="1"/>
        <v>0</v>
      </c>
      <c r="L34" s="22">
        <f t="shared" si="2"/>
        <v>0</v>
      </c>
      <c r="M34" s="34"/>
    </row>
    <row r="35" spans="1:13" s="39" customFormat="1" x14ac:dyDescent="0.15">
      <c r="A35" s="43"/>
      <c r="B35" s="12">
        <v>74</v>
      </c>
      <c r="C35" s="40" t="s">
        <v>72</v>
      </c>
      <c r="D35" s="40"/>
      <c r="E35" s="15">
        <f>VLOOKUP(C35,RA!B36:D66,3,0)</f>
        <v>2.94</v>
      </c>
      <c r="F35" s="25">
        <f>VLOOKUP(C35,RA!B36:I70,8,0)</f>
        <v>2.94</v>
      </c>
      <c r="G35" s="16">
        <f t="shared" si="0"/>
        <v>0</v>
      </c>
      <c r="H35" s="27">
        <f>RA!J36</f>
        <v>4.4985000025827402</v>
      </c>
      <c r="I35" s="20">
        <f>VLOOKUP(B35,RMS!B:D,3,FALSE)</f>
        <v>2.94</v>
      </c>
      <c r="J35" s="21">
        <f>VLOOKUP(B35,RMS!B:E,4,FALSE)</f>
        <v>0</v>
      </c>
      <c r="K35" s="22">
        <f t="shared" si="1"/>
        <v>0</v>
      </c>
      <c r="L35" s="22">
        <f t="shared" si="2"/>
        <v>0</v>
      </c>
    </row>
    <row r="36" spans="1:13" ht="11.25" customHeight="1" x14ac:dyDescent="0.15">
      <c r="A36" s="43"/>
      <c r="B36" s="12">
        <v>75</v>
      </c>
      <c r="C36" s="40" t="s">
        <v>33</v>
      </c>
      <c r="D36" s="40"/>
      <c r="E36" s="15">
        <f>VLOOKUP(C36,RA!B8:D66,3,0)</f>
        <v>101997.4359</v>
      </c>
      <c r="F36" s="25">
        <f>VLOOKUP(C36,RA!B8:I70,8,0)</f>
        <v>5012.5032000000001</v>
      </c>
      <c r="G36" s="16">
        <f t="shared" si="0"/>
        <v>96984.93269999999</v>
      </c>
      <c r="H36" s="27">
        <f>RA!J36</f>
        <v>4.4985000025827402</v>
      </c>
      <c r="I36" s="20">
        <f>VLOOKUP(B36,RMS!B:D,3,FALSE)</f>
        <v>101997.43589743599</v>
      </c>
      <c r="J36" s="21">
        <f>VLOOKUP(B36,RMS!B:E,4,FALSE)</f>
        <v>96984.931623931596</v>
      </c>
      <c r="K36" s="22">
        <f t="shared" si="1"/>
        <v>2.5640038074925542E-6</v>
      </c>
      <c r="L36" s="22">
        <f t="shared" si="2"/>
        <v>1.0760683944681659E-3</v>
      </c>
      <c r="M36" s="34"/>
    </row>
    <row r="37" spans="1:13" x14ac:dyDescent="0.15">
      <c r="A37" s="43"/>
      <c r="B37" s="12">
        <v>76</v>
      </c>
      <c r="C37" s="40" t="s">
        <v>34</v>
      </c>
      <c r="D37" s="40"/>
      <c r="E37" s="15">
        <f>VLOOKUP(C37,RA!B8:D67,3,0)</f>
        <v>253951.4687</v>
      </c>
      <c r="F37" s="25">
        <f>VLOOKUP(C37,RA!B8:I71,8,0)</f>
        <v>18755.412400000001</v>
      </c>
      <c r="G37" s="16">
        <f t="shared" si="0"/>
        <v>235196.0563</v>
      </c>
      <c r="H37" s="27">
        <f>RA!J37</f>
        <v>-16.268402793962</v>
      </c>
      <c r="I37" s="20">
        <f>VLOOKUP(B37,RMS!B:D,3,FALSE)</f>
        <v>253951.46568717901</v>
      </c>
      <c r="J37" s="21">
        <f>VLOOKUP(B37,RMS!B:E,4,FALSE)</f>
        <v>235196.05489914501</v>
      </c>
      <c r="K37" s="22">
        <f t="shared" si="1"/>
        <v>3.0128209909889847E-3</v>
      </c>
      <c r="L37" s="22">
        <f t="shared" si="2"/>
        <v>1.4008549915160984E-3</v>
      </c>
      <c r="M37" s="34"/>
    </row>
    <row r="38" spans="1:13" x14ac:dyDescent="0.15">
      <c r="A38" s="43"/>
      <c r="B38" s="12">
        <v>77</v>
      </c>
      <c r="C38" s="40" t="s">
        <v>39</v>
      </c>
      <c r="D38" s="40"/>
      <c r="E38" s="15">
        <f>VLOOKUP(C38,RA!B9:D68,3,0)</f>
        <v>68985.48</v>
      </c>
      <c r="F38" s="25">
        <f>VLOOKUP(C38,RA!B9:I72,8,0)</f>
        <v>-4846.1499999999996</v>
      </c>
      <c r="G38" s="16">
        <f t="shared" si="0"/>
        <v>73831.62999999999</v>
      </c>
      <c r="H38" s="27">
        <f>RA!J38</f>
        <v>-1.31197992751068</v>
      </c>
      <c r="I38" s="20">
        <f>VLOOKUP(B38,RMS!B:D,3,FALSE)</f>
        <v>68985.48</v>
      </c>
      <c r="J38" s="21">
        <f>VLOOKUP(B38,RMS!B:E,4,FALSE)</f>
        <v>73831.63</v>
      </c>
      <c r="K38" s="22">
        <f t="shared" si="1"/>
        <v>0</v>
      </c>
      <c r="L38" s="22">
        <f t="shared" si="2"/>
        <v>0</v>
      </c>
      <c r="M38" s="34"/>
    </row>
    <row r="39" spans="1:13" x14ac:dyDescent="0.15">
      <c r="A39" s="43"/>
      <c r="B39" s="12">
        <v>78</v>
      </c>
      <c r="C39" s="40" t="s">
        <v>40</v>
      </c>
      <c r="D39" s="40"/>
      <c r="E39" s="15">
        <f>VLOOKUP(C39,RA!B10:D69,3,0)</f>
        <v>20135.93</v>
      </c>
      <c r="F39" s="25">
        <f>VLOOKUP(C39,RA!B10:I73,8,0)</f>
        <v>2758.18</v>
      </c>
      <c r="G39" s="16">
        <f t="shared" si="0"/>
        <v>17377.75</v>
      </c>
      <c r="H39" s="27">
        <f>RA!J39</f>
        <v>-17.692185924623001</v>
      </c>
      <c r="I39" s="20">
        <f>VLOOKUP(B39,RMS!B:D,3,FALSE)</f>
        <v>20135.93</v>
      </c>
      <c r="J39" s="21">
        <f>VLOOKUP(B39,RMS!B:E,4,FALSE)</f>
        <v>17377.75</v>
      </c>
      <c r="K39" s="22">
        <f t="shared" si="1"/>
        <v>0</v>
      </c>
      <c r="L39" s="22">
        <f t="shared" si="2"/>
        <v>0</v>
      </c>
      <c r="M39" s="34"/>
    </row>
    <row r="40" spans="1:13" x14ac:dyDescent="0.15">
      <c r="A40" s="43"/>
      <c r="B40" s="12">
        <v>99</v>
      </c>
      <c r="C40" s="40" t="s">
        <v>35</v>
      </c>
      <c r="D40" s="40"/>
      <c r="E40" s="15">
        <f>VLOOKUP(C40,RA!B8:D70,3,0)</f>
        <v>2852.1170000000002</v>
      </c>
      <c r="F40" s="25">
        <f>VLOOKUP(C40,RA!B8:I74,8,0)</f>
        <v>346.84249999999997</v>
      </c>
      <c r="G40" s="16">
        <f t="shared" si="0"/>
        <v>2505.2745000000004</v>
      </c>
      <c r="H40" s="27">
        <f>RA!J40</f>
        <v>100</v>
      </c>
      <c r="I40" s="20">
        <f>VLOOKUP(B40,RMS!B:D,3,FALSE)</f>
        <v>2852.1170864533701</v>
      </c>
      <c r="J40" s="21">
        <f>VLOOKUP(B40,RMS!B:E,4,FALSE)</f>
        <v>2505.2744724302202</v>
      </c>
      <c r="K40" s="22">
        <f t="shared" si="1"/>
        <v>-8.6453369931405177E-5</v>
      </c>
      <c r="L40" s="22">
        <f t="shared" si="2"/>
        <v>2.7569780286285095E-5</v>
      </c>
      <c r="M40" s="34"/>
    </row>
  </sheetData>
  <mergeCells count="40">
    <mergeCell ref="C2:D2"/>
    <mergeCell ref="C4:D4"/>
    <mergeCell ref="C5:D5"/>
    <mergeCell ref="C6:D6"/>
    <mergeCell ref="C7:D7"/>
    <mergeCell ref="A3:D3"/>
    <mergeCell ref="A4:A40"/>
    <mergeCell ref="C30:D30"/>
    <mergeCell ref="C32:D32"/>
    <mergeCell ref="C33:D33"/>
    <mergeCell ref="C34:D34"/>
    <mergeCell ref="C36:D36"/>
    <mergeCell ref="C31:D31"/>
    <mergeCell ref="C35:D35"/>
    <mergeCell ref="C29:D29"/>
    <mergeCell ref="C27:D27"/>
    <mergeCell ref="C37:D37"/>
    <mergeCell ref="C38:D38"/>
    <mergeCell ref="C40:D40"/>
    <mergeCell ref="C39:D39"/>
    <mergeCell ref="C10:D10"/>
    <mergeCell ref="C23:D23"/>
    <mergeCell ref="C24:D24"/>
    <mergeCell ref="C25:D25"/>
    <mergeCell ref="C26:D26"/>
    <mergeCell ref="C28:D28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23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45"/>
  <sheetViews>
    <sheetView workbookViewId="0">
      <selection sqref="A1:W45"/>
    </sheetView>
  </sheetViews>
  <sheetFormatPr defaultRowHeight="11.25" x14ac:dyDescent="0.15"/>
  <cols>
    <col min="1" max="1" width="7" style="36" customWidth="1"/>
    <col min="2" max="3" width="9" style="36"/>
    <col min="4" max="5" width="11.5" style="36" bestFit="1" customWidth="1"/>
    <col min="6" max="7" width="12.25" style="36" bestFit="1" customWidth="1"/>
    <col min="8" max="8" width="9" style="36"/>
    <col min="9" max="9" width="12.25" style="36" bestFit="1" customWidth="1"/>
    <col min="10" max="10" width="9" style="36"/>
    <col min="11" max="11" width="12.25" style="36" bestFit="1" customWidth="1"/>
    <col min="12" max="12" width="10.5" style="36" bestFit="1" customWidth="1"/>
    <col min="13" max="13" width="12.25" style="36" bestFit="1" customWidth="1"/>
    <col min="14" max="15" width="13.875" style="36" bestFit="1" customWidth="1"/>
    <col min="16" max="18" width="10.5" style="36" bestFit="1" customWidth="1"/>
    <col min="19" max="20" width="9" style="36"/>
    <col min="21" max="21" width="10.5" style="36" bestFit="1" customWidth="1"/>
    <col min="22" max="22" width="36" style="36" bestFit="1" customWidth="1"/>
    <col min="23" max="16384" width="9" style="36"/>
  </cols>
  <sheetData>
    <row r="1" spans="1:23" ht="12.75" x14ac:dyDescent="0.2">
      <c r="A1" s="46"/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59" t="s">
        <v>46</v>
      </c>
      <c r="W1" s="48"/>
    </row>
    <row r="2" spans="1:23" ht="12.75" x14ac:dyDescent="0.2">
      <c r="A2" s="46"/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59"/>
      <c r="W2" s="48"/>
    </row>
    <row r="3" spans="1:23" ht="23.25" thickBot="1" x14ac:dyDescent="0.2">
      <c r="A3" s="46"/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60" t="s">
        <v>47</v>
      </c>
      <c r="W3" s="48"/>
    </row>
    <row r="4" spans="1:23" ht="15" thickTop="1" thickBot="1" x14ac:dyDescent="0.2">
      <c r="A4" s="47"/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58"/>
      <c r="W4" s="48"/>
    </row>
    <row r="5" spans="1:23" ht="15" thickTop="1" thickBot="1" x14ac:dyDescent="0.25">
      <c r="A5" s="61"/>
      <c r="B5" s="62"/>
      <c r="C5" s="63"/>
      <c r="D5" s="64" t="s">
        <v>0</v>
      </c>
      <c r="E5" s="64" t="s">
        <v>59</v>
      </c>
      <c r="F5" s="64" t="s">
        <v>60</v>
      </c>
      <c r="G5" s="64" t="s">
        <v>48</v>
      </c>
      <c r="H5" s="64" t="s">
        <v>49</v>
      </c>
      <c r="I5" s="64" t="s">
        <v>1</v>
      </c>
      <c r="J5" s="64" t="s">
        <v>2</v>
      </c>
      <c r="K5" s="64" t="s">
        <v>50</v>
      </c>
      <c r="L5" s="64" t="s">
        <v>51</v>
      </c>
      <c r="M5" s="64" t="s">
        <v>52</v>
      </c>
      <c r="N5" s="64" t="s">
        <v>53</v>
      </c>
      <c r="O5" s="64" t="s">
        <v>54</v>
      </c>
      <c r="P5" s="64" t="s">
        <v>61</v>
      </c>
      <c r="Q5" s="64" t="s">
        <v>62</v>
      </c>
      <c r="R5" s="64" t="s">
        <v>55</v>
      </c>
      <c r="S5" s="64" t="s">
        <v>56</v>
      </c>
      <c r="T5" s="64" t="s">
        <v>57</v>
      </c>
      <c r="U5" s="65" t="s">
        <v>58</v>
      </c>
      <c r="V5" s="58"/>
      <c r="W5" s="58"/>
    </row>
    <row r="6" spans="1:23" ht="14.25" thickBot="1" x14ac:dyDescent="0.2">
      <c r="A6" s="66" t="s">
        <v>3</v>
      </c>
      <c r="B6" s="49" t="s">
        <v>4</v>
      </c>
      <c r="C6" s="50"/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7"/>
      <c r="V6" s="58"/>
      <c r="W6" s="58"/>
    </row>
    <row r="7" spans="1:23" ht="14.25" thickBot="1" x14ac:dyDescent="0.2">
      <c r="A7" s="51" t="s">
        <v>5</v>
      </c>
      <c r="B7" s="52"/>
      <c r="C7" s="53"/>
      <c r="D7" s="68">
        <v>12517828.846999999</v>
      </c>
      <c r="E7" s="68">
        <v>13704091.864399999</v>
      </c>
      <c r="F7" s="69">
        <v>91.343731280132204</v>
      </c>
      <c r="G7" s="68">
        <v>12889454.916999999</v>
      </c>
      <c r="H7" s="69">
        <v>-2.8831790978985099</v>
      </c>
      <c r="I7" s="68">
        <v>1539987.5171999999</v>
      </c>
      <c r="J7" s="69">
        <v>12.3023531957706</v>
      </c>
      <c r="K7" s="68">
        <v>1401821.4556</v>
      </c>
      <c r="L7" s="69">
        <v>10.8757233306362</v>
      </c>
      <c r="M7" s="69">
        <v>9.8561811169357E-2</v>
      </c>
      <c r="N7" s="68">
        <v>303057301.64139998</v>
      </c>
      <c r="O7" s="68">
        <v>3226362052.5643001</v>
      </c>
      <c r="P7" s="68">
        <v>744474</v>
      </c>
      <c r="Q7" s="68">
        <v>790529</v>
      </c>
      <c r="R7" s="69">
        <v>-5.8258457311496503</v>
      </c>
      <c r="S7" s="68">
        <v>16.814326419727202</v>
      </c>
      <c r="T7" s="68">
        <v>16.879389913716</v>
      </c>
      <c r="U7" s="70">
        <v>-0.386952723318428</v>
      </c>
      <c r="V7" s="58"/>
      <c r="W7" s="58"/>
    </row>
    <row r="8" spans="1:23" ht="14.25" thickBot="1" x14ac:dyDescent="0.2">
      <c r="A8" s="54">
        <v>42137</v>
      </c>
      <c r="B8" s="44" t="s">
        <v>6</v>
      </c>
      <c r="C8" s="45"/>
      <c r="D8" s="71">
        <v>445510.50290000002</v>
      </c>
      <c r="E8" s="71">
        <v>523823.5514</v>
      </c>
      <c r="F8" s="72">
        <v>85.049727472028295</v>
      </c>
      <c r="G8" s="71">
        <v>467708.76040000003</v>
      </c>
      <c r="H8" s="72">
        <v>-4.7461709891889399</v>
      </c>
      <c r="I8" s="71">
        <v>115270.4209</v>
      </c>
      <c r="J8" s="72">
        <v>25.8737830308512</v>
      </c>
      <c r="K8" s="71">
        <v>113444.41559999999</v>
      </c>
      <c r="L8" s="72">
        <v>24.255354016242599</v>
      </c>
      <c r="M8" s="72">
        <v>1.6096035140579001E-2</v>
      </c>
      <c r="N8" s="71">
        <v>7899754.1633000001</v>
      </c>
      <c r="O8" s="71">
        <v>122231229.4674</v>
      </c>
      <c r="P8" s="71">
        <v>20039</v>
      </c>
      <c r="Q8" s="71">
        <v>21680</v>
      </c>
      <c r="R8" s="72">
        <v>-7.5691881918819197</v>
      </c>
      <c r="S8" s="71">
        <v>22.2321724088028</v>
      </c>
      <c r="T8" s="71">
        <v>21.562893768450198</v>
      </c>
      <c r="U8" s="73">
        <v>3.0104059470484001</v>
      </c>
      <c r="V8" s="58"/>
      <c r="W8" s="58"/>
    </row>
    <row r="9" spans="1:23" ht="12" customHeight="1" thickBot="1" x14ac:dyDescent="0.2">
      <c r="A9" s="55"/>
      <c r="B9" s="44" t="s">
        <v>7</v>
      </c>
      <c r="C9" s="45"/>
      <c r="D9" s="71">
        <v>60706.065000000002</v>
      </c>
      <c r="E9" s="71">
        <v>69813.472200000004</v>
      </c>
      <c r="F9" s="72">
        <v>86.954656582744803</v>
      </c>
      <c r="G9" s="71">
        <v>61089.582600000002</v>
      </c>
      <c r="H9" s="72">
        <v>-0.62779541728280597</v>
      </c>
      <c r="I9" s="71">
        <v>13210.0926</v>
      </c>
      <c r="J9" s="72">
        <v>21.7607459814765</v>
      </c>
      <c r="K9" s="71">
        <v>13900.384700000001</v>
      </c>
      <c r="L9" s="72">
        <v>22.75409997645</v>
      </c>
      <c r="M9" s="72">
        <v>-4.9659927757250998E-2</v>
      </c>
      <c r="N9" s="71">
        <v>1297591.6743999999</v>
      </c>
      <c r="O9" s="71">
        <v>18796322.575199999</v>
      </c>
      <c r="P9" s="71">
        <v>3316</v>
      </c>
      <c r="Q9" s="71">
        <v>3427</v>
      </c>
      <c r="R9" s="72">
        <v>-3.2389845345783499</v>
      </c>
      <c r="S9" s="71">
        <v>18.307015983112201</v>
      </c>
      <c r="T9" s="71">
        <v>17.9424140355997</v>
      </c>
      <c r="U9" s="73">
        <v>1.9915968164821101</v>
      </c>
      <c r="V9" s="58"/>
      <c r="W9" s="58"/>
    </row>
    <row r="10" spans="1:23" ht="14.25" thickBot="1" x14ac:dyDescent="0.2">
      <c r="A10" s="55"/>
      <c r="B10" s="44" t="s">
        <v>8</v>
      </c>
      <c r="C10" s="45"/>
      <c r="D10" s="71">
        <v>95594.000199999995</v>
      </c>
      <c r="E10" s="71">
        <v>119594.9648</v>
      </c>
      <c r="F10" s="72">
        <v>79.931458953863896</v>
      </c>
      <c r="G10" s="71">
        <v>101847.8407</v>
      </c>
      <c r="H10" s="72">
        <v>-6.1403761307233999</v>
      </c>
      <c r="I10" s="71">
        <v>24923.444</v>
      </c>
      <c r="J10" s="72">
        <v>26.072184392174901</v>
      </c>
      <c r="K10" s="71">
        <v>27096.109400000001</v>
      </c>
      <c r="L10" s="72">
        <v>26.6045006097022</v>
      </c>
      <c r="M10" s="72">
        <v>-8.0183666515607002E-2</v>
      </c>
      <c r="N10" s="71">
        <v>2200486.7108999998</v>
      </c>
      <c r="O10" s="71">
        <v>30069523.508099999</v>
      </c>
      <c r="P10" s="71">
        <v>70177</v>
      </c>
      <c r="Q10" s="71">
        <v>75054</v>
      </c>
      <c r="R10" s="72">
        <v>-6.49798811522371</v>
      </c>
      <c r="S10" s="71">
        <v>1.3621841942516799</v>
      </c>
      <c r="T10" s="71">
        <v>1.2820237029338899</v>
      </c>
      <c r="U10" s="73">
        <v>5.8847027924756503</v>
      </c>
      <c r="V10" s="58"/>
      <c r="W10" s="58"/>
    </row>
    <row r="11" spans="1:23" ht="14.25" thickBot="1" x14ac:dyDescent="0.2">
      <c r="A11" s="55"/>
      <c r="B11" s="44" t="s">
        <v>9</v>
      </c>
      <c r="C11" s="45"/>
      <c r="D11" s="71">
        <v>50968.154699999999</v>
      </c>
      <c r="E11" s="71">
        <v>62443.923699999999</v>
      </c>
      <c r="F11" s="72">
        <v>81.622280728012598</v>
      </c>
      <c r="G11" s="71">
        <v>54270.775300000001</v>
      </c>
      <c r="H11" s="72">
        <v>-6.0854494555193899</v>
      </c>
      <c r="I11" s="71">
        <v>7189.2699000000002</v>
      </c>
      <c r="J11" s="72">
        <v>14.105415317302</v>
      </c>
      <c r="K11" s="71">
        <v>9340.9580000000005</v>
      </c>
      <c r="L11" s="72">
        <v>17.2117644318967</v>
      </c>
      <c r="M11" s="72">
        <v>-0.230349831355628</v>
      </c>
      <c r="N11" s="71">
        <v>837503.19979999994</v>
      </c>
      <c r="O11" s="71">
        <v>9549364.0502000004</v>
      </c>
      <c r="P11" s="71">
        <v>2257</v>
      </c>
      <c r="Q11" s="71">
        <v>2408</v>
      </c>
      <c r="R11" s="72">
        <v>-6.2707641196013197</v>
      </c>
      <c r="S11" s="71">
        <v>22.582257288436001</v>
      </c>
      <c r="T11" s="71">
        <v>22.3216273255814</v>
      </c>
      <c r="U11" s="73">
        <v>1.15413600830792</v>
      </c>
      <c r="V11" s="58"/>
      <c r="W11" s="58"/>
    </row>
    <row r="12" spans="1:23" ht="14.25" thickBot="1" x14ac:dyDescent="0.2">
      <c r="A12" s="55"/>
      <c r="B12" s="44" t="s">
        <v>10</v>
      </c>
      <c r="C12" s="45"/>
      <c r="D12" s="71">
        <v>120085.694</v>
      </c>
      <c r="E12" s="71">
        <v>142130.56409999999</v>
      </c>
      <c r="F12" s="72">
        <v>84.489704772796301</v>
      </c>
      <c r="G12" s="71">
        <v>125390.54829999999</v>
      </c>
      <c r="H12" s="72">
        <v>-4.2306652071637796</v>
      </c>
      <c r="I12" s="71">
        <v>20995.860100000002</v>
      </c>
      <c r="J12" s="72">
        <v>17.484064421528899</v>
      </c>
      <c r="K12" s="71">
        <v>28204.328099999999</v>
      </c>
      <c r="L12" s="72">
        <v>22.493185078448199</v>
      </c>
      <c r="M12" s="72">
        <v>-0.25558020650029201</v>
      </c>
      <c r="N12" s="71">
        <v>4198822.5064000003</v>
      </c>
      <c r="O12" s="71">
        <v>35288776.546499997</v>
      </c>
      <c r="P12" s="71">
        <v>1093</v>
      </c>
      <c r="Q12" s="71">
        <v>1211</v>
      </c>
      <c r="R12" s="72">
        <v>-9.7440132122213008</v>
      </c>
      <c r="S12" s="71">
        <v>109.86797255260799</v>
      </c>
      <c r="T12" s="71">
        <v>105.102070850537</v>
      </c>
      <c r="U12" s="73">
        <v>4.33784440664793</v>
      </c>
      <c r="V12" s="58"/>
      <c r="W12" s="58"/>
    </row>
    <row r="13" spans="1:23" ht="14.25" thickBot="1" x14ac:dyDescent="0.2">
      <c r="A13" s="55"/>
      <c r="B13" s="44" t="s">
        <v>11</v>
      </c>
      <c r="C13" s="45"/>
      <c r="D13" s="71">
        <v>185899.5263</v>
      </c>
      <c r="E13" s="71">
        <v>273093.4178</v>
      </c>
      <c r="F13" s="72">
        <v>68.0717711168504</v>
      </c>
      <c r="G13" s="71">
        <v>221560.00289999999</v>
      </c>
      <c r="H13" s="72">
        <v>-16.0951778900703</v>
      </c>
      <c r="I13" s="71">
        <v>55518.100899999998</v>
      </c>
      <c r="J13" s="72">
        <v>29.864573624790399</v>
      </c>
      <c r="K13" s="71">
        <v>50590.303</v>
      </c>
      <c r="L13" s="72">
        <v>22.833680419671101</v>
      </c>
      <c r="M13" s="72">
        <v>9.7405977188949E-2</v>
      </c>
      <c r="N13" s="71">
        <v>4056264.2543000001</v>
      </c>
      <c r="O13" s="71">
        <v>54332710.850400001</v>
      </c>
      <c r="P13" s="71">
        <v>7474</v>
      </c>
      <c r="Q13" s="71">
        <v>8070</v>
      </c>
      <c r="R13" s="72">
        <v>-7.38537794299876</v>
      </c>
      <c r="S13" s="71">
        <v>24.872829314958501</v>
      </c>
      <c r="T13" s="71">
        <v>26.4653977447336</v>
      </c>
      <c r="U13" s="73">
        <v>-6.4028438808016501</v>
      </c>
      <c r="V13" s="58"/>
      <c r="W13" s="58"/>
    </row>
    <row r="14" spans="1:23" ht="14.25" thickBot="1" x14ac:dyDescent="0.2">
      <c r="A14" s="55"/>
      <c r="B14" s="44" t="s">
        <v>12</v>
      </c>
      <c r="C14" s="45"/>
      <c r="D14" s="71">
        <v>129995.7136</v>
      </c>
      <c r="E14" s="71">
        <v>132099.50440000001</v>
      </c>
      <c r="F14" s="72">
        <v>98.407419611787702</v>
      </c>
      <c r="G14" s="71">
        <v>111913.8939</v>
      </c>
      <c r="H14" s="72">
        <v>16.156903374443299</v>
      </c>
      <c r="I14" s="71">
        <v>25565.577600000001</v>
      </c>
      <c r="J14" s="72">
        <v>19.666477372220101</v>
      </c>
      <c r="K14" s="71">
        <v>21983.9169</v>
      </c>
      <c r="L14" s="72">
        <v>19.6435993189939</v>
      </c>
      <c r="M14" s="72">
        <v>0.162921863118942</v>
      </c>
      <c r="N14" s="71">
        <v>2800451.7206000001</v>
      </c>
      <c r="O14" s="71">
        <v>27136486.767200001</v>
      </c>
      <c r="P14" s="71">
        <v>2514</v>
      </c>
      <c r="Q14" s="71">
        <v>2604</v>
      </c>
      <c r="R14" s="72">
        <v>-3.4562211981566802</v>
      </c>
      <c r="S14" s="71">
        <v>51.708716626889398</v>
      </c>
      <c r="T14" s="71">
        <v>52.445714938556101</v>
      </c>
      <c r="U14" s="73">
        <v>-1.4252883454535299</v>
      </c>
      <c r="V14" s="58"/>
      <c r="W14" s="58"/>
    </row>
    <row r="15" spans="1:23" ht="14.25" thickBot="1" x14ac:dyDescent="0.2">
      <c r="A15" s="55"/>
      <c r="B15" s="44" t="s">
        <v>13</v>
      </c>
      <c r="C15" s="45"/>
      <c r="D15" s="71">
        <v>81947.638200000001</v>
      </c>
      <c r="E15" s="71">
        <v>119244.266</v>
      </c>
      <c r="F15" s="72">
        <v>68.722497901911694</v>
      </c>
      <c r="G15" s="71">
        <v>103918.88069999999</v>
      </c>
      <c r="H15" s="72">
        <v>-21.142685864206001</v>
      </c>
      <c r="I15" s="71">
        <v>20311.496200000001</v>
      </c>
      <c r="J15" s="72">
        <v>24.785944593580702</v>
      </c>
      <c r="K15" s="71">
        <v>22294.946</v>
      </c>
      <c r="L15" s="72">
        <v>21.454182194631699</v>
      </c>
      <c r="M15" s="72">
        <v>-8.8964099756060996E-2</v>
      </c>
      <c r="N15" s="71">
        <v>2092124.5285</v>
      </c>
      <c r="O15" s="71">
        <v>21935100.665399998</v>
      </c>
      <c r="P15" s="71">
        <v>3256</v>
      </c>
      <c r="Q15" s="71">
        <v>3735</v>
      </c>
      <c r="R15" s="72">
        <v>-12.8246318607764</v>
      </c>
      <c r="S15" s="71">
        <v>25.168193550368599</v>
      </c>
      <c r="T15" s="71">
        <v>24.529109585006701</v>
      </c>
      <c r="U15" s="73">
        <v>2.5392524262135501</v>
      </c>
      <c r="V15" s="58"/>
      <c r="W15" s="58"/>
    </row>
    <row r="16" spans="1:23" ht="14.25" thickBot="1" x14ac:dyDescent="0.2">
      <c r="A16" s="55"/>
      <c r="B16" s="44" t="s">
        <v>14</v>
      </c>
      <c r="C16" s="45"/>
      <c r="D16" s="71">
        <v>654205.10380000004</v>
      </c>
      <c r="E16" s="71">
        <v>631748.63029999996</v>
      </c>
      <c r="F16" s="72">
        <v>103.554653294513</v>
      </c>
      <c r="G16" s="71">
        <v>591442.41500000004</v>
      </c>
      <c r="H16" s="72">
        <v>10.611800440453701</v>
      </c>
      <c r="I16" s="71">
        <v>33394.122900000002</v>
      </c>
      <c r="J16" s="72">
        <v>5.1045341447242896</v>
      </c>
      <c r="K16" s="71">
        <v>34763.9853</v>
      </c>
      <c r="L16" s="72">
        <v>5.8778309465681504</v>
      </c>
      <c r="M16" s="72">
        <v>-3.9404642136929999E-2</v>
      </c>
      <c r="N16" s="71">
        <v>17123305.267099999</v>
      </c>
      <c r="O16" s="71">
        <v>157516629.92919999</v>
      </c>
      <c r="P16" s="71">
        <v>34081</v>
      </c>
      <c r="Q16" s="71">
        <v>37533</v>
      </c>
      <c r="R16" s="72">
        <v>-9.1972397623424698</v>
      </c>
      <c r="S16" s="71">
        <v>19.195595898007699</v>
      </c>
      <c r="T16" s="71">
        <v>18.5210816481496</v>
      </c>
      <c r="U16" s="73">
        <v>3.51390107106843</v>
      </c>
      <c r="V16" s="58"/>
      <c r="W16" s="58"/>
    </row>
    <row r="17" spans="1:23" ht="12" thickBot="1" x14ac:dyDescent="0.2">
      <c r="A17" s="55"/>
      <c r="B17" s="44" t="s">
        <v>15</v>
      </c>
      <c r="C17" s="45"/>
      <c r="D17" s="71">
        <v>398786.32579999999</v>
      </c>
      <c r="E17" s="71">
        <v>485810.94809999998</v>
      </c>
      <c r="F17" s="72">
        <v>82.086730930961494</v>
      </c>
      <c r="G17" s="71">
        <v>458523.15659999999</v>
      </c>
      <c r="H17" s="72">
        <v>-13.0280946425815</v>
      </c>
      <c r="I17" s="71">
        <v>59609.805</v>
      </c>
      <c r="J17" s="72">
        <v>14.9478056652062</v>
      </c>
      <c r="K17" s="71">
        <v>46473.5861</v>
      </c>
      <c r="L17" s="72">
        <v>10.135493798090099</v>
      </c>
      <c r="M17" s="72">
        <v>0.28265989355187698</v>
      </c>
      <c r="N17" s="71">
        <v>13339258.203500001</v>
      </c>
      <c r="O17" s="71">
        <v>173450412.4341</v>
      </c>
      <c r="P17" s="71">
        <v>9274</v>
      </c>
      <c r="Q17" s="71">
        <v>10607</v>
      </c>
      <c r="R17" s="72">
        <v>-12.5671726218535</v>
      </c>
      <c r="S17" s="71">
        <v>43.000466443821402</v>
      </c>
      <c r="T17" s="71">
        <v>42.682480201753599</v>
      </c>
      <c r="U17" s="73">
        <v>0.73949486683666399</v>
      </c>
      <c r="V17" s="57"/>
      <c r="W17" s="57"/>
    </row>
    <row r="18" spans="1:23" ht="12" thickBot="1" x14ac:dyDescent="0.2">
      <c r="A18" s="55"/>
      <c r="B18" s="44" t="s">
        <v>16</v>
      </c>
      <c r="C18" s="45"/>
      <c r="D18" s="71">
        <v>1180012.4335</v>
      </c>
      <c r="E18" s="71">
        <v>1414025.7737</v>
      </c>
      <c r="F18" s="72">
        <v>83.450560481109903</v>
      </c>
      <c r="G18" s="71">
        <v>1147067.2254999999</v>
      </c>
      <c r="H18" s="72">
        <v>2.87212530073284</v>
      </c>
      <c r="I18" s="71">
        <v>131787.80160000001</v>
      </c>
      <c r="J18" s="72">
        <v>11.1683400834268</v>
      </c>
      <c r="K18" s="71">
        <v>159524.59700000001</v>
      </c>
      <c r="L18" s="72">
        <v>13.907170691801801</v>
      </c>
      <c r="M18" s="72">
        <v>-0.17387159047328599</v>
      </c>
      <c r="N18" s="71">
        <v>23615515.430799998</v>
      </c>
      <c r="O18" s="71">
        <v>380411402.95240003</v>
      </c>
      <c r="P18" s="71">
        <v>59331</v>
      </c>
      <c r="Q18" s="71">
        <v>63769</v>
      </c>
      <c r="R18" s="72">
        <v>-6.9594944251909299</v>
      </c>
      <c r="S18" s="71">
        <v>19.888632140028001</v>
      </c>
      <c r="T18" s="71">
        <v>19.604901425457498</v>
      </c>
      <c r="U18" s="73">
        <v>1.4265974279821301</v>
      </c>
      <c r="V18" s="57"/>
      <c r="W18" s="57"/>
    </row>
    <row r="19" spans="1:23" ht="12" thickBot="1" x14ac:dyDescent="0.2">
      <c r="A19" s="55"/>
      <c r="B19" s="44" t="s">
        <v>17</v>
      </c>
      <c r="C19" s="45"/>
      <c r="D19" s="71">
        <v>467703.6924</v>
      </c>
      <c r="E19" s="71">
        <v>520595.0282</v>
      </c>
      <c r="F19" s="72">
        <v>89.840214958856606</v>
      </c>
      <c r="G19" s="71">
        <v>417603.88459999999</v>
      </c>
      <c r="H19" s="72">
        <v>11.9969688136373</v>
      </c>
      <c r="I19" s="71">
        <v>29655.037400000001</v>
      </c>
      <c r="J19" s="72">
        <v>6.3405608897006003</v>
      </c>
      <c r="K19" s="71">
        <v>52427.263099999996</v>
      </c>
      <c r="L19" s="72">
        <v>12.554304457732</v>
      </c>
      <c r="M19" s="72">
        <v>-0.43435846835193698</v>
      </c>
      <c r="N19" s="71">
        <v>8980903.0313000008</v>
      </c>
      <c r="O19" s="71">
        <v>110793583.75120001</v>
      </c>
      <c r="P19" s="71">
        <v>8617</v>
      </c>
      <c r="Q19" s="71">
        <v>9003</v>
      </c>
      <c r="R19" s="72">
        <v>-4.2874597356436697</v>
      </c>
      <c r="S19" s="71">
        <v>54.276858813972403</v>
      </c>
      <c r="T19" s="71">
        <v>50.039548506053499</v>
      </c>
      <c r="U19" s="73">
        <v>7.8068451279425304</v>
      </c>
      <c r="V19" s="57"/>
      <c r="W19" s="57"/>
    </row>
    <row r="20" spans="1:23" ht="12" thickBot="1" x14ac:dyDescent="0.2">
      <c r="A20" s="55"/>
      <c r="B20" s="44" t="s">
        <v>18</v>
      </c>
      <c r="C20" s="45"/>
      <c r="D20" s="71">
        <v>713391.03460000001</v>
      </c>
      <c r="E20" s="71">
        <v>679323.76679999998</v>
      </c>
      <c r="F20" s="72">
        <v>105.014879423471</v>
      </c>
      <c r="G20" s="71">
        <v>663618.19330000004</v>
      </c>
      <c r="H20" s="72">
        <v>7.5002225379766401</v>
      </c>
      <c r="I20" s="71">
        <v>66772.797699999996</v>
      </c>
      <c r="J20" s="72">
        <v>9.3599154547042591</v>
      </c>
      <c r="K20" s="71">
        <v>55565.477899999998</v>
      </c>
      <c r="L20" s="72">
        <v>8.3731094869004998</v>
      </c>
      <c r="M20" s="72">
        <v>0.20169573309833799</v>
      </c>
      <c r="N20" s="71">
        <v>18753065.241500001</v>
      </c>
      <c r="O20" s="71">
        <v>170955959.9384</v>
      </c>
      <c r="P20" s="71">
        <v>32070</v>
      </c>
      <c r="Q20" s="71">
        <v>33997</v>
      </c>
      <c r="R20" s="72">
        <v>-5.6681471894579003</v>
      </c>
      <c r="S20" s="71">
        <v>22.244809310882399</v>
      </c>
      <c r="T20" s="71">
        <v>21.557685595787898</v>
      </c>
      <c r="U20" s="73">
        <v>3.0889170839438602</v>
      </c>
      <c r="V20" s="57"/>
      <c r="W20" s="57"/>
    </row>
    <row r="21" spans="1:23" ht="12" thickBot="1" x14ac:dyDescent="0.2">
      <c r="A21" s="55"/>
      <c r="B21" s="44" t="s">
        <v>19</v>
      </c>
      <c r="C21" s="45"/>
      <c r="D21" s="71">
        <v>254313.13380000001</v>
      </c>
      <c r="E21" s="71">
        <v>274230.01209999999</v>
      </c>
      <c r="F21" s="72">
        <v>92.737163176458907</v>
      </c>
      <c r="G21" s="71">
        <v>246864.44080000001</v>
      </c>
      <c r="H21" s="72">
        <v>3.0173211564458202</v>
      </c>
      <c r="I21" s="71">
        <v>30584.044099999999</v>
      </c>
      <c r="J21" s="72">
        <v>12.0261363001615</v>
      </c>
      <c r="K21" s="71">
        <v>32122.631399999998</v>
      </c>
      <c r="L21" s="72">
        <v>13.012255347875101</v>
      </c>
      <c r="M21" s="72">
        <v>-4.7897299596695003E-2</v>
      </c>
      <c r="N21" s="71">
        <v>4493166.8483999996</v>
      </c>
      <c r="O21" s="71">
        <v>67531847.798800007</v>
      </c>
      <c r="P21" s="71">
        <v>23431</v>
      </c>
      <c r="Q21" s="71">
        <v>25431</v>
      </c>
      <c r="R21" s="72">
        <v>-7.8644174432778904</v>
      </c>
      <c r="S21" s="71">
        <v>10.8537038026546</v>
      </c>
      <c r="T21" s="71">
        <v>11.012169784908201</v>
      </c>
      <c r="U21" s="73">
        <v>-1.46001756759586</v>
      </c>
      <c r="V21" s="57"/>
      <c r="W21" s="57"/>
    </row>
    <row r="22" spans="1:23" ht="12" thickBot="1" x14ac:dyDescent="0.2">
      <c r="A22" s="55"/>
      <c r="B22" s="44" t="s">
        <v>20</v>
      </c>
      <c r="C22" s="45"/>
      <c r="D22" s="71">
        <v>958912.46349999995</v>
      </c>
      <c r="E22" s="71">
        <v>972518.82109999994</v>
      </c>
      <c r="F22" s="72">
        <v>98.600915755583003</v>
      </c>
      <c r="G22" s="71">
        <v>955909.53339999996</v>
      </c>
      <c r="H22" s="72">
        <v>0.31414375472531603</v>
      </c>
      <c r="I22" s="71">
        <v>117911.9764</v>
      </c>
      <c r="J22" s="72">
        <v>12.296427556027901</v>
      </c>
      <c r="K22" s="71">
        <v>119531.17600000001</v>
      </c>
      <c r="L22" s="72">
        <v>12.504444387624099</v>
      </c>
      <c r="M22" s="72">
        <v>-1.354625340589E-2</v>
      </c>
      <c r="N22" s="71">
        <v>16878811.246800002</v>
      </c>
      <c r="O22" s="71">
        <v>195325685.50650001</v>
      </c>
      <c r="P22" s="71">
        <v>59656</v>
      </c>
      <c r="Q22" s="71">
        <v>63843</v>
      </c>
      <c r="R22" s="72">
        <v>-6.5582757702488896</v>
      </c>
      <c r="S22" s="71">
        <v>16.074032176143199</v>
      </c>
      <c r="T22" s="71">
        <v>15.890052044859999</v>
      </c>
      <c r="U22" s="73">
        <v>1.14457983701336</v>
      </c>
      <c r="V22" s="57"/>
      <c r="W22" s="57"/>
    </row>
    <row r="23" spans="1:23" ht="12" thickBot="1" x14ac:dyDescent="0.2">
      <c r="A23" s="55"/>
      <c r="B23" s="44" t="s">
        <v>21</v>
      </c>
      <c r="C23" s="45"/>
      <c r="D23" s="71">
        <v>1953896.0511</v>
      </c>
      <c r="E23" s="71">
        <v>2220362.341</v>
      </c>
      <c r="F23" s="72">
        <v>87.998972736135002</v>
      </c>
      <c r="G23" s="71">
        <v>2052702.3765</v>
      </c>
      <c r="H23" s="72">
        <v>-4.8134754717082604</v>
      </c>
      <c r="I23" s="71">
        <v>261621.11180000001</v>
      </c>
      <c r="J23" s="72">
        <v>13.3897149570835</v>
      </c>
      <c r="K23" s="71">
        <v>96229.576199999996</v>
      </c>
      <c r="L23" s="72">
        <v>4.6879458659797599</v>
      </c>
      <c r="M23" s="72">
        <v>1.7187183206154499</v>
      </c>
      <c r="N23" s="71">
        <v>41662665.205300003</v>
      </c>
      <c r="O23" s="71">
        <v>438666736.15210003</v>
      </c>
      <c r="P23" s="71">
        <v>64512</v>
      </c>
      <c r="Q23" s="71">
        <v>70772</v>
      </c>
      <c r="R23" s="72">
        <v>-8.8453060532413996</v>
      </c>
      <c r="S23" s="71">
        <v>30.2873271809896</v>
      </c>
      <c r="T23" s="71">
        <v>30.1158232803934</v>
      </c>
      <c r="U23" s="73">
        <v>0.56625630770038604</v>
      </c>
      <c r="V23" s="57"/>
      <c r="W23" s="57"/>
    </row>
    <row r="24" spans="1:23" ht="12" thickBot="1" x14ac:dyDescent="0.2">
      <c r="A24" s="55"/>
      <c r="B24" s="44" t="s">
        <v>22</v>
      </c>
      <c r="C24" s="45"/>
      <c r="D24" s="71">
        <v>185752.5134</v>
      </c>
      <c r="E24" s="71">
        <v>241548.04829999999</v>
      </c>
      <c r="F24" s="72">
        <v>76.9008545948993</v>
      </c>
      <c r="G24" s="71">
        <v>186119.98759999999</v>
      </c>
      <c r="H24" s="72">
        <v>-0.19743940709351401</v>
      </c>
      <c r="I24" s="71">
        <v>29535.798599999998</v>
      </c>
      <c r="J24" s="72">
        <v>15.9006185485079</v>
      </c>
      <c r="K24" s="71">
        <v>32738.2363</v>
      </c>
      <c r="L24" s="72">
        <v>17.589855190813498</v>
      </c>
      <c r="M24" s="72">
        <v>-9.7819493715364997E-2</v>
      </c>
      <c r="N24" s="71">
        <v>3252267.4429000001</v>
      </c>
      <c r="O24" s="71">
        <v>42231863.4397</v>
      </c>
      <c r="P24" s="71">
        <v>20886</v>
      </c>
      <c r="Q24" s="71">
        <v>21525</v>
      </c>
      <c r="R24" s="72">
        <v>-2.96864111498257</v>
      </c>
      <c r="S24" s="71">
        <v>8.8936375275304105</v>
      </c>
      <c r="T24" s="71">
        <v>8.9269102160278706</v>
      </c>
      <c r="U24" s="73">
        <v>-0.37411788364966397</v>
      </c>
      <c r="V24" s="57"/>
      <c r="W24" s="57"/>
    </row>
    <row r="25" spans="1:23" ht="12" thickBot="1" x14ac:dyDescent="0.2">
      <c r="A25" s="55"/>
      <c r="B25" s="44" t="s">
        <v>23</v>
      </c>
      <c r="C25" s="45"/>
      <c r="D25" s="71">
        <v>165542.9792</v>
      </c>
      <c r="E25" s="71">
        <v>204690.76379999999</v>
      </c>
      <c r="F25" s="72">
        <v>80.874669734365398</v>
      </c>
      <c r="G25" s="71">
        <v>159406.50640000001</v>
      </c>
      <c r="H25" s="72">
        <v>3.8495748627736002</v>
      </c>
      <c r="I25" s="71">
        <v>15589.967500000001</v>
      </c>
      <c r="J25" s="72">
        <v>9.4174742869433601</v>
      </c>
      <c r="K25" s="71">
        <v>9780.7985000000008</v>
      </c>
      <c r="L25" s="72">
        <v>6.1357586468001299</v>
      </c>
      <c r="M25" s="72">
        <v>0.59393606769426799</v>
      </c>
      <c r="N25" s="71">
        <v>3301959.0192999998</v>
      </c>
      <c r="O25" s="71">
        <v>50095674.242200002</v>
      </c>
      <c r="P25" s="71">
        <v>14445</v>
      </c>
      <c r="Q25" s="71">
        <v>14593</v>
      </c>
      <c r="R25" s="72">
        <v>-1.0141848831631599</v>
      </c>
      <c r="S25" s="71">
        <v>11.4602270128072</v>
      </c>
      <c r="T25" s="71">
        <v>11.207748859042001</v>
      </c>
      <c r="U25" s="73">
        <v>2.2030816098410599</v>
      </c>
      <c r="V25" s="57"/>
      <c r="W25" s="57"/>
    </row>
    <row r="26" spans="1:23" ht="12" thickBot="1" x14ac:dyDescent="0.2">
      <c r="A26" s="55"/>
      <c r="B26" s="44" t="s">
        <v>24</v>
      </c>
      <c r="C26" s="45"/>
      <c r="D26" s="71">
        <v>449975.84490000003</v>
      </c>
      <c r="E26" s="71">
        <v>491711.70520000003</v>
      </c>
      <c r="F26" s="72">
        <v>91.512127968760794</v>
      </c>
      <c r="G26" s="71">
        <v>439559.23249999998</v>
      </c>
      <c r="H26" s="72">
        <v>2.3697858285800102</v>
      </c>
      <c r="I26" s="71">
        <v>104083.8098</v>
      </c>
      <c r="J26" s="72">
        <v>23.130977135701801</v>
      </c>
      <c r="K26" s="71">
        <v>93591.423500000004</v>
      </c>
      <c r="L26" s="72">
        <v>21.292107315707401</v>
      </c>
      <c r="M26" s="72">
        <v>0.11210841664354</v>
      </c>
      <c r="N26" s="71">
        <v>7542839.2838000003</v>
      </c>
      <c r="O26" s="71">
        <v>99648030.554700002</v>
      </c>
      <c r="P26" s="71">
        <v>32094</v>
      </c>
      <c r="Q26" s="71">
        <v>34598</v>
      </c>
      <c r="R26" s="72">
        <v>-7.2374125672004199</v>
      </c>
      <c r="S26" s="71">
        <v>14.0205597588334</v>
      </c>
      <c r="T26" s="71">
        <v>14.162160653795</v>
      </c>
      <c r="U26" s="73">
        <v>-1.00995179505851</v>
      </c>
      <c r="V26" s="57"/>
      <c r="W26" s="57"/>
    </row>
    <row r="27" spans="1:23" ht="12" thickBot="1" x14ac:dyDescent="0.2">
      <c r="A27" s="55"/>
      <c r="B27" s="44" t="s">
        <v>25</v>
      </c>
      <c r="C27" s="45"/>
      <c r="D27" s="71">
        <v>199896.97560000001</v>
      </c>
      <c r="E27" s="71">
        <v>229886.17060000001</v>
      </c>
      <c r="F27" s="72">
        <v>86.954763341470894</v>
      </c>
      <c r="G27" s="71">
        <v>196660.7401</v>
      </c>
      <c r="H27" s="72">
        <v>1.6455930646627399</v>
      </c>
      <c r="I27" s="71">
        <v>54650.497199999998</v>
      </c>
      <c r="J27" s="72">
        <v>27.3393316912194</v>
      </c>
      <c r="K27" s="71">
        <v>62808.682500000003</v>
      </c>
      <c r="L27" s="72">
        <v>31.937580662038801</v>
      </c>
      <c r="M27" s="72">
        <v>-0.12988945119171999</v>
      </c>
      <c r="N27" s="71">
        <v>3300335.9964000001</v>
      </c>
      <c r="O27" s="71">
        <v>37389710.582900003</v>
      </c>
      <c r="P27" s="71">
        <v>27495</v>
      </c>
      <c r="Q27" s="71">
        <v>28739</v>
      </c>
      <c r="R27" s="72">
        <v>-4.3286126865931402</v>
      </c>
      <c r="S27" s="71">
        <v>7.2703028041462101</v>
      </c>
      <c r="T27" s="71">
        <v>7.3909835693656696</v>
      </c>
      <c r="U27" s="73">
        <v>-1.6599138780112199</v>
      </c>
      <c r="V27" s="57"/>
      <c r="W27" s="57"/>
    </row>
    <row r="28" spans="1:23" ht="12" thickBot="1" x14ac:dyDescent="0.2">
      <c r="A28" s="55"/>
      <c r="B28" s="44" t="s">
        <v>26</v>
      </c>
      <c r="C28" s="45"/>
      <c r="D28" s="71">
        <v>667474.27859999996</v>
      </c>
      <c r="E28" s="71">
        <v>780207.92619999999</v>
      </c>
      <c r="F28" s="72">
        <v>85.550820003961206</v>
      </c>
      <c r="G28" s="71">
        <v>732800.43729999999</v>
      </c>
      <c r="H28" s="72">
        <v>-8.9145905726658601</v>
      </c>
      <c r="I28" s="71">
        <v>26093.051100000001</v>
      </c>
      <c r="J28" s="72">
        <v>3.9092219635382999</v>
      </c>
      <c r="K28" s="71">
        <v>35942.858800000002</v>
      </c>
      <c r="L28" s="72">
        <v>4.90486317563228</v>
      </c>
      <c r="M28" s="72">
        <v>-0.27404074213484703</v>
      </c>
      <c r="N28" s="71">
        <v>11909225.877800001</v>
      </c>
      <c r="O28" s="71">
        <v>130632564.3734</v>
      </c>
      <c r="P28" s="71">
        <v>38438</v>
      </c>
      <c r="Q28" s="71">
        <v>38493</v>
      </c>
      <c r="R28" s="72">
        <v>-0.14288312160652999</v>
      </c>
      <c r="S28" s="71">
        <v>17.364958598262099</v>
      </c>
      <c r="T28" s="71">
        <v>17.416230257449399</v>
      </c>
      <c r="U28" s="73">
        <v>-0.29525932294711299</v>
      </c>
      <c r="V28" s="57"/>
      <c r="W28" s="57"/>
    </row>
    <row r="29" spans="1:23" ht="12" thickBot="1" x14ac:dyDescent="0.2">
      <c r="A29" s="55"/>
      <c r="B29" s="44" t="s">
        <v>27</v>
      </c>
      <c r="C29" s="45"/>
      <c r="D29" s="71">
        <v>633353.73840000003</v>
      </c>
      <c r="E29" s="71">
        <v>657411.75529999996</v>
      </c>
      <c r="F29" s="72">
        <v>96.340494871586003</v>
      </c>
      <c r="G29" s="71">
        <v>673451.93389999995</v>
      </c>
      <c r="H29" s="72">
        <v>-5.9541287925017796</v>
      </c>
      <c r="I29" s="71">
        <v>99117.231199999995</v>
      </c>
      <c r="J29" s="72">
        <v>15.6495849302782</v>
      </c>
      <c r="K29" s="71">
        <v>85988.961599999995</v>
      </c>
      <c r="L29" s="72">
        <v>12.7683888443282</v>
      </c>
      <c r="M29" s="72">
        <v>0.152673893901284</v>
      </c>
      <c r="N29" s="71">
        <v>10455577.513900001</v>
      </c>
      <c r="O29" s="71">
        <v>98969160.950800002</v>
      </c>
      <c r="P29" s="71">
        <v>100542</v>
      </c>
      <c r="Q29" s="71">
        <v>104960</v>
      </c>
      <c r="R29" s="72">
        <v>-4.2092225609756104</v>
      </c>
      <c r="S29" s="71">
        <v>6.2993946649161501</v>
      </c>
      <c r="T29" s="71">
        <v>6.4753084832317098</v>
      </c>
      <c r="U29" s="73">
        <v>-2.7925511524986302</v>
      </c>
      <c r="V29" s="57"/>
      <c r="W29" s="57"/>
    </row>
    <row r="30" spans="1:23" ht="12" thickBot="1" x14ac:dyDescent="0.2">
      <c r="A30" s="55"/>
      <c r="B30" s="44" t="s">
        <v>28</v>
      </c>
      <c r="C30" s="45"/>
      <c r="D30" s="71">
        <v>953323.7328</v>
      </c>
      <c r="E30" s="71">
        <v>1038137.5708</v>
      </c>
      <c r="F30" s="72">
        <v>91.830192800493606</v>
      </c>
      <c r="G30" s="71">
        <v>944804.92460000003</v>
      </c>
      <c r="H30" s="72">
        <v>0.90164731133326503</v>
      </c>
      <c r="I30" s="71">
        <v>131622.66039999999</v>
      </c>
      <c r="J30" s="72">
        <v>13.8067118095772</v>
      </c>
      <c r="K30" s="71">
        <v>120135.436</v>
      </c>
      <c r="L30" s="72">
        <v>12.7153693711812</v>
      </c>
      <c r="M30" s="72">
        <v>9.5618951264305002E-2</v>
      </c>
      <c r="N30" s="71">
        <v>18602100.204399999</v>
      </c>
      <c r="O30" s="71">
        <v>173171610.25139999</v>
      </c>
      <c r="P30" s="71">
        <v>57924</v>
      </c>
      <c r="Q30" s="71">
        <v>59984</v>
      </c>
      <c r="R30" s="72">
        <v>-3.4342491331021598</v>
      </c>
      <c r="S30" s="71">
        <v>16.4581819763829</v>
      </c>
      <c r="T30" s="71">
        <v>16.473202679047699</v>
      </c>
      <c r="U30" s="73">
        <v>-9.1265868164840003E-2</v>
      </c>
      <c r="V30" s="57"/>
      <c r="W30" s="57"/>
    </row>
    <row r="31" spans="1:23" ht="12" thickBot="1" x14ac:dyDescent="0.2">
      <c r="A31" s="55"/>
      <c r="B31" s="44" t="s">
        <v>29</v>
      </c>
      <c r="C31" s="45"/>
      <c r="D31" s="71">
        <v>557522.1679</v>
      </c>
      <c r="E31" s="71">
        <v>619073.62069999997</v>
      </c>
      <c r="F31" s="72">
        <v>90.057490621163495</v>
      </c>
      <c r="G31" s="71">
        <v>538163.51370000001</v>
      </c>
      <c r="H31" s="72">
        <v>3.59716957898255</v>
      </c>
      <c r="I31" s="71">
        <v>32017.264599999999</v>
      </c>
      <c r="J31" s="72">
        <v>5.74277875274419</v>
      </c>
      <c r="K31" s="71">
        <v>38425.719400000002</v>
      </c>
      <c r="L31" s="72">
        <v>7.1401569266214597</v>
      </c>
      <c r="M31" s="72">
        <v>-0.16677514175570701</v>
      </c>
      <c r="N31" s="71">
        <v>24310784.825599998</v>
      </c>
      <c r="O31" s="71">
        <v>180725291.84900001</v>
      </c>
      <c r="P31" s="71">
        <v>22365</v>
      </c>
      <c r="Q31" s="71">
        <v>23912</v>
      </c>
      <c r="R31" s="72">
        <v>-6.4695550351288</v>
      </c>
      <c r="S31" s="71">
        <v>24.928333015873001</v>
      </c>
      <c r="T31" s="71">
        <v>23.3312271537303</v>
      </c>
      <c r="U31" s="73">
        <v>6.4067896602862398</v>
      </c>
      <c r="V31" s="57"/>
      <c r="W31" s="57"/>
    </row>
    <row r="32" spans="1:23" ht="12" thickBot="1" x14ac:dyDescent="0.2">
      <c r="A32" s="55"/>
      <c r="B32" s="44" t="s">
        <v>30</v>
      </c>
      <c r="C32" s="45"/>
      <c r="D32" s="71">
        <v>95292.340200000006</v>
      </c>
      <c r="E32" s="71">
        <v>139120.1011</v>
      </c>
      <c r="F32" s="72">
        <v>68.496456979644904</v>
      </c>
      <c r="G32" s="71">
        <v>116275.5189</v>
      </c>
      <c r="H32" s="72">
        <v>-18.046084763591601</v>
      </c>
      <c r="I32" s="71">
        <v>28739.063999999998</v>
      </c>
      <c r="J32" s="72">
        <v>30.158839566414599</v>
      </c>
      <c r="K32" s="71">
        <v>37230.772499999999</v>
      </c>
      <c r="L32" s="72">
        <v>32.019442142433697</v>
      </c>
      <c r="M32" s="72">
        <v>-0.22808305951749999</v>
      </c>
      <c r="N32" s="71">
        <v>1473257.4602999999</v>
      </c>
      <c r="O32" s="71">
        <v>18098447.658599999</v>
      </c>
      <c r="P32" s="71">
        <v>20272</v>
      </c>
      <c r="Q32" s="71">
        <v>20940</v>
      </c>
      <c r="R32" s="72">
        <v>-3.1900668576886302</v>
      </c>
      <c r="S32" s="71">
        <v>4.7006876578531998</v>
      </c>
      <c r="T32" s="71">
        <v>4.6755766427889203</v>
      </c>
      <c r="U32" s="73">
        <v>0.53419875754400004</v>
      </c>
      <c r="V32" s="57"/>
      <c r="W32" s="57"/>
    </row>
    <row r="33" spans="1:23" ht="12" thickBot="1" x14ac:dyDescent="0.2">
      <c r="A33" s="55"/>
      <c r="B33" s="44" t="s">
        <v>31</v>
      </c>
      <c r="C33" s="45"/>
      <c r="D33" s="74"/>
      <c r="E33" s="74"/>
      <c r="F33" s="74"/>
      <c r="G33" s="71">
        <v>12.1648</v>
      </c>
      <c r="H33" s="74"/>
      <c r="I33" s="74"/>
      <c r="J33" s="74"/>
      <c r="K33" s="71">
        <v>2.1074000000000002</v>
      </c>
      <c r="L33" s="72">
        <v>17.3237537814021</v>
      </c>
      <c r="M33" s="74"/>
      <c r="N33" s="71">
        <v>35.078299999999999</v>
      </c>
      <c r="O33" s="71">
        <v>173.4545</v>
      </c>
      <c r="P33" s="74"/>
      <c r="Q33" s="71">
        <v>1</v>
      </c>
      <c r="R33" s="74"/>
      <c r="S33" s="74"/>
      <c r="T33" s="71">
        <v>-2.9203999999999999</v>
      </c>
      <c r="U33" s="75"/>
      <c r="V33" s="57"/>
      <c r="W33" s="57"/>
    </row>
    <row r="34" spans="1:23" ht="12" thickBot="1" x14ac:dyDescent="0.2">
      <c r="A34" s="55"/>
      <c r="B34" s="44" t="s">
        <v>71</v>
      </c>
      <c r="C34" s="45"/>
      <c r="D34" s="74"/>
      <c r="E34" s="74"/>
      <c r="F34" s="74"/>
      <c r="G34" s="74"/>
      <c r="H34" s="74"/>
      <c r="I34" s="74"/>
      <c r="J34" s="74"/>
      <c r="K34" s="74"/>
      <c r="L34" s="74"/>
      <c r="M34" s="74"/>
      <c r="N34" s="74"/>
      <c r="O34" s="71">
        <v>1</v>
      </c>
      <c r="P34" s="74"/>
      <c r="Q34" s="74"/>
      <c r="R34" s="74"/>
      <c r="S34" s="74"/>
      <c r="T34" s="74"/>
      <c r="U34" s="75"/>
      <c r="V34" s="57"/>
      <c r="W34" s="57"/>
    </row>
    <row r="35" spans="1:23" ht="12" customHeight="1" thickBot="1" x14ac:dyDescent="0.2">
      <c r="A35" s="55"/>
      <c r="B35" s="44" t="s">
        <v>32</v>
      </c>
      <c r="C35" s="45"/>
      <c r="D35" s="71">
        <v>99177.100999999995</v>
      </c>
      <c r="E35" s="71">
        <v>111421.4568</v>
      </c>
      <c r="F35" s="72">
        <v>89.010773910469993</v>
      </c>
      <c r="G35" s="71">
        <v>90029.887900000002</v>
      </c>
      <c r="H35" s="72">
        <v>10.160196034188299</v>
      </c>
      <c r="I35" s="71">
        <v>17440.015599999999</v>
      </c>
      <c r="J35" s="72">
        <v>17.584720085738301</v>
      </c>
      <c r="K35" s="71">
        <v>6600.6055999999999</v>
      </c>
      <c r="L35" s="72">
        <v>7.3315714969361903</v>
      </c>
      <c r="M35" s="72">
        <v>1.6421841656468601</v>
      </c>
      <c r="N35" s="71">
        <v>1950232.1773000001</v>
      </c>
      <c r="O35" s="71">
        <v>28245566.9659</v>
      </c>
      <c r="P35" s="71">
        <v>7076</v>
      </c>
      <c r="Q35" s="71">
        <v>7583</v>
      </c>
      <c r="R35" s="72">
        <v>-6.6860081761835701</v>
      </c>
      <c r="S35" s="71">
        <v>14.015983747880201</v>
      </c>
      <c r="T35" s="71">
        <v>13.905454701305599</v>
      </c>
      <c r="U35" s="73">
        <v>0.788592856290391</v>
      </c>
      <c r="V35" s="57"/>
      <c r="W35" s="57"/>
    </row>
    <row r="36" spans="1:23" ht="12" customHeight="1" thickBot="1" x14ac:dyDescent="0.2">
      <c r="A36" s="55"/>
      <c r="B36" s="44" t="s">
        <v>70</v>
      </c>
      <c r="C36" s="45"/>
      <c r="D36" s="71">
        <v>52270.09</v>
      </c>
      <c r="E36" s="74"/>
      <c r="F36" s="74"/>
      <c r="G36" s="74"/>
      <c r="H36" s="74"/>
      <c r="I36" s="71">
        <v>2351.37</v>
      </c>
      <c r="J36" s="72">
        <v>4.4985000025827402</v>
      </c>
      <c r="K36" s="74"/>
      <c r="L36" s="74"/>
      <c r="M36" s="74"/>
      <c r="N36" s="71">
        <v>1534184.69</v>
      </c>
      <c r="O36" s="71">
        <v>5400370.5800000001</v>
      </c>
      <c r="P36" s="71">
        <v>49</v>
      </c>
      <c r="Q36" s="71">
        <v>50</v>
      </c>
      <c r="R36" s="72">
        <v>-2</v>
      </c>
      <c r="S36" s="71">
        <v>1066.7365306122499</v>
      </c>
      <c r="T36" s="71">
        <v>1186.7532000000001</v>
      </c>
      <c r="U36" s="73">
        <v>-11.250825854709699</v>
      </c>
      <c r="V36" s="57"/>
      <c r="W36" s="57"/>
    </row>
    <row r="37" spans="1:23" ht="12" customHeight="1" thickBot="1" x14ac:dyDescent="0.2">
      <c r="A37" s="55"/>
      <c r="B37" s="44" t="s">
        <v>36</v>
      </c>
      <c r="C37" s="45"/>
      <c r="D37" s="71">
        <v>90108.6</v>
      </c>
      <c r="E37" s="71">
        <v>86941.737800000003</v>
      </c>
      <c r="F37" s="72">
        <v>103.642510812569</v>
      </c>
      <c r="G37" s="71">
        <v>280417.26</v>
      </c>
      <c r="H37" s="72">
        <v>-67.866243326106201</v>
      </c>
      <c r="I37" s="71">
        <v>-14659.23</v>
      </c>
      <c r="J37" s="72">
        <v>-16.268402793962</v>
      </c>
      <c r="K37" s="71">
        <v>-13068.43</v>
      </c>
      <c r="L37" s="72">
        <v>-4.6603515061804703</v>
      </c>
      <c r="M37" s="72">
        <v>0.121728470826258</v>
      </c>
      <c r="N37" s="71">
        <v>8623136.8699999992</v>
      </c>
      <c r="O37" s="71">
        <v>77754599.370000005</v>
      </c>
      <c r="P37" s="71">
        <v>37</v>
      </c>
      <c r="Q37" s="71">
        <v>64</v>
      </c>
      <c r="R37" s="72">
        <v>-42.1875</v>
      </c>
      <c r="S37" s="71">
        <v>2435.3675675675699</v>
      </c>
      <c r="T37" s="71">
        <v>2122.2095312500001</v>
      </c>
      <c r="U37" s="73">
        <v>12.858758591022401</v>
      </c>
      <c r="V37" s="57"/>
      <c r="W37" s="57"/>
    </row>
    <row r="38" spans="1:23" ht="12" customHeight="1" thickBot="1" x14ac:dyDescent="0.2">
      <c r="A38" s="55"/>
      <c r="B38" s="44" t="s">
        <v>37</v>
      </c>
      <c r="C38" s="45"/>
      <c r="D38" s="71">
        <v>41688.9</v>
      </c>
      <c r="E38" s="71">
        <v>70226.2448</v>
      </c>
      <c r="F38" s="72">
        <v>59.363703867019197</v>
      </c>
      <c r="G38" s="71">
        <v>91234.19</v>
      </c>
      <c r="H38" s="72">
        <v>-54.3056172252968</v>
      </c>
      <c r="I38" s="71">
        <v>-546.95000000000005</v>
      </c>
      <c r="J38" s="72">
        <v>-1.31197992751068</v>
      </c>
      <c r="K38" s="71">
        <v>-4124.82</v>
      </c>
      <c r="L38" s="72">
        <v>-4.5211340178501098</v>
      </c>
      <c r="M38" s="72">
        <v>-0.86740027443621803</v>
      </c>
      <c r="N38" s="71">
        <v>14272789.25</v>
      </c>
      <c r="O38" s="71">
        <v>61066872.450000003</v>
      </c>
      <c r="P38" s="71">
        <v>18</v>
      </c>
      <c r="Q38" s="71">
        <v>33</v>
      </c>
      <c r="R38" s="72">
        <v>-45.454545454545503</v>
      </c>
      <c r="S38" s="71">
        <v>2316.0500000000002</v>
      </c>
      <c r="T38" s="71">
        <v>2198.9903030302999</v>
      </c>
      <c r="U38" s="73">
        <v>5.0542819442454698</v>
      </c>
      <c r="V38" s="57"/>
      <c r="W38" s="57"/>
    </row>
    <row r="39" spans="1:23" ht="12" thickBot="1" x14ac:dyDescent="0.2">
      <c r="A39" s="55"/>
      <c r="B39" s="44" t="s">
        <v>38</v>
      </c>
      <c r="C39" s="45"/>
      <c r="D39" s="71">
        <v>126596.68</v>
      </c>
      <c r="E39" s="71">
        <v>55516.7356</v>
      </c>
      <c r="F39" s="72">
        <v>228.033364411289</v>
      </c>
      <c r="G39" s="71">
        <v>105294.15</v>
      </c>
      <c r="H39" s="72">
        <v>20.231446856259399</v>
      </c>
      <c r="I39" s="71">
        <v>-22397.72</v>
      </c>
      <c r="J39" s="72">
        <v>-17.692185924623001</v>
      </c>
      <c r="K39" s="71">
        <v>-11958.99</v>
      </c>
      <c r="L39" s="72">
        <v>-11.357696510205001</v>
      </c>
      <c r="M39" s="72">
        <v>0.87287722458167505</v>
      </c>
      <c r="N39" s="71">
        <v>7442814.8099999996</v>
      </c>
      <c r="O39" s="71">
        <v>46974272.18</v>
      </c>
      <c r="P39" s="71">
        <v>89</v>
      </c>
      <c r="Q39" s="71">
        <v>88</v>
      </c>
      <c r="R39" s="72">
        <v>1.13636363636365</v>
      </c>
      <c r="S39" s="71">
        <v>1422.43460674157</v>
      </c>
      <c r="T39" s="71">
        <v>1546.0975000000001</v>
      </c>
      <c r="U39" s="73">
        <v>-8.6937489197978994</v>
      </c>
      <c r="V39" s="57"/>
      <c r="W39" s="57"/>
    </row>
    <row r="40" spans="1:23" ht="12" customHeight="1" thickBot="1" x14ac:dyDescent="0.2">
      <c r="A40" s="55"/>
      <c r="B40" s="44" t="s">
        <v>73</v>
      </c>
      <c r="C40" s="45"/>
      <c r="D40" s="71">
        <v>2.94</v>
      </c>
      <c r="E40" s="74"/>
      <c r="F40" s="74"/>
      <c r="G40" s="71">
        <v>1.98</v>
      </c>
      <c r="H40" s="72">
        <v>48.484848484848499</v>
      </c>
      <c r="I40" s="71">
        <v>2.94</v>
      </c>
      <c r="J40" s="72">
        <v>100</v>
      </c>
      <c r="K40" s="71">
        <v>1.76</v>
      </c>
      <c r="L40" s="72">
        <v>88.8888888888889</v>
      </c>
      <c r="M40" s="72">
        <v>0.67045454545454497</v>
      </c>
      <c r="N40" s="71">
        <v>93.6</v>
      </c>
      <c r="O40" s="71">
        <v>2690.84</v>
      </c>
      <c r="P40" s="71">
        <v>4</v>
      </c>
      <c r="Q40" s="71">
        <v>8</v>
      </c>
      <c r="R40" s="72">
        <v>-50</v>
      </c>
      <c r="S40" s="71">
        <v>0.73499999999999999</v>
      </c>
      <c r="T40" s="71">
        <v>0.80125000000000002</v>
      </c>
      <c r="U40" s="73">
        <v>-9.0136054421768605</v>
      </c>
      <c r="V40" s="57"/>
      <c r="W40" s="57"/>
    </row>
    <row r="41" spans="1:23" ht="12" customHeight="1" thickBot="1" x14ac:dyDescent="0.2">
      <c r="A41" s="55"/>
      <c r="B41" s="44" t="s">
        <v>33</v>
      </c>
      <c r="C41" s="45"/>
      <c r="D41" s="71">
        <v>101997.4359</v>
      </c>
      <c r="E41" s="71">
        <v>71132.727199999994</v>
      </c>
      <c r="F41" s="72">
        <v>143.39030698657101</v>
      </c>
      <c r="G41" s="71">
        <v>136334.18840000001</v>
      </c>
      <c r="H41" s="72">
        <v>-25.1857240674343</v>
      </c>
      <c r="I41" s="71">
        <v>5012.5032000000001</v>
      </c>
      <c r="J41" s="72">
        <v>4.9143423614240103</v>
      </c>
      <c r="K41" s="71">
        <v>6229.4754000000003</v>
      </c>
      <c r="L41" s="72">
        <v>4.5692687014961599</v>
      </c>
      <c r="M41" s="72">
        <v>-0.19535709218789099</v>
      </c>
      <c r="N41" s="71">
        <v>2201928.2141</v>
      </c>
      <c r="O41" s="71">
        <v>32767136.974199999</v>
      </c>
      <c r="P41" s="71">
        <v>184</v>
      </c>
      <c r="Q41" s="71">
        <v>209</v>
      </c>
      <c r="R41" s="72">
        <v>-11.9617224880383</v>
      </c>
      <c r="S41" s="71">
        <v>554.33389076086996</v>
      </c>
      <c r="T41" s="71">
        <v>565.80787272727298</v>
      </c>
      <c r="U41" s="73">
        <v>-2.0698683875622601</v>
      </c>
      <c r="V41" s="57"/>
      <c r="W41" s="57"/>
    </row>
    <row r="42" spans="1:23" ht="12" thickBot="1" x14ac:dyDescent="0.2">
      <c r="A42" s="55"/>
      <c r="B42" s="44" t="s">
        <v>34</v>
      </c>
      <c r="C42" s="45"/>
      <c r="D42" s="71">
        <v>253951.4687</v>
      </c>
      <c r="E42" s="71">
        <v>221006.2194</v>
      </c>
      <c r="F42" s="72">
        <v>114.90693311230901</v>
      </c>
      <c r="G42" s="71">
        <v>317955.85629999998</v>
      </c>
      <c r="H42" s="72">
        <v>-20.129960285936701</v>
      </c>
      <c r="I42" s="71">
        <v>18755.412400000001</v>
      </c>
      <c r="J42" s="72">
        <v>7.3854317504090901</v>
      </c>
      <c r="K42" s="71">
        <v>19387.589</v>
      </c>
      <c r="L42" s="72">
        <v>6.0975725453244296</v>
      </c>
      <c r="M42" s="72">
        <v>-3.2607282937553002E-2</v>
      </c>
      <c r="N42" s="71">
        <v>6329286.3541000001</v>
      </c>
      <c r="O42" s="71">
        <v>77223448.940400004</v>
      </c>
      <c r="P42" s="71">
        <v>1358</v>
      </c>
      <c r="Q42" s="71">
        <v>1497</v>
      </c>
      <c r="R42" s="72">
        <v>-9.2852371409485706</v>
      </c>
      <c r="S42" s="71">
        <v>187.004027025037</v>
      </c>
      <c r="T42" s="71">
        <v>194.967896593186</v>
      </c>
      <c r="U42" s="73">
        <v>-4.2586620699260704</v>
      </c>
      <c r="V42" s="57"/>
      <c r="W42" s="57"/>
    </row>
    <row r="43" spans="1:23" ht="12" thickBot="1" x14ac:dyDescent="0.2">
      <c r="A43" s="55"/>
      <c r="B43" s="44" t="s">
        <v>39</v>
      </c>
      <c r="C43" s="45"/>
      <c r="D43" s="71">
        <v>68985.48</v>
      </c>
      <c r="E43" s="71">
        <v>37422.214</v>
      </c>
      <c r="F43" s="72">
        <v>184.343662830852</v>
      </c>
      <c r="G43" s="71">
        <v>51860.72</v>
      </c>
      <c r="H43" s="72">
        <v>33.020675378205297</v>
      </c>
      <c r="I43" s="71">
        <v>-4846.1499999999996</v>
      </c>
      <c r="J43" s="72">
        <v>-7.0248840770550602</v>
      </c>
      <c r="K43" s="71">
        <v>-7094</v>
      </c>
      <c r="L43" s="72">
        <v>-13.6789462236544</v>
      </c>
      <c r="M43" s="72">
        <v>-0.31686636594305001</v>
      </c>
      <c r="N43" s="71">
        <v>4185063.49</v>
      </c>
      <c r="O43" s="71">
        <v>35656927.82</v>
      </c>
      <c r="P43" s="71">
        <v>47</v>
      </c>
      <c r="Q43" s="71">
        <v>42</v>
      </c>
      <c r="R43" s="72">
        <v>11.9047619047619</v>
      </c>
      <c r="S43" s="71">
        <v>1467.77617021277</v>
      </c>
      <c r="T43" s="71">
        <v>1300.81428571429</v>
      </c>
      <c r="U43" s="73">
        <v>11.375159774823</v>
      </c>
      <c r="V43" s="57"/>
      <c r="W43" s="57"/>
    </row>
    <row r="44" spans="1:23" ht="12" thickBot="1" x14ac:dyDescent="0.2">
      <c r="A44" s="55"/>
      <c r="B44" s="44" t="s">
        <v>40</v>
      </c>
      <c r="C44" s="45"/>
      <c r="D44" s="71">
        <v>20135.93</v>
      </c>
      <c r="E44" s="71">
        <v>7777.8810999999996</v>
      </c>
      <c r="F44" s="72">
        <v>258.88708944136499</v>
      </c>
      <c r="G44" s="71">
        <v>38911.99</v>
      </c>
      <c r="H44" s="72">
        <v>-48.252633699792803</v>
      </c>
      <c r="I44" s="71">
        <v>2758.18</v>
      </c>
      <c r="J44" s="72">
        <v>13.6978028827077</v>
      </c>
      <c r="K44" s="71">
        <v>4624.1499999999996</v>
      </c>
      <c r="L44" s="72">
        <v>11.883612223379</v>
      </c>
      <c r="M44" s="72">
        <v>-0.40352713471665103</v>
      </c>
      <c r="N44" s="71">
        <v>1960834.67</v>
      </c>
      <c r="O44" s="71">
        <v>12811645.060000001</v>
      </c>
      <c r="P44" s="71">
        <v>39</v>
      </c>
      <c r="Q44" s="71">
        <v>48</v>
      </c>
      <c r="R44" s="72">
        <v>-18.75</v>
      </c>
      <c r="S44" s="71">
        <v>516.30589743589803</v>
      </c>
      <c r="T44" s="71">
        <v>1058.3341666666699</v>
      </c>
      <c r="U44" s="73">
        <v>-104.982002321224</v>
      </c>
      <c r="V44" s="57"/>
      <c r="W44" s="57"/>
    </row>
    <row r="45" spans="1:23" ht="12" thickBot="1" x14ac:dyDescent="0.2">
      <c r="A45" s="56"/>
      <c r="B45" s="44" t="s">
        <v>35</v>
      </c>
      <c r="C45" s="45"/>
      <c r="D45" s="76">
        <v>2852.1170000000002</v>
      </c>
      <c r="E45" s="77"/>
      <c r="F45" s="77"/>
      <c r="G45" s="76">
        <v>8728.2240999999995</v>
      </c>
      <c r="H45" s="78">
        <v>-67.323054869775902</v>
      </c>
      <c r="I45" s="76">
        <v>346.84249999999997</v>
      </c>
      <c r="J45" s="78">
        <v>12.160879094370999</v>
      </c>
      <c r="K45" s="76">
        <v>1085.4644000000001</v>
      </c>
      <c r="L45" s="78">
        <v>12.436257222130701</v>
      </c>
      <c r="M45" s="78">
        <v>-0.68046625941854899</v>
      </c>
      <c r="N45" s="76">
        <v>178865.5803</v>
      </c>
      <c r="O45" s="76">
        <v>3504220.1335</v>
      </c>
      <c r="P45" s="76">
        <v>14</v>
      </c>
      <c r="Q45" s="76">
        <v>18</v>
      </c>
      <c r="R45" s="78">
        <v>-22.2222222222222</v>
      </c>
      <c r="S45" s="76">
        <v>203.722642857143</v>
      </c>
      <c r="T45" s="76">
        <v>636.03757777777798</v>
      </c>
      <c r="U45" s="79">
        <v>-212.20760189322101</v>
      </c>
      <c r="V45" s="57"/>
      <c r="W45" s="57"/>
    </row>
  </sheetData>
  <mergeCells count="43">
    <mergeCell ref="B18:C18"/>
    <mergeCell ref="A1:U4"/>
    <mergeCell ref="W1:W4"/>
    <mergeCell ref="B6:C6"/>
    <mergeCell ref="A7:C7"/>
    <mergeCell ref="A8:A45"/>
    <mergeCell ref="B8:C8"/>
    <mergeCell ref="B9:C9"/>
    <mergeCell ref="B10:C10"/>
    <mergeCell ref="B11:C11"/>
    <mergeCell ref="B12:C12"/>
    <mergeCell ref="B30:C30"/>
    <mergeCell ref="B19:C19"/>
    <mergeCell ref="B20:C20"/>
    <mergeCell ref="B21:C21"/>
    <mergeCell ref="B22:C22"/>
    <mergeCell ref="B23:C23"/>
    <mergeCell ref="B24:C24"/>
    <mergeCell ref="B43:C43"/>
    <mergeCell ref="B44:C44"/>
    <mergeCell ref="B45:C45"/>
    <mergeCell ref="B37:C37"/>
    <mergeCell ref="B38:C38"/>
    <mergeCell ref="B31:C31"/>
    <mergeCell ref="B32:C32"/>
    <mergeCell ref="B33:C33"/>
    <mergeCell ref="B34:C34"/>
    <mergeCell ref="B35:C35"/>
    <mergeCell ref="B36:C36"/>
    <mergeCell ref="B25:C25"/>
    <mergeCell ref="B26:C26"/>
    <mergeCell ref="B27:C27"/>
    <mergeCell ref="B13:C13"/>
    <mergeCell ref="B14:C14"/>
    <mergeCell ref="B15:C15"/>
    <mergeCell ref="B16:C16"/>
    <mergeCell ref="B17:C17"/>
    <mergeCell ref="B28:C28"/>
    <mergeCell ref="B29:C29"/>
    <mergeCell ref="B39:C39"/>
    <mergeCell ref="B40:C40"/>
    <mergeCell ref="B41:C41"/>
    <mergeCell ref="B42:C42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63"/>
  <sheetViews>
    <sheetView topLeftCell="A16" workbookViewId="0">
      <selection activeCell="B32" sqref="B32:E38"/>
    </sheetView>
  </sheetViews>
  <sheetFormatPr defaultRowHeight="13.5" x14ac:dyDescent="0.1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 x14ac:dyDescent="0.2">
      <c r="A1" s="30" t="s">
        <v>63</v>
      </c>
      <c r="B1" s="31" t="s">
        <v>64</v>
      </c>
      <c r="C1" s="30" t="s">
        <v>65</v>
      </c>
      <c r="D1" s="30" t="s">
        <v>66</v>
      </c>
      <c r="E1" s="30" t="s">
        <v>67</v>
      </c>
      <c r="F1" s="30" t="s">
        <v>68</v>
      </c>
      <c r="G1" s="30" t="s">
        <v>67</v>
      </c>
      <c r="H1" s="30" t="s">
        <v>69</v>
      </c>
    </row>
    <row r="2" spans="1:8" ht="14.25" x14ac:dyDescent="0.2">
      <c r="A2" s="32">
        <v>1</v>
      </c>
      <c r="B2" s="33">
        <v>12</v>
      </c>
      <c r="C2" s="32">
        <v>42777</v>
      </c>
      <c r="D2" s="32">
        <v>445511.07224957302</v>
      </c>
      <c r="E2" s="32">
        <v>330240.09147179499</v>
      </c>
      <c r="F2" s="32">
        <v>115270.98077777799</v>
      </c>
      <c r="G2" s="32">
        <v>330240.09147179499</v>
      </c>
      <c r="H2" s="32">
        <v>0.258738756358458</v>
      </c>
    </row>
    <row r="3" spans="1:8" ht="14.25" x14ac:dyDescent="0.2">
      <c r="A3" s="32">
        <v>2</v>
      </c>
      <c r="B3" s="33">
        <v>13</v>
      </c>
      <c r="C3" s="32">
        <v>7439</v>
      </c>
      <c r="D3" s="32">
        <v>60706.089955926203</v>
      </c>
      <c r="E3" s="32">
        <v>47495.979010581701</v>
      </c>
      <c r="F3" s="32">
        <v>13210.110945344501</v>
      </c>
      <c r="G3" s="32">
        <v>47495.979010581701</v>
      </c>
      <c r="H3" s="32">
        <v>0.21760767255699301</v>
      </c>
    </row>
    <row r="4" spans="1:8" ht="14.25" x14ac:dyDescent="0.2">
      <c r="A4" s="32">
        <v>3</v>
      </c>
      <c r="B4" s="33">
        <v>14</v>
      </c>
      <c r="C4" s="32">
        <v>90223</v>
      </c>
      <c r="D4" s="32">
        <v>95595.690923076894</v>
      </c>
      <c r="E4" s="32">
        <v>70670.555891452997</v>
      </c>
      <c r="F4" s="32">
        <v>24925.1350316239</v>
      </c>
      <c r="G4" s="32">
        <v>70670.555891452997</v>
      </c>
      <c r="H4" s="32">
        <v>0.26073492215962402</v>
      </c>
    </row>
    <row r="5" spans="1:8" ht="14.25" x14ac:dyDescent="0.2">
      <c r="A5" s="32">
        <v>4</v>
      </c>
      <c r="B5" s="33">
        <v>15</v>
      </c>
      <c r="C5" s="32">
        <v>3014</v>
      </c>
      <c r="D5" s="32">
        <v>50968.174649572597</v>
      </c>
      <c r="E5" s="32">
        <v>43778.884952136803</v>
      </c>
      <c r="F5" s="32">
        <v>7189.2896974359001</v>
      </c>
      <c r="G5" s="32">
        <v>43778.884952136803</v>
      </c>
      <c r="H5" s="32">
        <v>0.14105448639008999</v>
      </c>
    </row>
    <row r="6" spans="1:8" ht="14.25" x14ac:dyDescent="0.2">
      <c r="A6" s="32">
        <v>5</v>
      </c>
      <c r="B6" s="33">
        <v>16</v>
      </c>
      <c r="C6" s="32">
        <v>1775</v>
      </c>
      <c r="D6" s="32">
        <v>120085.688767521</v>
      </c>
      <c r="E6" s="32">
        <v>99089.834189743604</v>
      </c>
      <c r="F6" s="32">
        <v>20995.854577777802</v>
      </c>
      <c r="G6" s="32">
        <v>99089.834189743604</v>
      </c>
      <c r="H6" s="32">
        <v>0.174840605847917</v>
      </c>
    </row>
    <row r="7" spans="1:8" ht="14.25" x14ac:dyDescent="0.2">
      <c r="A7" s="32">
        <v>6</v>
      </c>
      <c r="B7" s="33">
        <v>17</v>
      </c>
      <c r="C7" s="32">
        <v>13601</v>
      </c>
      <c r="D7" s="32">
        <v>185899.700715385</v>
      </c>
      <c r="E7" s="32">
        <v>130381.424559829</v>
      </c>
      <c r="F7" s="32">
        <v>55518.276155555599</v>
      </c>
      <c r="G7" s="32">
        <v>130381.424559829</v>
      </c>
      <c r="H7" s="32">
        <v>0.29864639879412702</v>
      </c>
    </row>
    <row r="8" spans="1:8" ht="14.25" x14ac:dyDescent="0.2">
      <c r="A8" s="32">
        <v>7</v>
      </c>
      <c r="B8" s="33">
        <v>18</v>
      </c>
      <c r="C8" s="32">
        <v>51902</v>
      </c>
      <c r="D8" s="32">
        <v>129995.70492307701</v>
      </c>
      <c r="E8" s="32">
        <v>104430.134918803</v>
      </c>
      <c r="F8" s="32">
        <v>25565.570004273501</v>
      </c>
      <c r="G8" s="32">
        <v>104430.134918803</v>
      </c>
      <c r="H8" s="32">
        <v>0.19666472841853899</v>
      </c>
    </row>
    <row r="9" spans="1:8" ht="14.25" x14ac:dyDescent="0.2">
      <c r="A9" s="32">
        <v>8</v>
      </c>
      <c r="B9" s="33">
        <v>19</v>
      </c>
      <c r="C9" s="32">
        <v>11923</v>
      </c>
      <c r="D9" s="32">
        <v>81947.739026495707</v>
      </c>
      <c r="E9" s="32">
        <v>61636.142679487202</v>
      </c>
      <c r="F9" s="32">
        <v>20311.596347008501</v>
      </c>
      <c r="G9" s="32">
        <v>61636.142679487202</v>
      </c>
      <c r="H9" s="32">
        <v>0.247860363059453</v>
      </c>
    </row>
    <row r="10" spans="1:8" ht="14.25" x14ac:dyDescent="0.2">
      <c r="A10" s="32">
        <v>9</v>
      </c>
      <c r="B10" s="33">
        <v>21</v>
      </c>
      <c r="C10" s="32">
        <v>138196</v>
      </c>
      <c r="D10" s="32">
        <v>654204.68343589699</v>
      </c>
      <c r="E10" s="32">
        <v>620810.98023931601</v>
      </c>
      <c r="F10" s="32">
        <v>33393.703196581198</v>
      </c>
      <c r="G10" s="32">
        <v>620810.98023931601</v>
      </c>
      <c r="H10" s="35">
        <v>5.1044732699247503E-2</v>
      </c>
    </row>
    <row r="11" spans="1:8" ht="14.25" x14ac:dyDescent="0.2">
      <c r="A11" s="32">
        <v>10</v>
      </c>
      <c r="B11" s="33">
        <v>22</v>
      </c>
      <c r="C11" s="32">
        <v>26890</v>
      </c>
      <c r="D11" s="32">
        <v>398786.271665812</v>
      </c>
      <c r="E11" s="32">
        <v>339176.52093760698</v>
      </c>
      <c r="F11" s="32">
        <v>59609.750728205101</v>
      </c>
      <c r="G11" s="32">
        <v>339176.52093760698</v>
      </c>
      <c r="H11" s="32">
        <v>0.14947794085088001</v>
      </c>
    </row>
    <row r="12" spans="1:8" ht="14.25" x14ac:dyDescent="0.2">
      <c r="A12" s="32">
        <v>11</v>
      </c>
      <c r="B12" s="33">
        <v>23</v>
      </c>
      <c r="C12" s="32">
        <v>146459.29800000001</v>
      </c>
      <c r="D12" s="32">
        <v>1180012.39139915</v>
      </c>
      <c r="E12" s="32">
        <v>1048224.62946581</v>
      </c>
      <c r="F12" s="32">
        <v>131787.76193333301</v>
      </c>
      <c r="G12" s="32">
        <v>1048224.62946581</v>
      </c>
      <c r="H12" s="32">
        <v>0.111683371203477</v>
      </c>
    </row>
    <row r="13" spans="1:8" ht="14.25" x14ac:dyDescent="0.2">
      <c r="A13" s="32">
        <v>12</v>
      </c>
      <c r="B13" s="33">
        <v>24</v>
      </c>
      <c r="C13" s="32">
        <v>14130.572</v>
      </c>
      <c r="D13" s="32">
        <v>467703.69621196599</v>
      </c>
      <c r="E13" s="32">
        <v>438048.65481623902</v>
      </c>
      <c r="F13" s="32">
        <v>29655.041395726501</v>
      </c>
      <c r="G13" s="32">
        <v>438048.65481623902</v>
      </c>
      <c r="H13" s="32">
        <v>6.3405616923511904E-2</v>
      </c>
    </row>
    <row r="14" spans="1:8" ht="14.25" x14ac:dyDescent="0.2">
      <c r="A14" s="32">
        <v>13</v>
      </c>
      <c r="B14" s="33">
        <v>25</v>
      </c>
      <c r="C14" s="32">
        <v>66285</v>
      </c>
      <c r="D14" s="32">
        <v>713391.12910000002</v>
      </c>
      <c r="E14" s="32">
        <v>646618.23690000002</v>
      </c>
      <c r="F14" s="32">
        <v>66772.892200000002</v>
      </c>
      <c r="G14" s="32">
        <v>646618.23690000002</v>
      </c>
      <c r="H14" s="32">
        <v>9.3599274614248898E-2</v>
      </c>
    </row>
    <row r="15" spans="1:8" ht="14.25" x14ac:dyDescent="0.2">
      <c r="A15" s="32">
        <v>14</v>
      </c>
      <c r="B15" s="33">
        <v>26</v>
      </c>
      <c r="C15" s="32">
        <v>45271</v>
      </c>
      <c r="D15" s="32">
        <v>254313.116636828</v>
      </c>
      <c r="E15" s="32">
        <v>223729.08971073999</v>
      </c>
      <c r="F15" s="32">
        <v>30584.026926087299</v>
      </c>
      <c r="G15" s="32">
        <v>223729.08971073999</v>
      </c>
      <c r="H15" s="32">
        <v>0.12026130358727399</v>
      </c>
    </row>
    <row r="16" spans="1:8" ht="14.25" x14ac:dyDescent="0.2">
      <c r="A16" s="32">
        <v>15</v>
      </c>
      <c r="B16" s="33">
        <v>27</v>
      </c>
      <c r="C16" s="32">
        <v>140099.853</v>
      </c>
      <c r="D16" s="32">
        <v>958913.44949999999</v>
      </c>
      <c r="E16" s="32">
        <v>841000.48569999996</v>
      </c>
      <c r="F16" s="32">
        <v>117912.9638</v>
      </c>
      <c r="G16" s="32">
        <v>841000.48569999996</v>
      </c>
      <c r="H16" s="32">
        <v>0.122965178829729</v>
      </c>
    </row>
    <row r="17" spans="1:8" ht="14.25" x14ac:dyDescent="0.2">
      <c r="A17" s="32">
        <v>16</v>
      </c>
      <c r="B17" s="33">
        <v>29</v>
      </c>
      <c r="C17" s="32">
        <v>148807</v>
      </c>
      <c r="D17" s="32">
        <v>1953897.1918367499</v>
      </c>
      <c r="E17" s="32">
        <v>1692274.9665230799</v>
      </c>
      <c r="F17" s="32">
        <v>261622.22531367501</v>
      </c>
      <c r="G17" s="32">
        <v>1692274.9665230799</v>
      </c>
      <c r="H17" s="32">
        <v>0.13389764129183199</v>
      </c>
    </row>
    <row r="18" spans="1:8" ht="14.25" x14ac:dyDescent="0.2">
      <c r="A18" s="32">
        <v>17</v>
      </c>
      <c r="B18" s="33">
        <v>31</v>
      </c>
      <c r="C18" s="32">
        <v>24649.735000000001</v>
      </c>
      <c r="D18" s="32">
        <v>185752.547040345</v>
      </c>
      <c r="E18" s="32">
        <v>156216.71965853701</v>
      </c>
      <c r="F18" s="32">
        <v>29535.827381808402</v>
      </c>
      <c r="G18" s="32">
        <v>156216.71965853701</v>
      </c>
      <c r="H18" s="32">
        <v>0.15900631163562601</v>
      </c>
    </row>
    <row r="19" spans="1:8" ht="14.25" x14ac:dyDescent="0.2">
      <c r="A19" s="32">
        <v>18</v>
      </c>
      <c r="B19" s="33">
        <v>32</v>
      </c>
      <c r="C19" s="32">
        <v>14410.348</v>
      </c>
      <c r="D19" s="32">
        <v>165542.97717819401</v>
      </c>
      <c r="E19" s="32">
        <v>149953.017920235</v>
      </c>
      <c r="F19" s="32">
        <v>15589.9592579583</v>
      </c>
      <c r="G19" s="32">
        <v>149953.017920235</v>
      </c>
      <c r="H19" s="32">
        <v>9.4174694231679706E-2</v>
      </c>
    </row>
    <row r="20" spans="1:8" ht="14.25" x14ac:dyDescent="0.2">
      <c r="A20" s="32">
        <v>19</v>
      </c>
      <c r="B20" s="33">
        <v>33</v>
      </c>
      <c r="C20" s="32">
        <v>30328.917000000001</v>
      </c>
      <c r="D20" s="32">
        <v>449975.82490990101</v>
      </c>
      <c r="E20" s="32">
        <v>345892.02688870399</v>
      </c>
      <c r="F20" s="32">
        <v>104083.798021197</v>
      </c>
      <c r="G20" s="32">
        <v>345892.02688870399</v>
      </c>
      <c r="H20" s="32">
        <v>0.23130975545639099</v>
      </c>
    </row>
    <row r="21" spans="1:8" ht="14.25" x14ac:dyDescent="0.2">
      <c r="A21" s="32">
        <v>20</v>
      </c>
      <c r="B21" s="33">
        <v>34</v>
      </c>
      <c r="C21" s="32">
        <v>35569.836000000003</v>
      </c>
      <c r="D21" s="32">
        <v>199896.93766365599</v>
      </c>
      <c r="E21" s="32">
        <v>145246.47915972001</v>
      </c>
      <c r="F21" s="32">
        <v>54650.458503936803</v>
      </c>
      <c r="G21" s="32">
        <v>145246.47915972001</v>
      </c>
      <c r="H21" s="32">
        <v>0.27339317521657502</v>
      </c>
    </row>
    <row r="22" spans="1:8" ht="14.25" x14ac:dyDescent="0.2">
      <c r="A22" s="32">
        <v>21</v>
      </c>
      <c r="B22" s="33">
        <v>35</v>
      </c>
      <c r="C22" s="32">
        <v>30460.059000000001</v>
      </c>
      <c r="D22" s="32">
        <v>667474.27515221201</v>
      </c>
      <c r="E22" s="32">
        <v>641381.22733451298</v>
      </c>
      <c r="F22" s="32">
        <v>26093.047817699098</v>
      </c>
      <c r="G22" s="32">
        <v>641381.22733451298</v>
      </c>
      <c r="H22" s="32">
        <v>3.9092214919816598E-2</v>
      </c>
    </row>
    <row r="23" spans="1:8" ht="14.25" x14ac:dyDescent="0.2">
      <c r="A23" s="32">
        <v>22</v>
      </c>
      <c r="B23" s="33">
        <v>36</v>
      </c>
      <c r="C23" s="32">
        <v>138577.20300000001</v>
      </c>
      <c r="D23" s="32">
        <v>633353.73968053097</v>
      </c>
      <c r="E23" s="32">
        <v>534236.51877694402</v>
      </c>
      <c r="F23" s="32">
        <v>99117.220903586494</v>
      </c>
      <c r="G23" s="32">
        <v>534236.51877694402</v>
      </c>
      <c r="H23" s="32">
        <v>0.15649583272940301</v>
      </c>
    </row>
    <row r="24" spans="1:8" ht="14.25" x14ac:dyDescent="0.2">
      <c r="A24" s="32">
        <v>23</v>
      </c>
      <c r="B24" s="33">
        <v>37</v>
      </c>
      <c r="C24" s="32">
        <v>96636.569000000003</v>
      </c>
      <c r="D24" s="32">
        <v>953323.752856637</v>
      </c>
      <c r="E24" s="32">
        <v>821701.05584284395</v>
      </c>
      <c r="F24" s="32">
        <v>131622.69701379299</v>
      </c>
      <c r="G24" s="32">
        <v>821701.05584284395</v>
      </c>
      <c r="H24" s="32">
        <v>0.13806715359749</v>
      </c>
    </row>
    <row r="25" spans="1:8" ht="14.25" x14ac:dyDescent="0.2">
      <c r="A25" s="32">
        <v>24</v>
      </c>
      <c r="B25" s="33">
        <v>38</v>
      </c>
      <c r="C25" s="32">
        <v>120183.102</v>
      </c>
      <c r="D25" s="32">
        <v>557522.11203982297</v>
      </c>
      <c r="E25" s="32">
        <v>525504.90260885004</v>
      </c>
      <c r="F25" s="32">
        <v>32017.2094309735</v>
      </c>
      <c r="G25" s="32">
        <v>525504.90260885004</v>
      </c>
      <c r="H25" s="32">
        <v>5.7427694327371402E-2</v>
      </c>
    </row>
    <row r="26" spans="1:8" ht="14.25" x14ac:dyDescent="0.2">
      <c r="A26" s="32">
        <v>25</v>
      </c>
      <c r="B26" s="33">
        <v>39</v>
      </c>
      <c r="C26" s="32">
        <v>66174.641000000003</v>
      </c>
      <c r="D26" s="32">
        <v>95292.291389849503</v>
      </c>
      <c r="E26" s="32">
        <v>66553.289738736697</v>
      </c>
      <c r="F26" s="32">
        <v>28739.0016511127</v>
      </c>
      <c r="G26" s="32">
        <v>66553.289738736697</v>
      </c>
      <c r="H26" s="32">
        <v>0.30158789585128998</v>
      </c>
    </row>
    <row r="27" spans="1:8" ht="14.25" x14ac:dyDescent="0.2">
      <c r="A27" s="32">
        <v>26</v>
      </c>
      <c r="B27" s="33">
        <v>42</v>
      </c>
      <c r="C27" s="32">
        <v>5794.6350000000002</v>
      </c>
      <c r="D27" s="32">
        <v>99177.101500000004</v>
      </c>
      <c r="E27" s="32">
        <v>81737.081999999995</v>
      </c>
      <c r="F27" s="32">
        <v>17440.019499999999</v>
      </c>
      <c r="G27" s="32">
        <v>81737.081999999995</v>
      </c>
      <c r="H27" s="32">
        <v>0.17584723929444501</v>
      </c>
    </row>
    <row r="28" spans="1:8" ht="14.25" x14ac:dyDescent="0.2">
      <c r="A28" s="32">
        <v>27</v>
      </c>
      <c r="B28" s="33">
        <v>75</v>
      </c>
      <c r="C28" s="32">
        <v>190</v>
      </c>
      <c r="D28" s="32">
        <v>101997.43589743599</v>
      </c>
      <c r="E28" s="32">
        <v>96984.931623931596</v>
      </c>
      <c r="F28" s="32">
        <v>5012.5042735042698</v>
      </c>
      <c r="G28" s="32">
        <v>96984.931623931596</v>
      </c>
      <c r="H28" s="32">
        <v>4.9143434140291799E-2</v>
      </c>
    </row>
    <row r="29" spans="1:8" ht="14.25" x14ac:dyDescent="0.2">
      <c r="A29" s="32">
        <v>28</v>
      </c>
      <c r="B29" s="33">
        <v>76</v>
      </c>
      <c r="C29" s="32">
        <v>5886</v>
      </c>
      <c r="D29" s="32">
        <v>253951.46568717901</v>
      </c>
      <c r="E29" s="32">
        <v>235196.05489914501</v>
      </c>
      <c r="F29" s="32">
        <v>18755.410788034202</v>
      </c>
      <c r="G29" s="32">
        <v>235196.05489914501</v>
      </c>
      <c r="H29" s="32">
        <v>7.38543120327462E-2</v>
      </c>
    </row>
    <row r="30" spans="1:8" ht="14.25" x14ac:dyDescent="0.2">
      <c r="A30" s="32">
        <v>29</v>
      </c>
      <c r="B30" s="33">
        <v>99</v>
      </c>
      <c r="C30" s="32">
        <v>14</v>
      </c>
      <c r="D30" s="32">
        <v>2852.1170864533701</v>
      </c>
      <c r="E30" s="32">
        <v>2505.2744724302202</v>
      </c>
      <c r="F30" s="32">
        <v>346.84261402314502</v>
      </c>
      <c r="G30" s="32">
        <v>2505.2744724302202</v>
      </c>
      <c r="H30" s="32">
        <v>0.121608827235928</v>
      </c>
    </row>
    <row r="31" spans="1:8" ht="14.25" x14ac:dyDescent="0.2">
      <c r="A31" s="32">
        <v>30</v>
      </c>
      <c r="B31" s="33">
        <v>40</v>
      </c>
      <c r="C31" s="32">
        <v>0</v>
      </c>
      <c r="D31" s="32">
        <v>0</v>
      </c>
      <c r="E31" s="32">
        <v>0</v>
      </c>
      <c r="F31" s="32">
        <v>0</v>
      </c>
      <c r="G31" s="32">
        <v>0</v>
      </c>
      <c r="H31" s="32">
        <v>0</v>
      </c>
    </row>
    <row r="32" spans="1:8" ht="14.25" x14ac:dyDescent="0.2">
      <c r="A32" s="32"/>
      <c r="B32" s="37">
        <v>70</v>
      </c>
      <c r="C32" s="38">
        <v>49</v>
      </c>
      <c r="D32" s="38">
        <v>52270.09</v>
      </c>
      <c r="E32" s="38">
        <v>49918.720000000001</v>
      </c>
      <c r="F32" s="32"/>
      <c r="G32" s="32"/>
      <c r="H32" s="32"/>
    </row>
    <row r="33" spans="1:8" ht="14.25" x14ac:dyDescent="0.2">
      <c r="A33" s="32"/>
      <c r="B33" s="37">
        <v>71</v>
      </c>
      <c r="C33" s="38">
        <v>31</v>
      </c>
      <c r="D33" s="38">
        <v>90108.6</v>
      </c>
      <c r="E33" s="38">
        <v>104767.83</v>
      </c>
      <c r="F33" s="32"/>
      <c r="G33" s="32"/>
      <c r="H33" s="32"/>
    </row>
    <row r="34" spans="1:8" ht="14.25" x14ac:dyDescent="0.2">
      <c r="A34" s="32"/>
      <c r="B34" s="37">
        <v>72</v>
      </c>
      <c r="C34" s="38">
        <v>16</v>
      </c>
      <c r="D34" s="38">
        <v>41688.9</v>
      </c>
      <c r="E34" s="38">
        <v>42235.85</v>
      </c>
      <c r="F34" s="32"/>
      <c r="G34" s="32"/>
      <c r="H34" s="32"/>
    </row>
    <row r="35" spans="1:8" ht="14.25" x14ac:dyDescent="0.2">
      <c r="A35" s="32"/>
      <c r="B35" s="37">
        <v>73</v>
      </c>
      <c r="C35" s="38">
        <v>73</v>
      </c>
      <c r="D35" s="38">
        <v>126596.68</v>
      </c>
      <c r="E35" s="38">
        <v>148994.4</v>
      </c>
      <c r="F35" s="32"/>
      <c r="G35" s="32"/>
      <c r="H35" s="32"/>
    </row>
    <row r="36" spans="1:8" ht="14.25" x14ac:dyDescent="0.2">
      <c r="A36" s="32"/>
      <c r="B36" s="37">
        <v>74</v>
      </c>
      <c r="C36" s="38">
        <v>19</v>
      </c>
      <c r="D36" s="38">
        <v>2.94</v>
      </c>
      <c r="E36" s="38">
        <v>0</v>
      </c>
      <c r="F36" s="32"/>
      <c r="G36" s="32"/>
      <c r="H36" s="32"/>
    </row>
    <row r="37" spans="1:8" ht="14.25" x14ac:dyDescent="0.2">
      <c r="A37" s="32"/>
      <c r="B37" s="37">
        <v>77</v>
      </c>
      <c r="C37" s="38">
        <v>41</v>
      </c>
      <c r="D37" s="38">
        <v>68985.48</v>
      </c>
      <c r="E37" s="38">
        <v>73831.63</v>
      </c>
      <c r="F37" s="32"/>
      <c r="G37" s="32"/>
      <c r="H37" s="32"/>
    </row>
    <row r="38" spans="1:8" ht="14.25" x14ac:dyDescent="0.2">
      <c r="A38" s="32"/>
      <c r="B38" s="37">
        <v>78</v>
      </c>
      <c r="C38" s="38">
        <v>25</v>
      </c>
      <c r="D38" s="38">
        <v>20135.93</v>
      </c>
      <c r="E38" s="38">
        <v>17377.75</v>
      </c>
      <c r="F38" s="32"/>
      <c r="G38" s="32"/>
      <c r="H38" s="32"/>
    </row>
    <row r="39" spans="1:8" ht="14.25" x14ac:dyDescent="0.2">
      <c r="A39" s="32"/>
      <c r="B39" s="37"/>
      <c r="C39" s="38"/>
      <c r="D39" s="38"/>
      <c r="E39" s="38"/>
      <c r="F39" s="32"/>
      <c r="G39" s="32"/>
      <c r="H39" s="32"/>
    </row>
    <row r="40" spans="1:8" ht="14.25" x14ac:dyDescent="0.2">
      <c r="A40" s="32"/>
      <c r="B40" s="33"/>
      <c r="C40" s="32"/>
      <c r="D40" s="32"/>
      <c r="E40" s="32"/>
      <c r="F40" s="32"/>
      <c r="G40" s="32"/>
      <c r="H40" s="32"/>
    </row>
    <row r="41" spans="1:8" ht="14.25" x14ac:dyDescent="0.2">
      <c r="A41" s="32"/>
      <c r="B41" s="33"/>
      <c r="C41" s="32"/>
      <c r="D41" s="32"/>
      <c r="E41" s="32"/>
      <c r="F41" s="32"/>
      <c r="G41" s="32"/>
      <c r="H41" s="32"/>
    </row>
    <row r="42" spans="1:8" ht="14.25" x14ac:dyDescent="0.2">
      <c r="A42" s="32"/>
      <c r="B42" s="33"/>
      <c r="C42" s="32"/>
      <c r="D42" s="32"/>
      <c r="E42" s="32"/>
      <c r="F42" s="32"/>
      <c r="G42" s="32"/>
      <c r="H42" s="32"/>
    </row>
    <row r="43" spans="1:8" ht="14.25" x14ac:dyDescent="0.2">
      <c r="A43" s="32"/>
      <c r="B43" s="33"/>
      <c r="C43" s="33"/>
      <c r="D43" s="33"/>
      <c r="E43" s="33"/>
      <c r="F43" s="33"/>
      <c r="G43" s="33"/>
      <c r="H43" s="33"/>
    </row>
    <row r="44" spans="1:8" ht="14.25" x14ac:dyDescent="0.2">
      <c r="A44" s="32"/>
      <c r="B44" s="33"/>
      <c r="C44" s="33"/>
      <c r="D44" s="33"/>
      <c r="E44" s="33"/>
      <c r="F44" s="33"/>
      <c r="G44" s="33"/>
      <c r="H44" s="33"/>
    </row>
    <row r="45" spans="1:8" ht="14.25" x14ac:dyDescent="0.2">
      <c r="A45" s="32"/>
      <c r="B45" s="33"/>
      <c r="C45" s="32"/>
      <c r="D45" s="32"/>
      <c r="E45" s="32"/>
      <c r="F45" s="32"/>
      <c r="G45" s="32"/>
      <c r="H45" s="32"/>
    </row>
    <row r="46" spans="1:8" ht="14.25" x14ac:dyDescent="0.2">
      <c r="A46" s="32"/>
      <c r="B46" s="33"/>
      <c r="C46" s="32"/>
      <c r="D46" s="32"/>
      <c r="E46" s="32"/>
      <c r="F46" s="32"/>
      <c r="G46" s="32"/>
      <c r="H46" s="32"/>
    </row>
    <row r="47" spans="1:8" ht="14.25" x14ac:dyDescent="0.2">
      <c r="A47" s="32"/>
      <c r="B47" s="33"/>
      <c r="C47" s="32"/>
      <c r="D47" s="32"/>
      <c r="E47" s="32"/>
      <c r="F47" s="32"/>
      <c r="G47" s="32"/>
      <c r="H47" s="32"/>
    </row>
    <row r="48" spans="1:8" ht="14.25" x14ac:dyDescent="0.2">
      <c r="A48" s="32"/>
      <c r="B48" s="33"/>
      <c r="C48" s="32"/>
      <c r="D48" s="32"/>
      <c r="E48" s="32"/>
      <c r="F48" s="32"/>
      <c r="G48" s="32"/>
      <c r="H48" s="32"/>
    </row>
    <row r="49" spans="1:8" ht="14.25" x14ac:dyDescent="0.2">
      <c r="A49" s="32"/>
      <c r="B49" s="33"/>
      <c r="C49" s="32"/>
      <c r="D49" s="32"/>
      <c r="E49" s="32"/>
      <c r="F49" s="32"/>
      <c r="G49" s="32"/>
      <c r="H49" s="32"/>
    </row>
    <row r="50" spans="1:8" ht="14.25" x14ac:dyDescent="0.2">
      <c r="A50" s="32"/>
      <c r="B50" s="33"/>
      <c r="C50" s="32"/>
      <c r="D50" s="32"/>
      <c r="E50" s="32"/>
      <c r="F50" s="32"/>
      <c r="G50" s="32"/>
      <c r="H50" s="32"/>
    </row>
    <row r="51" spans="1:8" ht="14.25" x14ac:dyDescent="0.2">
      <c r="A51" s="32"/>
      <c r="B51" s="33"/>
      <c r="C51" s="32"/>
      <c r="D51" s="32"/>
      <c r="E51" s="32"/>
      <c r="F51" s="32"/>
      <c r="G51" s="32"/>
      <c r="H51" s="32"/>
    </row>
    <row r="52" spans="1:8" ht="14.25" x14ac:dyDescent="0.2">
      <c r="A52" s="32"/>
      <c r="B52" s="33"/>
      <c r="C52" s="32"/>
      <c r="D52" s="32"/>
      <c r="E52" s="32"/>
      <c r="F52" s="32"/>
      <c r="G52" s="32"/>
      <c r="H52" s="32"/>
    </row>
    <row r="53" spans="1:8" ht="14.25" x14ac:dyDescent="0.2">
      <c r="A53" s="32"/>
      <c r="B53" s="33"/>
      <c r="C53" s="32"/>
      <c r="D53" s="32"/>
      <c r="E53" s="32"/>
      <c r="F53" s="32"/>
      <c r="G53" s="32"/>
      <c r="H53" s="32"/>
    </row>
    <row r="54" spans="1:8" ht="14.25" x14ac:dyDescent="0.2">
      <c r="A54" s="32"/>
      <c r="B54" s="33"/>
      <c r="C54" s="32"/>
      <c r="D54" s="32"/>
      <c r="E54" s="32"/>
      <c r="F54" s="32"/>
      <c r="G54" s="32"/>
      <c r="H54" s="32"/>
    </row>
    <row r="55" spans="1:8" ht="14.25" x14ac:dyDescent="0.2">
      <c r="A55" s="32"/>
      <c r="B55" s="33"/>
      <c r="C55" s="32"/>
      <c r="D55" s="32"/>
      <c r="E55" s="32"/>
      <c r="F55" s="32"/>
      <c r="G55" s="32"/>
      <c r="H55" s="32"/>
    </row>
    <row r="56" spans="1:8" ht="14.25" x14ac:dyDescent="0.2">
      <c r="A56" s="32"/>
      <c r="B56" s="33"/>
      <c r="C56" s="32"/>
      <c r="D56" s="32"/>
      <c r="E56" s="32"/>
      <c r="F56" s="32"/>
      <c r="G56" s="32"/>
      <c r="H56" s="32"/>
    </row>
    <row r="57" spans="1:8" ht="14.25" x14ac:dyDescent="0.2">
      <c r="A57" s="32"/>
      <c r="B57" s="33"/>
      <c r="C57" s="32"/>
      <c r="D57" s="32"/>
      <c r="E57" s="32"/>
      <c r="F57" s="32"/>
      <c r="G57" s="32"/>
      <c r="H57" s="32"/>
    </row>
    <row r="58" spans="1:8" ht="14.25" x14ac:dyDescent="0.2">
      <c r="A58" s="32"/>
      <c r="B58" s="33"/>
      <c r="C58" s="32"/>
      <c r="D58" s="32"/>
      <c r="E58" s="32"/>
      <c r="F58" s="32"/>
      <c r="G58" s="32"/>
      <c r="H58" s="32"/>
    </row>
    <row r="59" spans="1:8" ht="14.25" x14ac:dyDescent="0.2">
      <c r="A59" s="32"/>
      <c r="B59" s="33"/>
      <c r="C59" s="32"/>
      <c r="D59" s="32"/>
      <c r="E59" s="32"/>
      <c r="F59" s="32"/>
      <c r="G59" s="32"/>
      <c r="H59" s="32"/>
    </row>
    <row r="60" spans="1:8" ht="14.25" x14ac:dyDescent="0.2">
      <c r="A60" s="32"/>
      <c r="B60" s="33"/>
      <c r="C60" s="32"/>
      <c r="D60" s="32"/>
      <c r="E60" s="32"/>
      <c r="F60" s="32"/>
      <c r="G60" s="32"/>
      <c r="H60" s="32"/>
    </row>
    <row r="61" spans="1:8" ht="14.25" x14ac:dyDescent="0.2">
      <c r="A61" s="32"/>
      <c r="B61" s="33"/>
      <c r="C61" s="32"/>
      <c r="D61" s="32"/>
      <c r="E61" s="32"/>
      <c r="F61" s="32"/>
      <c r="G61" s="32"/>
      <c r="H61" s="32"/>
    </row>
    <row r="62" spans="1:8" ht="14.25" x14ac:dyDescent="0.2">
      <c r="A62" s="32"/>
      <c r="B62" s="33"/>
      <c r="C62" s="32"/>
      <c r="D62" s="32"/>
      <c r="E62" s="32"/>
      <c r="F62" s="32"/>
      <c r="G62" s="32"/>
      <c r="H62" s="32"/>
    </row>
    <row r="63" spans="1:8" ht="14.25" x14ac:dyDescent="0.2">
      <c r="A63" s="32"/>
      <c r="B63" s="33"/>
      <c r="C63" s="32"/>
      <c r="D63" s="32"/>
      <c r="E63" s="32"/>
      <c r="F63" s="32"/>
      <c r="G63" s="32"/>
      <c r="H63" s="32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杨进</cp:lastModifiedBy>
  <dcterms:created xsi:type="dcterms:W3CDTF">2013-06-21T00:28:37Z</dcterms:created>
  <dcterms:modified xsi:type="dcterms:W3CDTF">2015-05-14T00:51:33Z</dcterms:modified>
</cp:coreProperties>
</file>