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<sst xmlns="http://schemas.openxmlformats.org/spreadsheetml/2006/main" count="117" uniqueCount="74">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</sst>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25011813.843900003</v>
      </c>
      <c r="F3" s="25">
        <f>RA!I7</f>
        <v>1792352.7590999999</v>
      </c>
      <c r="G3" s="16">
        <f>SUM(G4:G40)</f>
        <v>23219461.084799998</v>
      </c>
      <c r="H3" s="27">
        <f>RA!J7</f>
        <v>7.1660247045102903</v>
      </c>
      <c r="I3" s="20">
        <f>SUM(I4:I40)</f>
        <v>25011819.266115583</v>
      </c>
      <c r="J3" s="21">
        <f>SUM(J4:J40)</f>
        <v>23219461.063241296</v>
      </c>
      <c r="K3" s="22">
        <f>E3-I3</f>
        <v>-5.4222155809402466</v>
      </c>
      <c r="L3" s="22">
        <f>G3-J3</f>
        <v>2.1558701992034912E-2</v>
      </c>
    </row>
    <row r="4" spans="1:13" x14ac:dyDescent="0.15">
      <c r="A4" s="44">
        <f>RA!A8</f>
        <v>42154</v>
      </c>
      <c r="B4" s="12">
        <v>12</v>
      </c>
      <c r="C4" s="41" t="s">
        <v>6</v>
      </c>
      <c r="D4" s="41"/>
      <c r="E4" s="15">
        <f>VLOOKUP(C4,RA!B8:D36,3,0)</f>
        <v>877937.25249999994</v>
      </c>
      <c r="F4" s="25">
        <f>VLOOKUP(C4,RA!B8:I39,8,0)</f>
        <v>69403.170100000003</v>
      </c>
      <c r="G4" s="16">
        <f t="shared" ref="G4:G40" si="0">E4-F4</f>
        <v>808534.08239999996</v>
      </c>
      <c r="H4" s="27">
        <f>RA!J8</f>
        <v>7.9052540375031004</v>
      </c>
      <c r="I4" s="20">
        <f>VLOOKUP(B4,RMS!B:D,3,FALSE)</f>
        <v>877938.02261709399</v>
      </c>
      <c r="J4" s="21">
        <f>VLOOKUP(B4,RMS!B:E,4,FALSE)</f>
        <v>808534.10083504301</v>
      </c>
      <c r="K4" s="22">
        <f t="shared" ref="K4:K40" si="1">E4-I4</f>
        <v>-0.77011709404177964</v>
      </c>
      <c r="L4" s="22">
        <f t="shared" ref="L4:L40" si="2">G4-J4</f>
        <v>-1.843504304997623E-2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163968.52059999999</v>
      </c>
      <c r="F5" s="25">
        <f>VLOOKUP(C5,RA!B9:I40,8,0)</f>
        <v>37628.358200000002</v>
      </c>
      <c r="G5" s="16">
        <f t="shared" si="0"/>
        <v>126340.16239999999</v>
      </c>
      <c r="H5" s="27">
        <f>RA!J9</f>
        <v>22.948525767207499</v>
      </c>
      <c r="I5" s="20">
        <f>VLOOKUP(B5,RMS!B:D,3,FALSE)</f>
        <v>163968.601538038</v>
      </c>
      <c r="J5" s="21">
        <f>VLOOKUP(B5,RMS!B:E,4,FALSE)</f>
        <v>126340.18011751</v>
      </c>
      <c r="K5" s="22">
        <f t="shared" si="1"/>
        <v>-8.093803800875321E-2</v>
      </c>
      <c r="L5" s="22">
        <f t="shared" si="2"/>
        <v>-1.7717510010697879E-2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381775.2599</v>
      </c>
      <c r="F6" s="25">
        <f>VLOOKUP(C6,RA!B10:I41,8,0)</f>
        <v>80804.215299999996</v>
      </c>
      <c r="G6" s="16">
        <f t="shared" si="0"/>
        <v>300971.04460000002</v>
      </c>
      <c r="H6" s="27">
        <f>RA!J10</f>
        <v>21.165388066572302</v>
      </c>
      <c r="I6" s="20">
        <f>VLOOKUP(B6,RMS!B:D,3,FALSE)</f>
        <v>381777.92511196597</v>
      </c>
      <c r="J6" s="21">
        <f>VLOOKUP(B6,RMS!B:E,4,FALSE)</f>
        <v>300971.044154701</v>
      </c>
      <c r="K6" s="22">
        <f>E6-I6</f>
        <v>-2.6652119659702294</v>
      </c>
      <c r="L6" s="22">
        <f t="shared" si="2"/>
        <v>4.4529902515932918E-4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86522.493600000002</v>
      </c>
      <c r="F7" s="25">
        <f>VLOOKUP(C7,RA!B11:I42,8,0)</f>
        <v>20395.526900000001</v>
      </c>
      <c r="G7" s="16">
        <f t="shared" si="0"/>
        <v>66126.966700000004</v>
      </c>
      <c r="H7" s="27">
        <f>RA!J11</f>
        <v>23.572513980341402</v>
      </c>
      <c r="I7" s="20">
        <f>VLOOKUP(B7,RMS!B:D,3,FALSE)</f>
        <v>86522.554187179499</v>
      </c>
      <c r="J7" s="21">
        <f>VLOOKUP(B7,RMS!B:E,4,FALSE)</f>
        <v>66126.966069230795</v>
      </c>
      <c r="K7" s="22">
        <f t="shared" si="1"/>
        <v>-6.0587179497815669E-2</v>
      </c>
      <c r="L7" s="22">
        <f t="shared" si="2"/>
        <v>6.3076920923776925E-4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218002.3952</v>
      </c>
      <c r="F8" s="25">
        <f>VLOOKUP(C8,RA!B12:I43,8,0)</f>
        <v>44713.473599999998</v>
      </c>
      <c r="G8" s="16">
        <f t="shared" si="0"/>
        <v>173288.9216</v>
      </c>
      <c r="H8" s="27">
        <f>RA!J12</f>
        <v>20.510542353894301</v>
      </c>
      <c r="I8" s="20">
        <f>VLOOKUP(B8,RMS!B:D,3,FALSE)</f>
        <v>218002.39694273501</v>
      </c>
      <c r="J8" s="21">
        <f>VLOOKUP(B8,RMS!B:E,4,FALSE)</f>
        <v>173288.91853846199</v>
      </c>
      <c r="K8" s="22">
        <f t="shared" si="1"/>
        <v>-1.7427350103389472E-3</v>
      </c>
      <c r="L8" s="22">
        <f t="shared" si="2"/>
        <v>3.0615380092058331E-3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450548.13890000002</v>
      </c>
      <c r="F9" s="25">
        <f>VLOOKUP(C9,RA!B13:I44,8,0)</f>
        <v>28682.956999999999</v>
      </c>
      <c r="G9" s="16">
        <f t="shared" si="0"/>
        <v>421865.18190000003</v>
      </c>
      <c r="H9" s="27">
        <f>RA!J13</f>
        <v>6.3662358188913197</v>
      </c>
      <c r="I9" s="20">
        <f>VLOOKUP(B9,RMS!B:D,3,FALSE)</f>
        <v>450548.32683333301</v>
      </c>
      <c r="J9" s="21">
        <f>VLOOKUP(B9,RMS!B:E,4,FALSE)</f>
        <v>421865.18268803402</v>
      </c>
      <c r="K9" s="22">
        <f t="shared" si="1"/>
        <v>-0.18793333298526704</v>
      </c>
      <c r="L9" s="22">
        <f t="shared" si="2"/>
        <v>-7.8803399810567498E-4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234516.60519999999</v>
      </c>
      <c r="F10" s="25">
        <f>VLOOKUP(C10,RA!B14:I45,8,0)</f>
        <v>51264.5164</v>
      </c>
      <c r="G10" s="16">
        <f t="shared" si="0"/>
        <v>183252.0888</v>
      </c>
      <c r="H10" s="27">
        <f>RA!J14</f>
        <v>21.8596531176463</v>
      </c>
      <c r="I10" s="20">
        <f>VLOOKUP(B10,RMS!B:D,3,FALSE)</f>
        <v>234516.59437094</v>
      </c>
      <c r="J10" s="21">
        <f>VLOOKUP(B10,RMS!B:E,4,FALSE)</f>
        <v>183252.08920256401</v>
      </c>
      <c r="K10" s="22">
        <f t="shared" si="1"/>
        <v>1.0829059989191592E-2</v>
      </c>
      <c r="L10" s="22">
        <f t="shared" si="2"/>
        <v>-4.0256400825455785E-4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159521.3921</v>
      </c>
      <c r="F11" s="25">
        <f>VLOOKUP(C11,RA!B15:I46,8,0)</f>
        <v>31428.089899999999</v>
      </c>
      <c r="G11" s="16">
        <f t="shared" si="0"/>
        <v>128093.30220000001</v>
      </c>
      <c r="H11" s="27">
        <f>RA!J15</f>
        <v>19.70148923995</v>
      </c>
      <c r="I11" s="20">
        <f>VLOOKUP(B11,RMS!B:D,3,FALSE)</f>
        <v>159521.60589914501</v>
      </c>
      <c r="J11" s="21">
        <f>VLOOKUP(B11,RMS!B:E,4,FALSE)</f>
        <v>128093.302462393</v>
      </c>
      <c r="K11" s="22">
        <f t="shared" si="1"/>
        <v>-0.21379914501449093</v>
      </c>
      <c r="L11" s="22">
        <f t="shared" si="2"/>
        <v>-2.6239299040753394E-4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1229756.6401</v>
      </c>
      <c r="F12" s="25">
        <f>VLOOKUP(C12,RA!B16:I47,8,0)</f>
        <v>87625.536699999997</v>
      </c>
      <c r="G12" s="16">
        <f t="shared" si="0"/>
        <v>1142131.1033999999</v>
      </c>
      <c r="H12" s="27">
        <f>RA!J16</f>
        <v>7.1254371672166403</v>
      </c>
      <c r="I12" s="20">
        <f>VLOOKUP(B12,RMS!B:D,3,FALSE)</f>
        <v>1229755.9469478601</v>
      </c>
      <c r="J12" s="21">
        <f>VLOOKUP(B12,RMS!B:E,4,FALSE)</f>
        <v>1142131.10411282</v>
      </c>
      <c r="K12" s="22">
        <f t="shared" si="1"/>
        <v>0.69315213989466429</v>
      </c>
      <c r="L12" s="22">
        <f t="shared" si="2"/>
        <v>-7.1282009594142437E-4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494653.04109999997</v>
      </c>
      <c r="F13" s="25">
        <f>VLOOKUP(C13,RA!B17:I48,8,0)</f>
        <v>59872.724699999999</v>
      </c>
      <c r="G13" s="16">
        <f t="shared" si="0"/>
        <v>434780.31639999995</v>
      </c>
      <c r="H13" s="27">
        <f>RA!J17</f>
        <v>12.1039839494075</v>
      </c>
      <c r="I13" s="20">
        <f>VLOOKUP(B13,RMS!B:D,3,FALSE)</f>
        <v>494652.81551367498</v>
      </c>
      <c r="J13" s="21">
        <f>VLOOKUP(B13,RMS!B:E,4,FALSE)</f>
        <v>434780.314906838</v>
      </c>
      <c r="K13" s="22">
        <f t="shared" si="1"/>
        <v>0.2255863249883987</v>
      </c>
      <c r="L13" s="22">
        <f t="shared" si="2"/>
        <v>1.4931619516573846E-3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2535402.4065999999</v>
      </c>
      <c r="F14" s="25">
        <f>VLOOKUP(C14,RA!B18:I49,8,0)</f>
        <v>228900.05609999999</v>
      </c>
      <c r="G14" s="16">
        <f t="shared" si="0"/>
        <v>2306502.3504999997</v>
      </c>
      <c r="H14" s="27">
        <f>RA!J18</f>
        <v>9.0281548800356806</v>
      </c>
      <c r="I14" s="20">
        <f>VLOOKUP(B14,RMS!B:D,3,FALSE)</f>
        <v>2535401.2819739999</v>
      </c>
      <c r="J14" s="21">
        <f>VLOOKUP(B14,RMS!B:E,4,FALSE)</f>
        <v>2306502.3491340098</v>
      </c>
      <c r="K14" s="22">
        <f t="shared" si="1"/>
        <v>1.1246259999461472</v>
      </c>
      <c r="L14" s="22">
        <f t="shared" si="2"/>
        <v>1.365989912301302E-3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1368095.4519</v>
      </c>
      <c r="F15" s="25">
        <f>VLOOKUP(C15,RA!B19:I50,8,0)</f>
        <v>-87299.079800000007</v>
      </c>
      <c r="G15" s="16">
        <f t="shared" si="0"/>
        <v>1455394.5316999999</v>
      </c>
      <c r="H15" s="27">
        <f>RA!J19</f>
        <v>-6.3810664437747899</v>
      </c>
      <c r="I15" s="20">
        <f>VLOOKUP(B15,RMS!B:D,3,FALSE)</f>
        <v>1368095.28295128</v>
      </c>
      <c r="J15" s="21">
        <f>VLOOKUP(B15,RMS!B:E,4,FALSE)</f>
        <v>1455394.5320170899</v>
      </c>
      <c r="K15" s="22">
        <f t="shared" si="1"/>
        <v>0.16894871997646987</v>
      </c>
      <c r="L15" s="22">
        <f t="shared" si="2"/>
        <v>-3.1708995811641216E-4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1079842.6828000001</v>
      </c>
      <c r="F16" s="25">
        <f>VLOOKUP(C16,RA!B20:I51,8,0)</f>
        <v>87931.646099999998</v>
      </c>
      <c r="G16" s="16">
        <f t="shared" si="0"/>
        <v>991911.03670000006</v>
      </c>
      <c r="H16" s="27">
        <f>RA!J20</f>
        <v>8.1430052266498496</v>
      </c>
      <c r="I16" s="20">
        <f>VLOOKUP(B16,RMS!B:D,3,FALSE)</f>
        <v>1079842.8315999999</v>
      </c>
      <c r="J16" s="21">
        <f>VLOOKUP(B16,RMS!B:E,4,FALSE)</f>
        <v>991911.03670000006</v>
      </c>
      <c r="K16" s="22">
        <f t="shared" si="1"/>
        <v>-0.1487999998498708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421517.66769999999</v>
      </c>
      <c r="F17" s="25">
        <f>VLOOKUP(C17,RA!B21:I52,8,0)</f>
        <v>39571.58</v>
      </c>
      <c r="G17" s="16">
        <f t="shared" si="0"/>
        <v>381946.08769999997</v>
      </c>
      <c r="H17" s="27">
        <f>RA!J21</f>
        <v>9.3878817027815895</v>
      </c>
      <c r="I17" s="20">
        <f>VLOOKUP(B17,RMS!B:D,3,FALSE)</f>
        <v>421517.74131002201</v>
      </c>
      <c r="J17" s="21">
        <f>VLOOKUP(B17,RMS!B:E,4,FALSE)</f>
        <v>381946.087584653</v>
      </c>
      <c r="K17" s="22">
        <f t="shared" si="1"/>
        <v>-7.3610022023785859E-2</v>
      </c>
      <c r="L17" s="22">
        <f t="shared" si="2"/>
        <v>1.1534697841852903E-4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1834986.8992999999</v>
      </c>
      <c r="F18" s="25">
        <f>VLOOKUP(C18,RA!B22:I53,8,0)</f>
        <v>224927.62109999999</v>
      </c>
      <c r="G18" s="16">
        <f t="shared" si="0"/>
        <v>1610059.2782000001</v>
      </c>
      <c r="H18" s="27">
        <f>RA!J22</f>
        <v>12.2577235393781</v>
      </c>
      <c r="I18" s="20">
        <f>VLOOKUP(B18,RMS!B:D,3,FALSE)</f>
        <v>1834988.2063162399</v>
      </c>
      <c r="J18" s="21">
        <f>VLOOKUP(B18,RMS!B:E,4,FALSE)</f>
        <v>1610059.27654872</v>
      </c>
      <c r="K18" s="22">
        <f t="shared" si="1"/>
        <v>-1.3070162399671972</v>
      </c>
      <c r="L18" s="22">
        <f t="shared" si="2"/>
        <v>1.6512800939381123E-3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3714316.9942999999</v>
      </c>
      <c r="F19" s="25">
        <f>VLOOKUP(C19,RA!B23:I54,8,0)</f>
        <v>367170.05839999998</v>
      </c>
      <c r="G19" s="16">
        <f t="shared" si="0"/>
        <v>3347146.9358999999</v>
      </c>
      <c r="H19" s="27">
        <f>RA!J23</f>
        <v>9.8852644769808293</v>
      </c>
      <c r="I19" s="20">
        <f>VLOOKUP(B19,RMS!B:D,3,FALSE)</f>
        <v>3714319.0823512799</v>
      </c>
      <c r="J19" s="21">
        <f>VLOOKUP(B19,RMS!B:E,4,FALSE)</f>
        <v>3347146.9774350398</v>
      </c>
      <c r="K19" s="22">
        <f t="shared" si="1"/>
        <v>-2.0880512800067663</v>
      </c>
      <c r="L19" s="22">
        <f t="shared" si="2"/>
        <v>-4.1535039898008108E-2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302495.64449999999</v>
      </c>
      <c r="F20" s="25">
        <f>VLOOKUP(C20,RA!B24:I55,8,0)</f>
        <v>52343.013500000001</v>
      </c>
      <c r="G20" s="16">
        <f t="shared" si="0"/>
        <v>250152.63099999999</v>
      </c>
      <c r="H20" s="27">
        <f>RA!J24</f>
        <v>17.303724682224299</v>
      </c>
      <c r="I20" s="20">
        <f>VLOOKUP(B20,RMS!B:D,3,FALSE)</f>
        <v>302495.68086483597</v>
      </c>
      <c r="J20" s="21">
        <f>VLOOKUP(B20,RMS!B:E,4,FALSE)</f>
        <v>250152.64564958599</v>
      </c>
      <c r="K20" s="22">
        <f t="shared" si="1"/>
        <v>-3.6364835978019983E-2</v>
      </c>
      <c r="L20" s="22">
        <f t="shared" si="2"/>
        <v>-1.4649585995357484E-2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338824.53110000002</v>
      </c>
      <c r="F21" s="25">
        <f>VLOOKUP(C21,RA!B25:I56,8,0)</f>
        <v>15633.669400000001</v>
      </c>
      <c r="G21" s="16">
        <f t="shared" si="0"/>
        <v>323190.86170000001</v>
      </c>
      <c r="H21" s="27">
        <f>RA!J25</f>
        <v>4.6140901750073997</v>
      </c>
      <c r="I21" s="20">
        <f>VLOOKUP(B21,RMS!B:D,3,FALSE)</f>
        <v>338824.53637550899</v>
      </c>
      <c r="J21" s="21">
        <f>VLOOKUP(B21,RMS!B:E,4,FALSE)</f>
        <v>323190.84942999098</v>
      </c>
      <c r="K21" s="22">
        <f t="shared" si="1"/>
        <v>-5.2755089709535241E-3</v>
      </c>
      <c r="L21" s="22">
        <f t="shared" si="2"/>
        <v>1.2270009028725326E-2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667578.39560000005</v>
      </c>
      <c r="F22" s="25">
        <f>VLOOKUP(C22,RA!B26:I57,8,0)</f>
        <v>139689.94930000001</v>
      </c>
      <c r="G22" s="16">
        <f t="shared" si="0"/>
        <v>527888.44630000007</v>
      </c>
      <c r="H22" s="27">
        <f>RA!J26</f>
        <v>20.924875673133599</v>
      </c>
      <c r="I22" s="20">
        <f>VLOOKUP(B22,RMS!B:D,3,FALSE)</f>
        <v>667578.46425776405</v>
      </c>
      <c r="J22" s="21">
        <f>VLOOKUP(B22,RMS!B:E,4,FALSE)</f>
        <v>527888.42888238502</v>
      </c>
      <c r="K22" s="22">
        <f t="shared" si="1"/>
        <v>-6.8657764000818133E-2</v>
      </c>
      <c r="L22" s="22">
        <f t="shared" si="2"/>
        <v>1.7417615046724677E-2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309464.15549999999</v>
      </c>
      <c r="F23" s="25">
        <f>VLOOKUP(C23,RA!B27:I58,8,0)</f>
        <v>81754.642099999997</v>
      </c>
      <c r="G23" s="16">
        <f t="shared" si="0"/>
        <v>227709.5134</v>
      </c>
      <c r="H23" s="27">
        <f>RA!J27</f>
        <v>26.418129740392502</v>
      </c>
      <c r="I23" s="20">
        <f>VLOOKUP(B23,RMS!B:D,3,FALSE)</f>
        <v>309464.08555786201</v>
      </c>
      <c r="J23" s="21">
        <f>VLOOKUP(B23,RMS!B:E,4,FALSE)</f>
        <v>227709.518092657</v>
      </c>
      <c r="K23" s="22">
        <f t="shared" si="1"/>
        <v>6.9942137983161956E-2</v>
      </c>
      <c r="L23" s="22">
        <f t="shared" si="2"/>
        <v>-4.6926570066716522E-3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996508.96629999997</v>
      </c>
      <c r="F24" s="25">
        <f>VLOOKUP(C24,RA!B28:I59,8,0)</f>
        <v>26220.099900000001</v>
      </c>
      <c r="G24" s="16">
        <f t="shared" si="0"/>
        <v>970288.86639999994</v>
      </c>
      <c r="H24" s="27">
        <f>RA!J28</f>
        <v>2.63119558244962</v>
      </c>
      <c r="I24" s="20">
        <f>VLOOKUP(B24,RMS!B:D,3,FALSE)</f>
        <v>996508.96488053096</v>
      </c>
      <c r="J24" s="21">
        <f>VLOOKUP(B24,RMS!B:E,4,FALSE)</f>
        <v>970288.87087522098</v>
      </c>
      <c r="K24" s="22">
        <f t="shared" si="1"/>
        <v>1.4194690156728029E-3</v>
      </c>
      <c r="L24" s="22">
        <f t="shared" si="2"/>
        <v>-4.4752210378646851E-3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778804.3983</v>
      </c>
      <c r="F25" s="25">
        <f>VLOOKUP(C25,RA!B29:I60,8,0)</f>
        <v>103271.5897</v>
      </c>
      <c r="G25" s="16">
        <f t="shared" si="0"/>
        <v>675532.80859999999</v>
      </c>
      <c r="H25" s="27">
        <f>RA!J29</f>
        <v>13.260273044865301</v>
      </c>
      <c r="I25" s="20">
        <f>VLOOKUP(B25,RMS!B:D,3,FALSE)</f>
        <v>778804.39702035405</v>
      </c>
      <c r="J25" s="21">
        <f>VLOOKUP(B25,RMS!B:E,4,FALSE)</f>
        <v>675532.78349756403</v>
      </c>
      <c r="K25" s="22">
        <f t="shared" si="1"/>
        <v>1.2796459486708045E-3</v>
      </c>
      <c r="L25" s="22">
        <f t="shared" si="2"/>
        <v>2.5102435960434377E-2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1792635.621</v>
      </c>
      <c r="F26" s="25">
        <f>VLOOKUP(C26,RA!B30:I61,8,0)</f>
        <v>148459.06030000001</v>
      </c>
      <c r="G26" s="16">
        <f t="shared" si="0"/>
        <v>1644176.5607</v>
      </c>
      <c r="H26" s="27">
        <f>RA!J30</f>
        <v>8.2816082956771702</v>
      </c>
      <c r="I26" s="20">
        <f>VLOOKUP(B26,RMS!B:D,3,FALSE)</f>
        <v>1792635.6480548701</v>
      </c>
      <c r="J26" s="21">
        <f>VLOOKUP(B26,RMS!B:E,4,FALSE)</f>
        <v>1644176.5375062099</v>
      </c>
      <c r="K26" s="22">
        <f t="shared" si="1"/>
        <v>-2.7054870035499334E-2</v>
      </c>
      <c r="L26" s="22">
        <f t="shared" si="2"/>
        <v>2.319379011169076E-2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1189653.9182</v>
      </c>
      <c r="F27" s="25">
        <f>VLOOKUP(C27,RA!B31:I62,8,0)</f>
        <v>18216.290799999999</v>
      </c>
      <c r="G27" s="16">
        <f t="shared" si="0"/>
        <v>1171437.6273999999</v>
      </c>
      <c r="H27" s="27">
        <f>RA!J31</f>
        <v>1.53122605837856</v>
      </c>
      <c r="I27" s="20">
        <f>VLOOKUP(B27,RMS!B:D,3,FALSE)</f>
        <v>1189654.0280699099</v>
      </c>
      <c r="J27" s="21">
        <f>VLOOKUP(B27,RMS!B:E,4,FALSE)</f>
        <v>1171437.5827176999</v>
      </c>
      <c r="K27" s="22">
        <f t="shared" si="1"/>
        <v>-0.10986990993842483</v>
      </c>
      <c r="L27" s="22">
        <f t="shared" si="2"/>
        <v>4.4682299951091409E-2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144315.80110000001</v>
      </c>
      <c r="F28" s="25">
        <f>VLOOKUP(C28,RA!B32:I63,8,0)</f>
        <v>40362.771999999997</v>
      </c>
      <c r="G28" s="16">
        <f t="shared" si="0"/>
        <v>103953.02910000001</v>
      </c>
      <c r="H28" s="27">
        <f>RA!J32</f>
        <v>27.9683663828548</v>
      </c>
      <c r="I28" s="20">
        <f>VLOOKUP(B28,RMS!B:D,3,FALSE)</f>
        <v>144315.67855682599</v>
      </c>
      <c r="J28" s="21">
        <f>VLOOKUP(B28,RMS!B:E,4,FALSE)</f>
        <v>103953.03445339399</v>
      </c>
      <c r="K28" s="22">
        <f t="shared" si="1"/>
        <v>0.12254317401675507</v>
      </c>
      <c r="L28" s="22">
        <f t="shared" si="2"/>
        <v>-5.3533939790213481E-3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201242.50200000001</v>
      </c>
      <c r="F30" s="25">
        <f>VLOOKUP(C30,RA!B34:I66,8,0)</f>
        <v>20423.2808</v>
      </c>
      <c r="G30" s="16">
        <f t="shared" si="0"/>
        <v>180819.2212</v>
      </c>
      <c r="H30" s="27">
        <f>RA!J34</f>
        <v>0</v>
      </c>
      <c r="I30" s="20">
        <f>VLOOKUP(B30,RMS!B:D,3,FALSE)</f>
        <v>201242.50140000001</v>
      </c>
      <c r="J30" s="21">
        <f>VLOOKUP(B30,RMS!B:E,4,FALSE)</f>
        <v>180819.21979999999</v>
      </c>
      <c r="K30" s="22">
        <f t="shared" si="1"/>
        <v>5.9999999939464033E-4</v>
      </c>
      <c r="L30" s="22">
        <f t="shared" si="2"/>
        <v>1.4000000082887709E-3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109227.47</v>
      </c>
      <c r="F31" s="25">
        <f>VLOOKUP(C31,RA!B35:I67,8,0)</f>
        <v>-2525.23</v>
      </c>
      <c r="G31" s="16">
        <f t="shared" si="0"/>
        <v>111752.7</v>
      </c>
      <c r="H31" s="27">
        <f>RA!J35</f>
        <v>10.1485921696601</v>
      </c>
      <c r="I31" s="20">
        <f>VLOOKUP(B31,RMS!B:D,3,FALSE)</f>
        <v>109227.47</v>
      </c>
      <c r="J31" s="21">
        <f>VLOOKUP(B31,RMS!B:E,4,FALSE)</f>
        <v>111752.7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518276.98</v>
      </c>
      <c r="F32" s="25">
        <f>VLOOKUP(C32,RA!B34:I67,8,0)</f>
        <v>-89908.6</v>
      </c>
      <c r="G32" s="16">
        <f t="shared" si="0"/>
        <v>608185.57999999996</v>
      </c>
      <c r="H32" s="27">
        <f>RA!J35</f>
        <v>10.1485921696601</v>
      </c>
      <c r="I32" s="20">
        <f>VLOOKUP(B32,RMS!B:D,3,FALSE)</f>
        <v>518276.98</v>
      </c>
      <c r="J32" s="21">
        <f>VLOOKUP(B32,RMS!B:E,4,FALSE)</f>
        <v>608185.57999999996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904961.48</v>
      </c>
      <c r="F33" s="25">
        <f>VLOOKUP(C33,RA!B34:I68,8,0)</f>
        <v>-127808.36</v>
      </c>
      <c r="G33" s="16">
        <f t="shared" si="0"/>
        <v>1032769.84</v>
      </c>
      <c r="H33" s="27">
        <f>RA!J34</f>
        <v>0</v>
      </c>
      <c r="I33" s="20">
        <f>VLOOKUP(B33,RMS!B:D,3,FALSE)</f>
        <v>904961.48</v>
      </c>
      <c r="J33" s="21">
        <f>VLOOKUP(B33,RMS!B:E,4,FALSE)</f>
        <v>1032769.84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399869.47</v>
      </c>
      <c r="F34" s="25">
        <f>VLOOKUP(C34,RA!B35:I69,8,0)</f>
        <v>-47912.03</v>
      </c>
      <c r="G34" s="16">
        <f t="shared" si="0"/>
        <v>447781.5</v>
      </c>
      <c r="H34" s="27">
        <f>RA!J35</f>
        <v>10.1485921696601</v>
      </c>
      <c r="I34" s="20">
        <f>VLOOKUP(B34,RMS!B:D,3,FALSE)</f>
        <v>399869.47</v>
      </c>
      <c r="J34" s="21">
        <f>VLOOKUP(B34,RMS!B:E,4,FALSE)</f>
        <v>447781.5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8.59</v>
      </c>
      <c r="F35" s="25">
        <f>VLOOKUP(C35,RA!B36:I70,8,0)</f>
        <v>8.59</v>
      </c>
      <c r="G35" s="16">
        <f t="shared" si="0"/>
        <v>0</v>
      </c>
      <c r="H35" s="27">
        <f>RA!J36</f>
        <v>-2.31190011084208</v>
      </c>
      <c r="I35" s="20">
        <f>VLOOKUP(B35,RMS!B:D,3,FALSE)</f>
        <v>8.59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220629.0595</v>
      </c>
      <c r="F36" s="25">
        <f>VLOOKUP(C36,RA!B8:I70,8,0)</f>
        <v>13526.2286</v>
      </c>
      <c r="G36" s="16">
        <f t="shared" si="0"/>
        <v>207102.8309</v>
      </c>
      <c r="H36" s="27">
        <f>RA!J36</f>
        <v>-2.31190011084208</v>
      </c>
      <c r="I36" s="20">
        <f>VLOOKUP(B36,RMS!B:D,3,FALSE)</f>
        <v>220629.05982905999</v>
      </c>
      <c r="J36" s="21">
        <f>VLOOKUP(B36,RMS!B:E,4,FALSE)</f>
        <v>207102.83333333299</v>
      </c>
      <c r="K36" s="22">
        <f t="shared" si="1"/>
        <v>-3.290599852334708E-4</v>
      </c>
      <c r="L36" s="22">
        <f t="shared" si="2"/>
        <v>-2.4333329929504544E-3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504607.63449999999</v>
      </c>
      <c r="F37" s="25">
        <f>VLOOKUP(C37,RA!B8:I71,8,0)</f>
        <v>26591.772199999999</v>
      </c>
      <c r="G37" s="16">
        <f t="shared" si="0"/>
        <v>478015.86229999998</v>
      </c>
      <c r="H37" s="27">
        <f>RA!J37</f>
        <v>-17.3475966461022</v>
      </c>
      <c r="I37" s="20">
        <f>VLOOKUP(B37,RMS!B:D,3,FALSE)</f>
        <v>504607.630144444</v>
      </c>
      <c r="J37" s="21">
        <f>VLOOKUP(B37,RMS!B:E,4,FALSE)</f>
        <v>478015.861976068</v>
      </c>
      <c r="K37" s="22">
        <f t="shared" si="1"/>
        <v>4.3555559823289514E-3</v>
      </c>
      <c r="L37" s="22">
        <f t="shared" si="2"/>
        <v>3.2393197761848569E-4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221518.81</v>
      </c>
      <c r="F38" s="25">
        <f>VLOOKUP(C38,RA!B9:I72,8,0)</f>
        <v>-18908.099999999999</v>
      </c>
      <c r="G38" s="16">
        <f t="shared" si="0"/>
        <v>240426.91</v>
      </c>
      <c r="H38" s="27">
        <f>RA!J38</f>
        <v>-14.123071846107701</v>
      </c>
      <c r="I38" s="20">
        <f>VLOOKUP(B38,RMS!B:D,3,FALSE)</f>
        <v>221518.81</v>
      </c>
      <c r="J38" s="21">
        <f>VLOOKUP(B38,RMS!B:E,4,FALSE)</f>
        <v>240426.91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153787.29999999999</v>
      </c>
      <c r="F39" s="25">
        <f>VLOOKUP(C39,RA!B10:I73,8,0)</f>
        <v>18974.84</v>
      </c>
      <c r="G39" s="16">
        <f t="shared" si="0"/>
        <v>134812.46</v>
      </c>
      <c r="H39" s="27">
        <f>RA!J39</f>
        <v>-11.981917499227899</v>
      </c>
      <c r="I39" s="20">
        <f>VLOOKUP(B39,RMS!B:D,3,FALSE)</f>
        <v>153787.29999999999</v>
      </c>
      <c r="J39" s="21">
        <f>VLOOKUP(B39,RMS!B:E,4,FALSE)</f>
        <v>134812.46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6039.2745000000004</v>
      </c>
      <c r="F40" s="25">
        <f>VLOOKUP(C40,RA!B8:I74,8,0)</f>
        <v>918.82979999999998</v>
      </c>
      <c r="G40" s="16">
        <f t="shared" si="0"/>
        <v>5120.4447</v>
      </c>
      <c r="H40" s="27">
        <f>RA!J40</f>
        <v>100</v>
      </c>
      <c r="I40" s="20">
        <f>VLOOKUP(B40,RMS!B:D,3,FALSE)</f>
        <v>6039.2746388321602</v>
      </c>
      <c r="J40" s="21">
        <f>VLOOKUP(B40,RMS!B:E,4,FALSE)</f>
        <v>5120.4445200816899</v>
      </c>
      <c r="K40" s="22">
        <f t="shared" si="1"/>
        <v>-1.3883215979149099E-4</v>
      </c>
      <c r="L40" s="22">
        <f t="shared" si="2"/>
        <v>1.799183100956725E-4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61" t="s">
        <v>46</v>
      </c>
      <c r="W1" s="51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61"/>
      <c r="W2" s="51"/>
    </row>
    <row r="3" spans="1:23" ht="23.25" thickBo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2" t="s">
        <v>47</v>
      </c>
      <c r="W3" s="51"/>
    </row>
    <row r="4" spans="1:23" ht="14.2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0"/>
      <c r="W4" s="51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2" t="s">
        <v>4</v>
      </c>
      <c r="C6" s="53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4" t="s">
        <v>5</v>
      </c>
      <c r="B7" s="55"/>
      <c r="C7" s="56"/>
      <c r="D7" s="70">
        <v>25011813.843899999</v>
      </c>
      <c r="E7" s="70">
        <v>23869464.767000001</v>
      </c>
      <c r="F7" s="71">
        <v>104.785817730104</v>
      </c>
      <c r="G7" s="70">
        <v>23016137.125</v>
      </c>
      <c r="H7" s="71">
        <v>8.6707717635741393</v>
      </c>
      <c r="I7" s="70">
        <v>1792352.7590999999</v>
      </c>
      <c r="J7" s="71">
        <v>7.1660247045102903</v>
      </c>
      <c r="K7" s="70">
        <v>1778338.2520999999</v>
      </c>
      <c r="L7" s="71">
        <v>7.7264844332560898</v>
      </c>
      <c r="M7" s="71">
        <v>7.8806756720499992E-3</v>
      </c>
      <c r="N7" s="70">
        <v>587811455.84060001</v>
      </c>
      <c r="O7" s="70">
        <v>3511116206.7635002</v>
      </c>
      <c r="P7" s="70">
        <v>1184461</v>
      </c>
      <c r="Q7" s="70">
        <v>878414</v>
      </c>
      <c r="R7" s="71">
        <v>34.840860915240398</v>
      </c>
      <c r="S7" s="70">
        <v>21.116620846021998</v>
      </c>
      <c r="T7" s="70">
        <v>21.681535765595701</v>
      </c>
      <c r="U7" s="72">
        <v>-2.6752145795154099</v>
      </c>
      <c r="V7" s="60"/>
      <c r="W7" s="60"/>
    </row>
    <row r="8" spans="1:23" ht="13.5" thickBot="1" x14ac:dyDescent="0.25">
      <c r="A8" s="57">
        <v>42154</v>
      </c>
      <c r="B8" s="47" t="s">
        <v>6</v>
      </c>
      <c r="C8" s="48"/>
      <c r="D8" s="73">
        <v>877937.25249999994</v>
      </c>
      <c r="E8" s="73">
        <v>840016.32539999997</v>
      </c>
      <c r="F8" s="74">
        <v>104.514308347751</v>
      </c>
      <c r="G8" s="73">
        <v>569731.48629999999</v>
      </c>
      <c r="H8" s="74">
        <v>54.096670731957701</v>
      </c>
      <c r="I8" s="73">
        <v>69403.170100000003</v>
      </c>
      <c r="J8" s="74">
        <v>7.9052540375031004</v>
      </c>
      <c r="K8" s="73">
        <v>125455.345</v>
      </c>
      <c r="L8" s="74">
        <v>22.0200827963262</v>
      </c>
      <c r="M8" s="74">
        <v>-0.44678985100236301</v>
      </c>
      <c r="N8" s="73">
        <v>17052709.557999998</v>
      </c>
      <c r="O8" s="73">
        <v>131384184.86210001</v>
      </c>
      <c r="P8" s="73">
        <v>31073</v>
      </c>
      <c r="Q8" s="73">
        <v>20385</v>
      </c>
      <c r="R8" s="74">
        <v>52.430708854549898</v>
      </c>
      <c r="S8" s="73">
        <v>28.254022865510201</v>
      </c>
      <c r="T8" s="73">
        <v>28.622637321559999</v>
      </c>
      <c r="U8" s="75">
        <v>-1.30464414856723</v>
      </c>
      <c r="V8" s="60"/>
      <c r="W8" s="60"/>
    </row>
    <row r="9" spans="1:23" ht="12" customHeight="1" thickBot="1" x14ac:dyDescent="0.25">
      <c r="A9" s="58"/>
      <c r="B9" s="47" t="s">
        <v>7</v>
      </c>
      <c r="C9" s="48"/>
      <c r="D9" s="73">
        <v>163968.52059999999</v>
      </c>
      <c r="E9" s="73">
        <v>161293.68299999999</v>
      </c>
      <c r="F9" s="74">
        <v>101.658364760634</v>
      </c>
      <c r="G9" s="73">
        <v>100231.6099</v>
      </c>
      <c r="H9" s="74">
        <v>63.5896308196482</v>
      </c>
      <c r="I9" s="73">
        <v>37628.358200000002</v>
      </c>
      <c r="J9" s="74">
        <v>22.948525767207499</v>
      </c>
      <c r="K9" s="73">
        <v>21173.077799999999</v>
      </c>
      <c r="L9" s="74">
        <v>21.124152172277899</v>
      </c>
      <c r="M9" s="74">
        <v>0.77717942357912695</v>
      </c>
      <c r="N9" s="73">
        <v>2877565.8519000001</v>
      </c>
      <c r="O9" s="73">
        <v>20376296.752700001</v>
      </c>
      <c r="P9" s="73">
        <v>8137</v>
      </c>
      <c r="Q9" s="73">
        <v>4319</v>
      </c>
      <c r="R9" s="74">
        <v>88.400092614030996</v>
      </c>
      <c r="S9" s="73">
        <v>20.150979550202798</v>
      </c>
      <c r="T9" s="73">
        <v>19.601215813845801</v>
      </c>
      <c r="U9" s="75">
        <v>2.7282233848103301</v>
      </c>
      <c r="V9" s="60"/>
      <c r="W9" s="60"/>
    </row>
    <row r="10" spans="1:23" ht="13.5" thickBot="1" x14ac:dyDescent="0.25">
      <c r="A10" s="58"/>
      <c r="B10" s="47" t="s">
        <v>8</v>
      </c>
      <c r="C10" s="48"/>
      <c r="D10" s="73">
        <v>381775.2599</v>
      </c>
      <c r="E10" s="73">
        <v>289577.03019999998</v>
      </c>
      <c r="F10" s="74">
        <v>131.83893060727999</v>
      </c>
      <c r="G10" s="73">
        <v>292056.8334</v>
      </c>
      <c r="H10" s="74">
        <v>30.719509437781898</v>
      </c>
      <c r="I10" s="73">
        <v>80804.215299999996</v>
      </c>
      <c r="J10" s="74">
        <v>21.165388066572302</v>
      </c>
      <c r="K10" s="73">
        <v>61350.576500000003</v>
      </c>
      <c r="L10" s="74">
        <v>21.006382828226599</v>
      </c>
      <c r="M10" s="74">
        <v>0.31708974731476203</v>
      </c>
      <c r="N10" s="73">
        <v>4828654.9988000002</v>
      </c>
      <c r="O10" s="73">
        <v>32697691.796</v>
      </c>
      <c r="P10" s="73">
        <v>117091</v>
      </c>
      <c r="Q10" s="73">
        <v>84966</v>
      </c>
      <c r="R10" s="74">
        <v>37.809241343596298</v>
      </c>
      <c r="S10" s="73">
        <v>3.2605004645959101</v>
      </c>
      <c r="T10" s="73">
        <v>2.46053897205941</v>
      </c>
      <c r="U10" s="75">
        <v>24.534929567496398</v>
      </c>
      <c r="V10" s="60"/>
      <c r="W10" s="60"/>
    </row>
    <row r="11" spans="1:23" ht="13.5" thickBot="1" x14ac:dyDescent="0.25">
      <c r="A11" s="58"/>
      <c r="B11" s="47" t="s">
        <v>9</v>
      </c>
      <c r="C11" s="48"/>
      <c r="D11" s="73">
        <v>86522.493600000002</v>
      </c>
      <c r="E11" s="73">
        <v>102688.90700000001</v>
      </c>
      <c r="F11" s="74">
        <v>84.256903815326396</v>
      </c>
      <c r="G11" s="73">
        <v>89810.111399999994</v>
      </c>
      <c r="H11" s="74">
        <v>-3.6606321367952299</v>
      </c>
      <c r="I11" s="73">
        <v>20395.526900000001</v>
      </c>
      <c r="J11" s="74">
        <v>23.572513980341402</v>
      </c>
      <c r="K11" s="73">
        <v>14562.1109</v>
      </c>
      <c r="L11" s="74">
        <v>16.214333411905798</v>
      </c>
      <c r="M11" s="74">
        <v>0.40058862619979102</v>
      </c>
      <c r="N11" s="73">
        <v>2041992.0499</v>
      </c>
      <c r="O11" s="73">
        <v>10753852.9003</v>
      </c>
      <c r="P11" s="73">
        <v>3970</v>
      </c>
      <c r="Q11" s="73">
        <v>3130</v>
      </c>
      <c r="R11" s="74">
        <v>26.837060702875402</v>
      </c>
      <c r="S11" s="73">
        <v>21.7940789924433</v>
      </c>
      <c r="T11" s="73">
        <v>36.126853865814702</v>
      </c>
      <c r="U11" s="75">
        <v>-65.764535763777801</v>
      </c>
      <c r="V11" s="60"/>
      <c r="W11" s="60"/>
    </row>
    <row r="12" spans="1:23" ht="13.5" thickBot="1" x14ac:dyDescent="0.25">
      <c r="A12" s="58"/>
      <c r="B12" s="47" t="s">
        <v>10</v>
      </c>
      <c r="C12" s="48"/>
      <c r="D12" s="73">
        <v>218002.3952</v>
      </c>
      <c r="E12" s="73">
        <v>305746.27759999997</v>
      </c>
      <c r="F12" s="74">
        <v>71.301733225091596</v>
      </c>
      <c r="G12" s="73">
        <v>288902.43810000003</v>
      </c>
      <c r="H12" s="74">
        <v>-24.5411715339899</v>
      </c>
      <c r="I12" s="73">
        <v>44713.473599999998</v>
      </c>
      <c r="J12" s="74">
        <v>20.510542353894301</v>
      </c>
      <c r="K12" s="73">
        <v>51333.369200000001</v>
      </c>
      <c r="L12" s="74">
        <v>17.768409826375901</v>
      </c>
      <c r="M12" s="74">
        <v>-0.12895891509104401</v>
      </c>
      <c r="N12" s="73">
        <v>7622918.3652999997</v>
      </c>
      <c r="O12" s="73">
        <v>38712872.405400001</v>
      </c>
      <c r="P12" s="73">
        <v>2188</v>
      </c>
      <c r="Q12" s="73">
        <v>2349</v>
      </c>
      <c r="R12" s="74">
        <v>-6.8539804171988097</v>
      </c>
      <c r="S12" s="73">
        <v>99.635463985374798</v>
      </c>
      <c r="T12" s="73">
        <v>106.355800553427</v>
      </c>
      <c r="U12" s="75">
        <v>-6.7449242460884102</v>
      </c>
      <c r="V12" s="60"/>
      <c r="W12" s="60"/>
    </row>
    <row r="13" spans="1:23" ht="13.5" thickBot="1" x14ac:dyDescent="0.25">
      <c r="A13" s="58"/>
      <c r="B13" s="47" t="s">
        <v>11</v>
      </c>
      <c r="C13" s="48"/>
      <c r="D13" s="73">
        <v>450548.13890000002</v>
      </c>
      <c r="E13" s="73">
        <v>422381.26689999999</v>
      </c>
      <c r="F13" s="74">
        <v>106.668589307174</v>
      </c>
      <c r="G13" s="73">
        <v>316783.32650000002</v>
      </c>
      <c r="H13" s="74">
        <v>42.225963682466698</v>
      </c>
      <c r="I13" s="73">
        <v>28682.956999999999</v>
      </c>
      <c r="J13" s="74">
        <v>6.3662358188913197</v>
      </c>
      <c r="K13" s="73">
        <v>73808.0046</v>
      </c>
      <c r="L13" s="74">
        <v>23.299207510531701</v>
      </c>
      <c r="M13" s="74">
        <v>-0.61138419666747101</v>
      </c>
      <c r="N13" s="73">
        <v>8587141.0831000004</v>
      </c>
      <c r="O13" s="73">
        <v>58863587.679200001</v>
      </c>
      <c r="P13" s="73">
        <v>17303</v>
      </c>
      <c r="Q13" s="73">
        <v>9509</v>
      </c>
      <c r="R13" s="74">
        <v>81.964454727100602</v>
      </c>
      <c r="S13" s="73">
        <v>26.0387296364792</v>
      </c>
      <c r="T13" s="73">
        <v>25.667958355242401</v>
      </c>
      <c r="U13" s="75">
        <v>1.42392231269756</v>
      </c>
      <c r="V13" s="60"/>
      <c r="W13" s="60"/>
    </row>
    <row r="14" spans="1:23" ht="13.5" thickBot="1" x14ac:dyDescent="0.25">
      <c r="A14" s="58"/>
      <c r="B14" s="47" t="s">
        <v>12</v>
      </c>
      <c r="C14" s="48"/>
      <c r="D14" s="73">
        <v>234516.60519999999</v>
      </c>
      <c r="E14" s="73">
        <v>235057.7335</v>
      </c>
      <c r="F14" s="74">
        <v>99.769789195214898</v>
      </c>
      <c r="G14" s="73">
        <v>197433.59030000001</v>
      </c>
      <c r="H14" s="74">
        <v>18.782525731134399</v>
      </c>
      <c r="I14" s="73">
        <v>51264.5164</v>
      </c>
      <c r="J14" s="74">
        <v>21.8596531176463</v>
      </c>
      <c r="K14" s="73">
        <v>39076.0815</v>
      </c>
      <c r="L14" s="74">
        <v>19.792012818398302</v>
      </c>
      <c r="M14" s="74">
        <v>0.31191548466803098</v>
      </c>
      <c r="N14" s="73">
        <v>5593851.3296999997</v>
      </c>
      <c r="O14" s="73">
        <v>29929886.3763</v>
      </c>
      <c r="P14" s="73">
        <v>4388</v>
      </c>
      <c r="Q14" s="73">
        <v>2723</v>
      </c>
      <c r="R14" s="74">
        <v>61.145795078957001</v>
      </c>
      <c r="S14" s="73">
        <v>53.4449875113947</v>
      </c>
      <c r="T14" s="73">
        <v>61.769982849797998</v>
      </c>
      <c r="U14" s="75">
        <v>-15.5767560739506</v>
      </c>
      <c r="V14" s="60"/>
      <c r="W14" s="60"/>
    </row>
    <row r="15" spans="1:23" ht="13.5" thickBot="1" x14ac:dyDescent="0.25">
      <c r="A15" s="58"/>
      <c r="B15" s="47" t="s">
        <v>13</v>
      </c>
      <c r="C15" s="48"/>
      <c r="D15" s="73">
        <v>159521.3921</v>
      </c>
      <c r="E15" s="73">
        <v>175416.64259999999</v>
      </c>
      <c r="F15" s="74">
        <v>90.938573293615207</v>
      </c>
      <c r="G15" s="73">
        <v>136352.1416</v>
      </c>
      <c r="H15" s="74">
        <v>16.992216057719801</v>
      </c>
      <c r="I15" s="73">
        <v>31428.089899999999</v>
      </c>
      <c r="J15" s="74">
        <v>19.70148923995</v>
      </c>
      <c r="K15" s="73">
        <v>30113.6198</v>
      </c>
      <c r="L15" s="74">
        <v>22.085182855683101</v>
      </c>
      <c r="M15" s="74">
        <v>4.3650351858397003E-2</v>
      </c>
      <c r="N15" s="73">
        <v>4057883.8705000002</v>
      </c>
      <c r="O15" s="73">
        <v>23900860.007399999</v>
      </c>
      <c r="P15" s="73">
        <v>7118</v>
      </c>
      <c r="Q15" s="73">
        <v>5049</v>
      </c>
      <c r="R15" s="74">
        <v>40.978411566646898</v>
      </c>
      <c r="S15" s="73">
        <v>22.410985122225298</v>
      </c>
      <c r="T15" s="73">
        <v>22.3503683303625</v>
      </c>
      <c r="U15" s="75">
        <v>0.27047803357283101</v>
      </c>
      <c r="V15" s="60"/>
      <c r="W15" s="60"/>
    </row>
    <row r="16" spans="1:23" ht="13.5" thickBot="1" x14ac:dyDescent="0.25">
      <c r="A16" s="58"/>
      <c r="B16" s="47" t="s">
        <v>14</v>
      </c>
      <c r="C16" s="48"/>
      <c r="D16" s="73">
        <v>1229756.6401</v>
      </c>
      <c r="E16" s="73">
        <v>1493776.6642</v>
      </c>
      <c r="F16" s="74">
        <v>82.325334808908806</v>
      </c>
      <c r="G16" s="73">
        <v>1239987.4738</v>
      </c>
      <c r="H16" s="74">
        <v>-0.82507556859805498</v>
      </c>
      <c r="I16" s="73">
        <v>87625.536699999997</v>
      </c>
      <c r="J16" s="74">
        <v>7.1254371672166403</v>
      </c>
      <c r="K16" s="73">
        <v>-10261.834199999999</v>
      </c>
      <c r="L16" s="74">
        <v>-0.82757563417573299</v>
      </c>
      <c r="M16" s="74">
        <v>-9.5389741241385497</v>
      </c>
      <c r="N16" s="73">
        <v>31671619.145500001</v>
      </c>
      <c r="O16" s="73">
        <v>172064943.80759999</v>
      </c>
      <c r="P16" s="73">
        <v>60324</v>
      </c>
      <c r="Q16" s="73">
        <v>43649</v>
      </c>
      <c r="R16" s="74">
        <v>38.202478865495202</v>
      </c>
      <c r="S16" s="73">
        <v>20.385860355745599</v>
      </c>
      <c r="T16" s="73">
        <v>18.494604481202298</v>
      </c>
      <c r="U16" s="75">
        <v>9.2772924053228998</v>
      </c>
      <c r="V16" s="60"/>
      <c r="W16" s="60"/>
    </row>
    <row r="17" spans="1:23" ht="12" thickBot="1" x14ac:dyDescent="0.2">
      <c r="A17" s="58"/>
      <c r="B17" s="47" t="s">
        <v>15</v>
      </c>
      <c r="C17" s="48"/>
      <c r="D17" s="73">
        <v>494653.04109999997</v>
      </c>
      <c r="E17" s="73">
        <v>800327.96349999995</v>
      </c>
      <c r="F17" s="74">
        <v>61.806292377537297</v>
      </c>
      <c r="G17" s="73">
        <v>885813.54819999996</v>
      </c>
      <c r="H17" s="74">
        <v>-44.158334210946499</v>
      </c>
      <c r="I17" s="73">
        <v>59872.724699999999</v>
      </c>
      <c r="J17" s="74">
        <v>12.1039839494075</v>
      </c>
      <c r="K17" s="73">
        <v>62333.077100000002</v>
      </c>
      <c r="L17" s="74">
        <v>7.0368168591079598</v>
      </c>
      <c r="M17" s="74">
        <v>-3.9471056371129E-2</v>
      </c>
      <c r="N17" s="73">
        <v>20868854.929200001</v>
      </c>
      <c r="O17" s="73">
        <v>180980009.15979999</v>
      </c>
      <c r="P17" s="73">
        <v>13475</v>
      </c>
      <c r="Q17" s="73">
        <v>10920</v>
      </c>
      <c r="R17" s="74">
        <v>23.397435897435901</v>
      </c>
      <c r="S17" s="73">
        <v>36.708945536178099</v>
      </c>
      <c r="T17" s="73">
        <v>41.780684111721598</v>
      </c>
      <c r="U17" s="75">
        <v>-13.8160835225983</v>
      </c>
      <c r="V17" s="40"/>
      <c r="W17" s="40"/>
    </row>
    <row r="18" spans="1:23" ht="12" thickBot="1" x14ac:dyDescent="0.2">
      <c r="A18" s="58"/>
      <c r="B18" s="47" t="s">
        <v>16</v>
      </c>
      <c r="C18" s="48"/>
      <c r="D18" s="73">
        <v>2535402.4065999999</v>
      </c>
      <c r="E18" s="73">
        <v>2484782.6211000001</v>
      </c>
      <c r="F18" s="74">
        <v>102.03719170724</v>
      </c>
      <c r="G18" s="73">
        <v>2018596.0976</v>
      </c>
      <c r="H18" s="74">
        <v>25.602264346713799</v>
      </c>
      <c r="I18" s="73">
        <v>228900.05609999999</v>
      </c>
      <c r="J18" s="74">
        <v>9.0281548800356806</v>
      </c>
      <c r="K18" s="73">
        <v>264181.61959999998</v>
      </c>
      <c r="L18" s="74">
        <v>13.0873937542086</v>
      </c>
      <c r="M18" s="74">
        <v>-0.13355040957588299</v>
      </c>
      <c r="N18" s="73">
        <v>51097531.461499996</v>
      </c>
      <c r="O18" s="73">
        <v>407893418.9831</v>
      </c>
      <c r="P18" s="73">
        <v>123384</v>
      </c>
      <c r="Q18" s="73">
        <v>74027</v>
      </c>
      <c r="R18" s="74">
        <v>66.674321531333206</v>
      </c>
      <c r="S18" s="73">
        <v>20.548875110225001</v>
      </c>
      <c r="T18" s="73">
        <v>24.022685924054699</v>
      </c>
      <c r="U18" s="75">
        <v>-16.905114246867999</v>
      </c>
      <c r="V18" s="40"/>
      <c r="W18" s="40"/>
    </row>
    <row r="19" spans="1:23" ht="12" thickBot="1" x14ac:dyDescent="0.2">
      <c r="A19" s="58"/>
      <c r="B19" s="47" t="s">
        <v>17</v>
      </c>
      <c r="C19" s="48"/>
      <c r="D19" s="73">
        <v>1368095.4519</v>
      </c>
      <c r="E19" s="73">
        <v>870236.04119999998</v>
      </c>
      <c r="F19" s="74">
        <v>157.209697958899</v>
      </c>
      <c r="G19" s="73">
        <v>668088.14170000004</v>
      </c>
      <c r="H19" s="74">
        <v>104.77768822820001</v>
      </c>
      <c r="I19" s="73">
        <v>-87299.079800000007</v>
      </c>
      <c r="J19" s="74">
        <v>-6.3810664437747899</v>
      </c>
      <c r="K19" s="73">
        <v>58036.038800000002</v>
      </c>
      <c r="L19" s="74">
        <v>8.6868835379000995</v>
      </c>
      <c r="M19" s="74">
        <v>-2.5042218870389199</v>
      </c>
      <c r="N19" s="73">
        <v>18063255.978399999</v>
      </c>
      <c r="O19" s="73">
        <v>119875936.6983</v>
      </c>
      <c r="P19" s="73">
        <v>15187</v>
      </c>
      <c r="Q19" s="73">
        <v>8981</v>
      </c>
      <c r="R19" s="74">
        <v>69.101436365660902</v>
      </c>
      <c r="S19" s="73">
        <v>90.083324679001805</v>
      </c>
      <c r="T19" s="73">
        <v>48.761830742679003</v>
      </c>
      <c r="U19" s="75">
        <v>45.870302948481999</v>
      </c>
      <c r="V19" s="40"/>
      <c r="W19" s="40"/>
    </row>
    <row r="20" spans="1:23" ht="12" thickBot="1" x14ac:dyDescent="0.2">
      <c r="A20" s="58"/>
      <c r="B20" s="47" t="s">
        <v>18</v>
      </c>
      <c r="C20" s="48"/>
      <c r="D20" s="73">
        <v>1079842.6828000001</v>
      </c>
      <c r="E20" s="73">
        <v>1198814.0003</v>
      </c>
      <c r="F20" s="74">
        <v>90.075915240376901</v>
      </c>
      <c r="G20" s="73">
        <v>1093973.0251</v>
      </c>
      <c r="H20" s="74">
        <v>-1.2916536309209501</v>
      </c>
      <c r="I20" s="73">
        <v>87931.646099999998</v>
      </c>
      <c r="J20" s="74">
        <v>8.1430052266498496</v>
      </c>
      <c r="K20" s="73">
        <v>63549.885799999996</v>
      </c>
      <c r="L20" s="74">
        <v>5.8090907492157697</v>
      </c>
      <c r="M20" s="74">
        <v>0.383663322019691</v>
      </c>
      <c r="N20" s="73">
        <v>33877172.119499996</v>
      </c>
      <c r="O20" s="73">
        <v>186080066.81639999</v>
      </c>
      <c r="P20" s="73">
        <v>46779</v>
      </c>
      <c r="Q20" s="73">
        <v>34509</v>
      </c>
      <c r="R20" s="74">
        <v>35.555941928192603</v>
      </c>
      <c r="S20" s="73">
        <v>23.083919767417001</v>
      </c>
      <c r="T20" s="73">
        <v>22.5689291663044</v>
      </c>
      <c r="U20" s="75">
        <v>2.2309495367397298</v>
      </c>
      <c r="V20" s="40"/>
      <c r="W20" s="40"/>
    </row>
    <row r="21" spans="1:23" ht="12" thickBot="1" x14ac:dyDescent="0.2">
      <c r="A21" s="58"/>
      <c r="B21" s="47" t="s">
        <v>19</v>
      </c>
      <c r="C21" s="48"/>
      <c r="D21" s="73">
        <v>421517.66769999999</v>
      </c>
      <c r="E21" s="73">
        <v>458123.99790000002</v>
      </c>
      <c r="F21" s="74">
        <v>92.009514810880802</v>
      </c>
      <c r="G21" s="73">
        <v>393595.94040000002</v>
      </c>
      <c r="H21" s="74">
        <v>7.0940079492750598</v>
      </c>
      <c r="I21" s="73">
        <v>39571.58</v>
      </c>
      <c r="J21" s="74">
        <v>9.3878817027815895</v>
      </c>
      <c r="K21" s="73">
        <v>33273.829100000003</v>
      </c>
      <c r="L21" s="74">
        <v>8.4538039356261603</v>
      </c>
      <c r="M21" s="74">
        <v>0.18927039869901799</v>
      </c>
      <c r="N21" s="73">
        <v>9989622.2670000009</v>
      </c>
      <c r="O21" s="73">
        <v>73028303.217399999</v>
      </c>
      <c r="P21" s="73">
        <v>38976</v>
      </c>
      <c r="Q21" s="73">
        <v>28531</v>
      </c>
      <c r="R21" s="74">
        <v>36.609302162559999</v>
      </c>
      <c r="S21" s="73">
        <v>10.8148005875411</v>
      </c>
      <c r="T21" s="73">
        <v>11.033124436577801</v>
      </c>
      <c r="U21" s="75">
        <v>-2.0187505749132799</v>
      </c>
      <c r="V21" s="40"/>
      <c r="W21" s="40"/>
    </row>
    <row r="22" spans="1:23" ht="12" thickBot="1" x14ac:dyDescent="0.2">
      <c r="A22" s="58"/>
      <c r="B22" s="47" t="s">
        <v>20</v>
      </c>
      <c r="C22" s="48"/>
      <c r="D22" s="73">
        <v>1834986.8992999999</v>
      </c>
      <c r="E22" s="73">
        <v>1609993.3896000001</v>
      </c>
      <c r="F22" s="74">
        <v>113.974809533591</v>
      </c>
      <c r="G22" s="73">
        <v>2746222.0992999999</v>
      </c>
      <c r="H22" s="74">
        <v>-33.181409480036997</v>
      </c>
      <c r="I22" s="73">
        <v>224927.62109999999</v>
      </c>
      <c r="J22" s="74">
        <v>12.2577235393781</v>
      </c>
      <c r="K22" s="73">
        <v>185349.16589999999</v>
      </c>
      <c r="L22" s="74">
        <v>6.7492416562828099</v>
      </c>
      <c r="M22" s="74">
        <v>0.21353457409866899</v>
      </c>
      <c r="N22" s="73">
        <v>38630137.7443</v>
      </c>
      <c r="O22" s="73">
        <v>217077012.00400001</v>
      </c>
      <c r="P22" s="73">
        <v>105940</v>
      </c>
      <c r="Q22" s="73">
        <v>74303</v>
      </c>
      <c r="R22" s="74">
        <v>42.578361573556897</v>
      </c>
      <c r="S22" s="73">
        <v>17.321001503681298</v>
      </c>
      <c r="T22" s="73">
        <v>16.9608430924727</v>
      </c>
      <c r="U22" s="75">
        <v>2.0793163208955701</v>
      </c>
      <c r="V22" s="40"/>
      <c r="W22" s="40"/>
    </row>
    <row r="23" spans="1:23" ht="12" thickBot="1" x14ac:dyDescent="0.2">
      <c r="A23" s="58"/>
      <c r="B23" s="47" t="s">
        <v>21</v>
      </c>
      <c r="C23" s="48"/>
      <c r="D23" s="73">
        <v>3714316.9942999999</v>
      </c>
      <c r="E23" s="73">
        <v>3962798.7606000002</v>
      </c>
      <c r="F23" s="74">
        <v>93.729639547419794</v>
      </c>
      <c r="G23" s="73">
        <v>3142009.9479</v>
      </c>
      <c r="H23" s="74">
        <v>18.214679644235598</v>
      </c>
      <c r="I23" s="73">
        <v>367170.05839999998</v>
      </c>
      <c r="J23" s="74">
        <v>9.8852644769808293</v>
      </c>
      <c r="K23" s="73">
        <v>56800.747199999998</v>
      </c>
      <c r="L23" s="74">
        <v>1.80778381169555</v>
      </c>
      <c r="M23" s="74">
        <v>5.46417655576193</v>
      </c>
      <c r="N23" s="73">
        <v>87918699.162100002</v>
      </c>
      <c r="O23" s="73">
        <v>484922770.10890001</v>
      </c>
      <c r="P23" s="73">
        <v>111821</v>
      </c>
      <c r="Q23" s="73">
        <v>82300</v>
      </c>
      <c r="R23" s="74">
        <v>35.8699878493317</v>
      </c>
      <c r="S23" s="73">
        <v>33.216631887570301</v>
      </c>
      <c r="T23" s="73">
        <v>32.8737110619684</v>
      </c>
      <c r="U23" s="75">
        <v>1.03237687301532</v>
      </c>
      <c r="V23" s="40"/>
      <c r="W23" s="40"/>
    </row>
    <row r="24" spans="1:23" ht="12" thickBot="1" x14ac:dyDescent="0.2">
      <c r="A24" s="58"/>
      <c r="B24" s="47" t="s">
        <v>22</v>
      </c>
      <c r="C24" s="48"/>
      <c r="D24" s="73">
        <v>302495.64449999999</v>
      </c>
      <c r="E24" s="73">
        <v>402072.98369999998</v>
      </c>
      <c r="F24" s="74">
        <v>75.234013913678396</v>
      </c>
      <c r="G24" s="73">
        <v>330420.44300000003</v>
      </c>
      <c r="H24" s="74">
        <v>-8.4512926156932604</v>
      </c>
      <c r="I24" s="73">
        <v>52343.013500000001</v>
      </c>
      <c r="J24" s="74">
        <v>17.303724682224299</v>
      </c>
      <c r="K24" s="73">
        <v>57859.133699999998</v>
      </c>
      <c r="L24" s="74">
        <v>17.510760888363102</v>
      </c>
      <c r="M24" s="74">
        <v>-9.5337068622580998E-2</v>
      </c>
      <c r="N24" s="73">
        <v>7052762.7297</v>
      </c>
      <c r="O24" s="73">
        <v>46032358.726499997</v>
      </c>
      <c r="P24" s="73">
        <v>30404</v>
      </c>
      <c r="Q24" s="73">
        <v>22870</v>
      </c>
      <c r="R24" s="74">
        <v>32.942719720157399</v>
      </c>
      <c r="S24" s="73">
        <v>9.9492055157216193</v>
      </c>
      <c r="T24" s="73">
        <v>9.2397264538697002</v>
      </c>
      <c r="U24" s="75">
        <v>7.1310122273663703</v>
      </c>
      <c r="V24" s="40"/>
      <c r="W24" s="40"/>
    </row>
    <row r="25" spans="1:23" ht="12" thickBot="1" x14ac:dyDescent="0.2">
      <c r="A25" s="58"/>
      <c r="B25" s="47" t="s">
        <v>23</v>
      </c>
      <c r="C25" s="48"/>
      <c r="D25" s="73">
        <v>338824.53110000002</v>
      </c>
      <c r="E25" s="73">
        <v>325085.5785</v>
      </c>
      <c r="F25" s="74">
        <v>104.226257179231</v>
      </c>
      <c r="G25" s="73">
        <v>255646.27840000001</v>
      </c>
      <c r="H25" s="74">
        <v>32.536461403069701</v>
      </c>
      <c r="I25" s="73">
        <v>15633.669400000001</v>
      </c>
      <c r="J25" s="74">
        <v>4.6140901750073997</v>
      </c>
      <c r="K25" s="73">
        <v>16265.73</v>
      </c>
      <c r="L25" s="74">
        <v>6.36259213386617</v>
      </c>
      <c r="M25" s="74">
        <v>-3.8858421970609E-2</v>
      </c>
      <c r="N25" s="73">
        <v>7210761.0516999997</v>
      </c>
      <c r="O25" s="73">
        <v>54004476.274599999</v>
      </c>
      <c r="P25" s="73">
        <v>22910</v>
      </c>
      <c r="Q25" s="73">
        <v>17934</v>
      </c>
      <c r="R25" s="74">
        <v>27.746180439388901</v>
      </c>
      <c r="S25" s="73">
        <v>14.7893728109996</v>
      </c>
      <c r="T25" s="73">
        <v>16.1751508252481</v>
      </c>
      <c r="U25" s="75">
        <v>-9.37009318757522</v>
      </c>
      <c r="V25" s="40"/>
      <c r="W25" s="40"/>
    </row>
    <row r="26" spans="1:23" ht="12" thickBot="1" x14ac:dyDescent="0.2">
      <c r="A26" s="58"/>
      <c r="B26" s="47" t="s">
        <v>24</v>
      </c>
      <c r="C26" s="48"/>
      <c r="D26" s="73">
        <v>667578.39560000005</v>
      </c>
      <c r="E26" s="73">
        <v>821215.23340000003</v>
      </c>
      <c r="F26" s="74">
        <v>81.291526076067498</v>
      </c>
      <c r="G26" s="73">
        <v>648612.76309999998</v>
      </c>
      <c r="H26" s="74">
        <v>2.9240301114882499</v>
      </c>
      <c r="I26" s="73">
        <v>139689.94930000001</v>
      </c>
      <c r="J26" s="74">
        <v>20.924875673133599</v>
      </c>
      <c r="K26" s="73">
        <v>122836.35679999999</v>
      </c>
      <c r="L26" s="74">
        <v>18.938319408472999</v>
      </c>
      <c r="M26" s="74">
        <v>0.13720361739025499</v>
      </c>
      <c r="N26" s="73">
        <v>16470034.580600001</v>
      </c>
      <c r="O26" s="73">
        <v>108575225.8515</v>
      </c>
      <c r="P26" s="73">
        <v>44404</v>
      </c>
      <c r="Q26" s="73">
        <v>34654</v>
      </c>
      <c r="R26" s="74">
        <v>28.135280198534101</v>
      </c>
      <c r="S26" s="73">
        <v>15.0341950184668</v>
      </c>
      <c r="T26" s="73">
        <v>15.544997056616801</v>
      </c>
      <c r="U26" s="75">
        <v>-3.39760151789043</v>
      </c>
      <c r="V26" s="40"/>
      <c r="W26" s="40"/>
    </row>
    <row r="27" spans="1:23" ht="12" thickBot="1" x14ac:dyDescent="0.2">
      <c r="A27" s="58"/>
      <c r="B27" s="47" t="s">
        <v>25</v>
      </c>
      <c r="C27" s="48"/>
      <c r="D27" s="73">
        <v>309464.15549999999</v>
      </c>
      <c r="E27" s="73">
        <v>361713.37150000001</v>
      </c>
      <c r="F27" s="74">
        <v>85.555077551231804</v>
      </c>
      <c r="G27" s="73">
        <v>253754.64129999999</v>
      </c>
      <c r="H27" s="74">
        <v>21.9540867960471</v>
      </c>
      <c r="I27" s="73">
        <v>81754.642099999997</v>
      </c>
      <c r="J27" s="74">
        <v>26.418129740392502</v>
      </c>
      <c r="K27" s="73">
        <v>79664.800099999993</v>
      </c>
      <c r="L27" s="74">
        <v>31.394420883051598</v>
      </c>
      <c r="M27" s="74">
        <v>2.6232940989957002E-2</v>
      </c>
      <c r="N27" s="73">
        <v>7200002.1977000004</v>
      </c>
      <c r="O27" s="73">
        <v>41289376.784199998</v>
      </c>
      <c r="P27" s="73">
        <v>40049</v>
      </c>
      <c r="Q27" s="73">
        <v>28580</v>
      </c>
      <c r="R27" s="74">
        <v>40.129461161651498</v>
      </c>
      <c r="S27" s="73">
        <v>7.7271381432744901</v>
      </c>
      <c r="T27" s="73">
        <v>7.5397406158152602</v>
      </c>
      <c r="U27" s="75">
        <v>2.4251867118790802</v>
      </c>
      <c r="V27" s="40"/>
      <c r="W27" s="40"/>
    </row>
    <row r="28" spans="1:23" ht="12" thickBot="1" x14ac:dyDescent="0.2">
      <c r="A28" s="58"/>
      <c r="B28" s="47" t="s">
        <v>26</v>
      </c>
      <c r="C28" s="48"/>
      <c r="D28" s="73">
        <v>996508.96629999997</v>
      </c>
      <c r="E28" s="73">
        <v>1063621.6858000001</v>
      </c>
      <c r="F28" s="74">
        <v>93.690170067421903</v>
      </c>
      <c r="G28" s="73">
        <v>956672.65029999998</v>
      </c>
      <c r="H28" s="74">
        <v>4.1640487984586896</v>
      </c>
      <c r="I28" s="73">
        <v>26220.099900000001</v>
      </c>
      <c r="J28" s="74">
        <v>2.63119558244962</v>
      </c>
      <c r="K28" s="73">
        <v>29834.031999999999</v>
      </c>
      <c r="L28" s="74">
        <v>3.11852042500059</v>
      </c>
      <c r="M28" s="74">
        <v>-0.12113455197742</v>
      </c>
      <c r="N28" s="73">
        <v>25113005.1785</v>
      </c>
      <c r="O28" s="73">
        <v>143836343.67410001</v>
      </c>
      <c r="P28" s="73">
        <v>50456</v>
      </c>
      <c r="Q28" s="73">
        <v>41549</v>
      </c>
      <c r="R28" s="74">
        <v>21.437339045464402</v>
      </c>
      <c r="S28" s="73">
        <v>19.7500587898367</v>
      </c>
      <c r="T28" s="73">
        <v>18.352961924474702</v>
      </c>
      <c r="U28" s="75">
        <v>7.0738871222039696</v>
      </c>
      <c r="V28" s="40"/>
      <c r="W28" s="40"/>
    </row>
    <row r="29" spans="1:23" ht="12" thickBot="1" x14ac:dyDescent="0.2">
      <c r="A29" s="58"/>
      <c r="B29" s="47" t="s">
        <v>27</v>
      </c>
      <c r="C29" s="48"/>
      <c r="D29" s="73">
        <v>778804.3983</v>
      </c>
      <c r="E29" s="73">
        <v>713646.40020000003</v>
      </c>
      <c r="F29" s="74">
        <v>109.130291707734</v>
      </c>
      <c r="G29" s="73">
        <v>692513.21470000001</v>
      </c>
      <c r="H29" s="74">
        <v>12.4605829561508</v>
      </c>
      <c r="I29" s="73">
        <v>103271.5897</v>
      </c>
      <c r="J29" s="74">
        <v>13.260273044865301</v>
      </c>
      <c r="K29" s="73">
        <v>104869.65889999999</v>
      </c>
      <c r="L29" s="74">
        <v>15.1433440797848</v>
      </c>
      <c r="M29" s="74">
        <v>-1.5238623037039E-2</v>
      </c>
      <c r="N29" s="73">
        <v>21675851.729600001</v>
      </c>
      <c r="O29" s="73">
        <v>110189435.1665</v>
      </c>
      <c r="P29" s="73">
        <v>111589</v>
      </c>
      <c r="Q29" s="73">
        <v>97304</v>
      </c>
      <c r="R29" s="74">
        <v>14.6807942119543</v>
      </c>
      <c r="S29" s="73">
        <v>6.9792219510883697</v>
      </c>
      <c r="T29" s="73">
        <v>6.9261407619419497</v>
      </c>
      <c r="U29" s="75">
        <v>0.76056026758307904</v>
      </c>
      <c r="V29" s="40"/>
      <c r="W29" s="40"/>
    </row>
    <row r="30" spans="1:23" ht="12" thickBot="1" x14ac:dyDescent="0.2">
      <c r="A30" s="58"/>
      <c r="B30" s="47" t="s">
        <v>28</v>
      </c>
      <c r="C30" s="48"/>
      <c r="D30" s="73">
        <v>1792635.621</v>
      </c>
      <c r="E30" s="73">
        <v>1796842.4203000001</v>
      </c>
      <c r="F30" s="74">
        <v>99.765878228804397</v>
      </c>
      <c r="G30" s="73">
        <v>1517590.5841000001</v>
      </c>
      <c r="H30" s="74">
        <v>18.123797009660201</v>
      </c>
      <c r="I30" s="73">
        <v>148459.06030000001</v>
      </c>
      <c r="J30" s="74">
        <v>8.2816082956771702</v>
      </c>
      <c r="K30" s="73">
        <v>170019.8933</v>
      </c>
      <c r="L30" s="74">
        <v>11.2032780831221</v>
      </c>
      <c r="M30" s="74">
        <v>-0.126813589760087</v>
      </c>
      <c r="N30" s="73">
        <v>40355199.303999998</v>
      </c>
      <c r="O30" s="73">
        <v>194924709.35100001</v>
      </c>
      <c r="P30" s="73">
        <v>94666</v>
      </c>
      <c r="Q30" s="73">
        <v>80468</v>
      </c>
      <c r="R30" s="74">
        <v>17.644280956405002</v>
      </c>
      <c r="S30" s="73">
        <v>18.936425126233299</v>
      </c>
      <c r="T30" s="73">
        <v>18.659806405030601</v>
      </c>
      <c r="U30" s="75">
        <v>1.4607758294330999</v>
      </c>
      <c r="V30" s="40"/>
      <c r="W30" s="40"/>
    </row>
    <row r="31" spans="1:23" ht="12" thickBot="1" x14ac:dyDescent="0.2">
      <c r="A31" s="58"/>
      <c r="B31" s="47" t="s">
        <v>29</v>
      </c>
      <c r="C31" s="48"/>
      <c r="D31" s="73">
        <v>1189653.9182</v>
      </c>
      <c r="E31" s="73">
        <v>1332256.8944000001</v>
      </c>
      <c r="F31" s="74">
        <v>89.296135242428406</v>
      </c>
      <c r="G31" s="73">
        <v>823241.01769999997</v>
      </c>
      <c r="H31" s="74">
        <v>44.508581645226798</v>
      </c>
      <c r="I31" s="73">
        <v>18216.290799999999</v>
      </c>
      <c r="J31" s="74">
        <v>1.53122605837856</v>
      </c>
      <c r="K31" s="73">
        <v>45247.244400000003</v>
      </c>
      <c r="L31" s="74">
        <v>5.4962329897522997</v>
      </c>
      <c r="M31" s="74">
        <v>-0.59740552067740904</v>
      </c>
      <c r="N31" s="73">
        <v>37083856.456299998</v>
      </c>
      <c r="O31" s="73">
        <v>193498363.4797</v>
      </c>
      <c r="P31" s="73">
        <v>37061</v>
      </c>
      <c r="Q31" s="73">
        <v>29265</v>
      </c>
      <c r="R31" s="74">
        <v>26.6393302579873</v>
      </c>
      <c r="S31" s="73">
        <v>32.099887164404599</v>
      </c>
      <c r="T31" s="73">
        <v>30.920598855287899</v>
      </c>
      <c r="U31" s="75">
        <v>3.67380826940866</v>
      </c>
      <c r="V31" s="40"/>
      <c r="W31" s="40"/>
    </row>
    <row r="32" spans="1:23" ht="12" thickBot="1" x14ac:dyDescent="0.2">
      <c r="A32" s="58"/>
      <c r="B32" s="47" t="s">
        <v>30</v>
      </c>
      <c r="C32" s="48"/>
      <c r="D32" s="73">
        <v>144315.80110000001</v>
      </c>
      <c r="E32" s="73">
        <v>239148.6188</v>
      </c>
      <c r="F32" s="74">
        <v>60.345655276684397</v>
      </c>
      <c r="G32" s="73">
        <v>292972.07829999999</v>
      </c>
      <c r="H32" s="74">
        <v>-50.740766172187101</v>
      </c>
      <c r="I32" s="73">
        <v>40362.771999999997</v>
      </c>
      <c r="J32" s="74">
        <v>27.9683663828548</v>
      </c>
      <c r="K32" s="73">
        <v>72143.316000000006</v>
      </c>
      <c r="L32" s="74">
        <v>24.624638777394399</v>
      </c>
      <c r="M32" s="74">
        <v>-0.44051959020015102</v>
      </c>
      <c r="N32" s="73">
        <v>3410548.4308000002</v>
      </c>
      <c r="O32" s="73">
        <v>20035738.629099999</v>
      </c>
      <c r="P32" s="73">
        <v>27301</v>
      </c>
      <c r="Q32" s="73">
        <v>21591</v>
      </c>
      <c r="R32" s="74">
        <v>26.446204437034002</v>
      </c>
      <c r="S32" s="73">
        <v>5.28609945056958</v>
      </c>
      <c r="T32" s="73">
        <v>5.0188808670279297</v>
      </c>
      <c r="U32" s="75">
        <v>5.0551183540986102</v>
      </c>
      <c r="V32" s="40"/>
      <c r="W32" s="40"/>
    </row>
    <row r="33" spans="1:23" ht="12" thickBot="1" x14ac:dyDescent="0.2">
      <c r="A33" s="58"/>
      <c r="B33" s="47" t="s">
        <v>31</v>
      </c>
      <c r="C33" s="48"/>
      <c r="D33" s="76"/>
      <c r="E33" s="76"/>
      <c r="F33" s="76"/>
      <c r="G33" s="73">
        <v>6.1062000000000003</v>
      </c>
      <c r="H33" s="76"/>
      <c r="I33" s="76"/>
      <c r="J33" s="76"/>
      <c r="K33" s="73">
        <v>0.88619999999999999</v>
      </c>
      <c r="L33" s="74">
        <v>14.5131178146802</v>
      </c>
      <c r="M33" s="76"/>
      <c r="N33" s="73">
        <v>44.088200000000001</v>
      </c>
      <c r="O33" s="73">
        <v>182.46440000000001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58"/>
      <c r="B34" s="47" t="s">
        <v>71</v>
      </c>
      <c r="C34" s="48"/>
      <c r="D34" s="76"/>
      <c r="E34" s="76"/>
      <c r="F34" s="76"/>
      <c r="G34" s="73">
        <v>4</v>
      </c>
      <c r="H34" s="76"/>
      <c r="I34" s="76"/>
      <c r="J34" s="76"/>
      <c r="K34" s="73">
        <v>0</v>
      </c>
      <c r="L34" s="74">
        <v>0</v>
      </c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58"/>
      <c r="B35" s="47" t="s">
        <v>32</v>
      </c>
      <c r="C35" s="48"/>
      <c r="D35" s="73">
        <v>201242.50200000001</v>
      </c>
      <c r="E35" s="73">
        <v>201129.25080000001</v>
      </c>
      <c r="F35" s="74">
        <v>100.056307672578</v>
      </c>
      <c r="G35" s="73">
        <v>195810.59640000001</v>
      </c>
      <c r="H35" s="74">
        <v>2.77406110796155</v>
      </c>
      <c r="I35" s="73">
        <v>20423.2808</v>
      </c>
      <c r="J35" s="74">
        <v>10.1485921696601</v>
      </c>
      <c r="K35" s="73">
        <v>13562.242200000001</v>
      </c>
      <c r="L35" s="74">
        <v>6.9262044288426496</v>
      </c>
      <c r="M35" s="74">
        <v>0.505892646571376</v>
      </c>
      <c r="N35" s="73">
        <v>4305038.4538000003</v>
      </c>
      <c r="O35" s="73">
        <v>30600373.242400002</v>
      </c>
      <c r="P35" s="73">
        <v>14710</v>
      </c>
      <c r="Q35" s="73">
        <v>10535</v>
      </c>
      <c r="R35" s="74">
        <v>39.629805410536299</v>
      </c>
      <c r="S35" s="73">
        <v>13.680659551325601</v>
      </c>
      <c r="T35" s="73">
        <v>13.5316664736592</v>
      </c>
      <c r="U35" s="75">
        <v>1.0890781771698901</v>
      </c>
      <c r="V35" s="40"/>
      <c r="W35" s="40"/>
    </row>
    <row r="36" spans="1:23" ht="12" customHeight="1" thickBot="1" x14ac:dyDescent="0.2">
      <c r="A36" s="58"/>
      <c r="B36" s="47" t="s">
        <v>70</v>
      </c>
      <c r="C36" s="48"/>
      <c r="D36" s="73">
        <v>109227.47</v>
      </c>
      <c r="E36" s="76"/>
      <c r="F36" s="76"/>
      <c r="G36" s="76"/>
      <c r="H36" s="76"/>
      <c r="I36" s="73">
        <v>-2525.23</v>
      </c>
      <c r="J36" s="74">
        <v>-2.31190011084208</v>
      </c>
      <c r="K36" s="76"/>
      <c r="L36" s="76"/>
      <c r="M36" s="76"/>
      <c r="N36" s="73">
        <v>3116469</v>
      </c>
      <c r="O36" s="73">
        <v>6982654.8899999997</v>
      </c>
      <c r="P36" s="73">
        <v>96</v>
      </c>
      <c r="Q36" s="73">
        <v>143</v>
      </c>
      <c r="R36" s="74">
        <v>-32.867132867132902</v>
      </c>
      <c r="S36" s="73">
        <v>1137.78614583333</v>
      </c>
      <c r="T36" s="73">
        <v>2016.2573426573399</v>
      </c>
      <c r="U36" s="75">
        <v>-77.208814682886</v>
      </c>
      <c r="V36" s="40"/>
      <c r="W36" s="40"/>
    </row>
    <row r="37" spans="1:23" ht="12" customHeight="1" thickBot="1" x14ac:dyDescent="0.2">
      <c r="A37" s="58"/>
      <c r="B37" s="47" t="s">
        <v>36</v>
      </c>
      <c r="C37" s="48"/>
      <c r="D37" s="73">
        <v>518276.98</v>
      </c>
      <c r="E37" s="73">
        <v>200695.4376</v>
      </c>
      <c r="F37" s="74">
        <v>258.24053909634102</v>
      </c>
      <c r="G37" s="73">
        <v>430931.7</v>
      </c>
      <c r="H37" s="74">
        <v>20.2689382099298</v>
      </c>
      <c r="I37" s="73">
        <v>-89908.6</v>
      </c>
      <c r="J37" s="74">
        <v>-17.3475966461022</v>
      </c>
      <c r="K37" s="73">
        <v>-61112.94</v>
      </c>
      <c r="L37" s="74">
        <v>-14.181583763738001</v>
      </c>
      <c r="M37" s="74">
        <v>0.47118760773086699</v>
      </c>
      <c r="N37" s="73">
        <v>13013533.93</v>
      </c>
      <c r="O37" s="73">
        <v>82144996.430000007</v>
      </c>
      <c r="P37" s="73">
        <v>173</v>
      </c>
      <c r="Q37" s="73">
        <v>178</v>
      </c>
      <c r="R37" s="74">
        <v>-2.80898876404494</v>
      </c>
      <c r="S37" s="73">
        <v>2995.82069364162</v>
      </c>
      <c r="T37" s="73">
        <v>2815.9125280898902</v>
      </c>
      <c r="U37" s="75">
        <v>6.0053048546453498</v>
      </c>
      <c r="V37" s="40"/>
      <c r="W37" s="40"/>
    </row>
    <row r="38" spans="1:23" ht="12" customHeight="1" thickBot="1" x14ac:dyDescent="0.2">
      <c r="A38" s="58"/>
      <c r="B38" s="47" t="s">
        <v>37</v>
      </c>
      <c r="C38" s="48"/>
      <c r="D38" s="73">
        <v>904961.48</v>
      </c>
      <c r="E38" s="73">
        <v>162109.56109999999</v>
      </c>
      <c r="F38" s="74">
        <v>558.24065765113005</v>
      </c>
      <c r="G38" s="73">
        <v>773029.99</v>
      </c>
      <c r="H38" s="74">
        <v>17.066800991770101</v>
      </c>
      <c r="I38" s="73">
        <v>-127808.36</v>
      </c>
      <c r="J38" s="74">
        <v>-14.123071846107701</v>
      </c>
      <c r="K38" s="73">
        <v>-16938.95</v>
      </c>
      <c r="L38" s="74">
        <v>-2.19124098924028</v>
      </c>
      <c r="M38" s="74">
        <v>6.5452350942649904</v>
      </c>
      <c r="N38" s="73">
        <v>19419275.620000001</v>
      </c>
      <c r="O38" s="73">
        <v>66213358.82</v>
      </c>
      <c r="P38" s="73">
        <v>355</v>
      </c>
      <c r="Q38" s="73">
        <v>413</v>
      </c>
      <c r="R38" s="74">
        <v>-14.043583535109001</v>
      </c>
      <c r="S38" s="73">
        <v>2549.18726760563</v>
      </c>
      <c r="T38" s="73">
        <v>2895.4499273607798</v>
      </c>
      <c r="U38" s="75">
        <v>-13.583257070021901</v>
      </c>
      <c r="V38" s="40"/>
      <c r="W38" s="40"/>
    </row>
    <row r="39" spans="1:23" ht="12" thickBot="1" x14ac:dyDescent="0.2">
      <c r="A39" s="58"/>
      <c r="B39" s="47" t="s">
        <v>38</v>
      </c>
      <c r="C39" s="48"/>
      <c r="D39" s="73">
        <v>399869.47</v>
      </c>
      <c r="E39" s="73">
        <v>128154.27710000001</v>
      </c>
      <c r="F39" s="74">
        <v>312.02194655429099</v>
      </c>
      <c r="G39" s="73">
        <v>377098.64</v>
      </c>
      <c r="H39" s="74">
        <v>6.0384280356990701</v>
      </c>
      <c r="I39" s="73">
        <v>-47912.03</v>
      </c>
      <c r="J39" s="74">
        <v>-11.981917499227899</v>
      </c>
      <c r="K39" s="73">
        <v>-34459.120000000003</v>
      </c>
      <c r="L39" s="74">
        <v>-9.1379592352812509</v>
      </c>
      <c r="M39" s="74">
        <v>0.39040201839164801</v>
      </c>
      <c r="N39" s="73">
        <v>10772384.82</v>
      </c>
      <c r="O39" s="73">
        <v>50303842.189999998</v>
      </c>
      <c r="P39" s="73">
        <v>189</v>
      </c>
      <c r="Q39" s="73">
        <v>177</v>
      </c>
      <c r="R39" s="74">
        <v>6.7796610169491602</v>
      </c>
      <c r="S39" s="73">
        <v>2115.71148148148</v>
      </c>
      <c r="T39" s="73">
        <v>2264.2720903954801</v>
      </c>
      <c r="U39" s="75">
        <v>-7.0217801535950901</v>
      </c>
      <c r="V39" s="40"/>
      <c r="W39" s="40"/>
    </row>
    <row r="40" spans="1:23" ht="12" customHeight="1" thickBot="1" x14ac:dyDescent="0.2">
      <c r="A40" s="58"/>
      <c r="B40" s="47" t="s">
        <v>73</v>
      </c>
      <c r="C40" s="48"/>
      <c r="D40" s="73">
        <v>8.59</v>
      </c>
      <c r="E40" s="76"/>
      <c r="F40" s="76"/>
      <c r="G40" s="73">
        <v>1.38</v>
      </c>
      <c r="H40" s="74">
        <v>522.463768115942</v>
      </c>
      <c r="I40" s="73">
        <v>8.59</v>
      </c>
      <c r="J40" s="74">
        <v>100</v>
      </c>
      <c r="K40" s="73">
        <v>0.81</v>
      </c>
      <c r="L40" s="74">
        <v>58.695652173913103</v>
      </c>
      <c r="M40" s="74">
        <v>9.6049382716049401</v>
      </c>
      <c r="N40" s="73">
        <v>479.78</v>
      </c>
      <c r="O40" s="73">
        <v>3077.02</v>
      </c>
      <c r="P40" s="73">
        <v>2</v>
      </c>
      <c r="Q40" s="73">
        <v>5</v>
      </c>
      <c r="R40" s="74">
        <v>-60</v>
      </c>
      <c r="S40" s="73">
        <v>4.2949999999999999</v>
      </c>
      <c r="T40" s="73">
        <v>0.372</v>
      </c>
      <c r="U40" s="75">
        <v>91.338766006984898</v>
      </c>
      <c r="V40" s="40"/>
      <c r="W40" s="40"/>
    </row>
    <row r="41" spans="1:23" ht="12" customHeight="1" thickBot="1" x14ac:dyDescent="0.2">
      <c r="A41" s="58"/>
      <c r="B41" s="47" t="s">
        <v>33</v>
      </c>
      <c r="C41" s="48"/>
      <c r="D41" s="73">
        <v>220629.0595</v>
      </c>
      <c r="E41" s="73">
        <v>147652.5128</v>
      </c>
      <c r="F41" s="74">
        <v>149.424520664168</v>
      </c>
      <c r="G41" s="73">
        <v>268663.24910000002</v>
      </c>
      <c r="H41" s="74">
        <v>-17.878958049123099</v>
      </c>
      <c r="I41" s="73">
        <v>13526.2286</v>
      </c>
      <c r="J41" s="74">
        <v>6.1307556813475896</v>
      </c>
      <c r="K41" s="73">
        <v>14213.239100000001</v>
      </c>
      <c r="L41" s="74">
        <v>5.2903548020107696</v>
      </c>
      <c r="M41" s="74">
        <v>-4.8335956017232E-2</v>
      </c>
      <c r="N41" s="73">
        <v>4308484.6223999998</v>
      </c>
      <c r="O41" s="73">
        <v>34873693.3825</v>
      </c>
      <c r="P41" s="73">
        <v>322</v>
      </c>
      <c r="Q41" s="73">
        <v>226</v>
      </c>
      <c r="R41" s="74">
        <v>42.477876106194699</v>
      </c>
      <c r="S41" s="73">
        <v>685.183414596273</v>
      </c>
      <c r="T41" s="73">
        <v>629.31888362831899</v>
      </c>
      <c r="U41" s="75">
        <v>8.15322288571031</v>
      </c>
      <c r="V41" s="40"/>
      <c r="W41" s="40"/>
    </row>
    <row r="42" spans="1:23" ht="12" thickBot="1" x14ac:dyDescent="0.2">
      <c r="A42" s="58"/>
      <c r="B42" s="47" t="s">
        <v>34</v>
      </c>
      <c r="C42" s="48"/>
      <c r="D42" s="73">
        <v>504607.63449999999</v>
      </c>
      <c r="E42" s="73">
        <v>458749.78899999999</v>
      </c>
      <c r="F42" s="74">
        <v>109.996265197192</v>
      </c>
      <c r="G42" s="73">
        <v>732201.63529999997</v>
      </c>
      <c r="H42" s="74">
        <v>-31.0835144074418</v>
      </c>
      <c r="I42" s="73">
        <v>26591.772199999999</v>
      </c>
      <c r="J42" s="74">
        <v>5.26979189015817</v>
      </c>
      <c r="K42" s="73">
        <v>40466.671199999997</v>
      </c>
      <c r="L42" s="74">
        <v>5.5267113932926204</v>
      </c>
      <c r="M42" s="74">
        <v>-0.34287225977707803</v>
      </c>
      <c r="N42" s="73">
        <v>13192607.6127</v>
      </c>
      <c r="O42" s="73">
        <v>84086770.199000001</v>
      </c>
      <c r="P42" s="73">
        <v>2346</v>
      </c>
      <c r="Q42" s="73">
        <v>2702</v>
      </c>
      <c r="R42" s="74">
        <v>-13.175425610658801</v>
      </c>
      <c r="S42" s="73">
        <v>215.09276832907099</v>
      </c>
      <c r="T42" s="73">
        <v>216.57784766839401</v>
      </c>
      <c r="U42" s="75">
        <v>-0.69043666640201695</v>
      </c>
      <c r="V42" s="40"/>
      <c r="W42" s="40"/>
    </row>
    <row r="43" spans="1:23" ht="12" thickBot="1" x14ac:dyDescent="0.2">
      <c r="A43" s="58"/>
      <c r="B43" s="47" t="s">
        <v>39</v>
      </c>
      <c r="C43" s="48"/>
      <c r="D43" s="73">
        <v>221518.81</v>
      </c>
      <c r="E43" s="73">
        <v>86385.064299999998</v>
      </c>
      <c r="F43" s="74">
        <v>256.431840150867</v>
      </c>
      <c r="G43" s="73">
        <v>173027.32</v>
      </c>
      <c r="H43" s="74">
        <v>28.025337270438001</v>
      </c>
      <c r="I43" s="73">
        <v>-18908.099999999999</v>
      </c>
      <c r="J43" s="74">
        <v>-8.5356634048368196</v>
      </c>
      <c r="K43" s="73">
        <v>-19188.939999999999</v>
      </c>
      <c r="L43" s="74">
        <v>-11.0901214906409</v>
      </c>
      <c r="M43" s="74">
        <v>-1.463551399921E-2</v>
      </c>
      <c r="N43" s="73">
        <v>6039993.75</v>
      </c>
      <c r="O43" s="73">
        <v>37511858.079999998</v>
      </c>
      <c r="P43" s="73">
        <v>129</v>
      </c>
      <c r="Q43" s="73">
        <v>101</v>
      </c>
      <c r="R43" s="74">
        <v>27.722772277227701</v>
      </c>
      <c r="S43" s="73">
        <v>1717.2000775193801</v>
      </c>
      <c r="T43" s="73">
        <v>1813.42128712871</v>
      </c>
      <c r="U43" s="75">
        <v>-5.6033778980683104</v>
      </c>
      <c r="V43" s="40"/>
      <c r="W43" s="40"/>
    </row>
    <row r="44" spans="1:23" ht="12" thickBot="1" x14ac:dyDescent="0.2">
      <c r="A44" s="58"/>
      <c r="B44" s="47" t="s">
        <v>40</v>
      </c>
      <c r="C44" s="48"/>
      <c r="D44" s="73">
        <v>153787.29999999999</v>
      </c>
      <c r="E44" s="73">
        <v>17954.383099999999</v>
      </c>
      <c r="F44" s="74">
        <v>856.54460609119997</v>
      </c>
      <c r="G44" s="73">
        <v>57883.82</v>
      </c>
      <c r="H44" s="74">
        <v>165.68270718829501</v>
      </c>
      <c r="I44" s="73">
        <v>18974.84</v>
      </c>
      <c r="J44" s="74">
        <v>12.3383660419293</v>
      </c>
      <c r="K44" s="73">
        <v>6515.4</v>
      </c>
      <c r="L44" s="74">
        <v>11.255995198658299</v>
      </c>
      <c r="M44" s="74">
        <v>1.9123062283205901</v>
      </c>
      <c r="N44" s="73">
        <v>2889730.09</v>
      </c>
      <c r="O44" s="73">
        <v>13740540.48</v>
      </c>
      <c r="P44" s="73">
        <v>129</v>
      </c>
      <c r="Q44" s="73">
        <v>60</v>
      </c>
      <c r="R44" s="74">
        <v>115</v>
      </c>
      <c r="S44" s="73">
        <v>1192.1496124031</v>
      </c>
      <c r="T44" s="73">
        <v>1389.2729999999999</v>
      </c>
      <c r="U44" s="75">
        <v>-16.535121560753101</v>
      </c>
      <c r="V44" s="40"/>
      <c r="W44" s="40"/>
    </row>
    <row r="45" spans="1:23" ht="12" thickBot="1" x14ac:dyDescent="0.2">
      <c r="A45" s="59"/>
      <c r="B45" s="47" t="s">
        <v>35</v>
      </c>
      <c r="C45" s="48"/>
      <c r="D45" s="78">
        <v>6039.2745000000004</v>
      </c>
      <c r="E45" s="79"/>
      <c r="F45" s="79"/>
      <c r="G45" s="78">
        <v>56467.205600000001</v>
      </c>
      <c r="H45" s="80">
        <v>-89.304810755501606</v>
      </c>
      <c r="I45" s="78">
        <v>918.82979999999998</v>
      </c>
      <c r="J45" s="80">
        <v>15.214241379490201</v>
      </c>
      <c r="K45" s="78">
        <v>6404.0735999999997</v>
      </c>
      <c r="L45" s="80">
        <v>11.3412263489093</v>
      </c>
      <c r="M45" s="80">
        <v>-0.85652416611826598</v>
      </c>
      <c r="N45" s="78">
        <v>401782.4999</v>
      </c>
      <c r="O45" s="78">
        <v>3727137.0531000001</v>
      </c>
      <c r="P45" s="78">
        <v>16</v>
      </c>
      <c r="Q45" s="78">
        <v>9</v>
      </c>
      <c r="R45" s="80">
        <v>77.7777777777778</v>
      </c>
      <c r="S45" s="78">
        <v>377.45465625000003</v>
      </c>
      <c r="T45" s="78">
        <v>1280.0569888888899</v>
      </c>
      <c r="U45" s="81">
        <v>-239.128678820978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97189</v>
      </c>
      <c r="D2" s="32">
        <v>877938.02261709399</v>
      </c>
      <c r="E2" s="32">
        <v>808534.10083504301</v>
      </c>
      <c r="F2" s="32">
        <v>69403.9217820513</v>
      </c>
      <c r="G2" s="32">
        <v>808534.10083504301</v>
      </c>
      <c r="H2" s="32">
        <v>7.90533272213923E-2</v>
      </c>
    </row>
    <row r="3" spans="1:8" ht="14.25" x14ac:dyDescent="0.2">
      <c r="A3" s="32">
        <v>2</v>
      </c>
      <c r="B3" s="33">
        <v>13</v>
      </c>
      <c r="C3" s="32">
        <v>25020.58</v>
      </c>
      <c r="D3" s="32">
        <v>163968.601538038</v>
      </c>
      <c r="E3" s="32">
        <v>126340.18011751</v>
      </c>
      <c r="F3" s="32">
        <v>37628.421420527899</v>
      </c>
      <c r="G3" s="32">
        <v>126340.18011751</v>
      </c>
      <c r="H3" s="32">
        <v>0.22948552995860499</v>
      </c>
    </row>
    <row r="4" spans="1:8" ht="14.25" x14ac:dyDescent="0.2">
      <c r="A4" s="32">
        <v>3</v>
      </c>
      <c r="B4" s="33">
        <v>14</v>
      </c>
      <c r="C4" s="32">
        <v>161559</v>
      </c>
      <c r="D4" s="32">
        <v>381777.92511196597</v>
      </c>
      <c r="E4" s="32">
        <v>300971.044154701</v>
      </c>
      <c r="F4" s="32">
        <v>80806.880957265006</v>
      </c>
      <c r="G4" s="32">
        <v>300971.044154701</v>
      </c>
      <c r="H4" s="32">
        <v>0.21165938531822201</v>
      </c>
    </row>
    <row r="5" spans="1:8" ht="14.25" x14ac:dyDescent="0.2">
      <c r="A5" s="32">
        <v>4</v>
      </c>
      <c r="B5" s="33">
        <v>15</v>
      </c>
      <c r="C5" s="32">
        <v>5262</v>
      </c>
      <c r="D5" s="32">
        <v>86522.554187179499</v>
      </c>
      <c r="E5" s="32">
        <v>66126.966069230795</v>
      </c>
      <c r="F5" s="32">
        <v>20395.588117948701</v>
      </c>
      <c r="G5" s="32">
        <v>66126.966069230795</v>
      </c>
      <c r="H5" s="32">
        <v>0.23572568227500201</v>
      </c>
    </row>
    <row r="6" spans="1:8" ht="14.25" x14ac:dyDescent="0.2">
      <c r="A6" s="32">
        <v>5</v>
      </c>
      <c r="B6" s="33">
        <v>16</v>
      </c>
      <c r="C6" s="32">
        <v>3279</v>
      </c>
      <c r="D6" s="32">
        <v>218002.39694273501</v>
      </c>
      <c r="E6" s="32">
        <v>173288.91853846199</v>
      </c>
      <c r="F6" s="32">
        <v>44713.478404273497</v>
      </c>
      <c r="G6" s="32">
        <v>173288.91853846199</v>
      </c>
      <c r="H6" s="32">
        <v>0.20510544393701699</v>
      </c>
    </row>
    <row r="7" spans="1:8" ht="14.25" x14ac:dyDescent="0.2">
      <c r="A7" s="32">
        <v>6</v>
      </c>
      <c r="B7" s="33">
        <v>17</v>
      </c>
      <c r="C7" s="32">
        <v>36457</v>
      </c>
      <c r="D7" s="32">
        <v>450548.32683333301</v>
      </c>
      <c r="E7" s="32">
        <v>421865.18268803402</v>
      </c>
      <c r="F7" s="32">
        <v>28683.144145299098</v>
      </c>
      <c r="G7" s="32">
        <v>421865.18268803402</v>
      </c>
      <c r="H7" s="32">
        <v>6.3662747006293097E-2</v>
      </c>
    </row>
    <row r="8" spans="1:8" ht="14.25" x14ac:dyDescent="0.2">
      <c r="A8" s="32">
        <v>7</v>
      </c>
      <c r="B8" s="33">
        <v>18</v>
      </c>
      <c r="C8" s="32">
        <v>90838</v>
      </c>
      <c r="D8" s="32">
        <v>234516.59437094</v>
      </c>
      <c r="E8" s="32">
        <v>183252.08920256401</v>
      </c>
      <c r="F8" s="32">
        <v>51264.505168376098</v>
      </c>
      <c r="G8" s="32">
        <v>183252.08920256401</v>
      </c>
      <c r="H8" s="32">
        <v>0.21859649337773401</v>
      </c>
    </row>
    <row r="9" spans="1:8" ht="14.25" x14ac:dyDescent="0.2">
      <c r="A9" s="32">
        <v>8</v>
      </c>
      <c r="B9" s="33">
        <v>19</v>
      </c>
      <c r="C9" s="32">
        <v>30010</v>
      </c>
      <c r="D9" s="32">
        <v>159521.60589914501</v>
      </c>
      <c r="E9" s="32">
        <v>128093.302462393</v>
      </c>
      <c r="F9" s="32">
        <v>31428.3034367521</v>
      </c>
      <c r="G9" s="32">
        <v>128093.302462393</v>
      </c>
      <c r="H9" s="32">
        <v>0.197015966956991</v>
      </c>
    </row>
    <row r="10" spans="1:8" ht="14.25" x14ac:dyDescent="0.2">
      <c r="A10" s="32">
        <v>9</v>
      </c>
      <c r="B10" s="33">
        <v>21</v>
      </c>
      <c r="C10" s="32">
        <v>264241</v>
      </c>
      <c r="D10" s="32">
        <v>1229755.9469478601</v>
      </c>
      <c r="E10" s="32">
        <v>1142131.10411282</v>
      </c>
      <c r="F10" s="32">
        <v>87624.842835042698</v>
      </c>
      <c r="G10" s="32">
        <v>1142131.10411282</v>
      </c>
      <c r="H10" s="35">
        <v>7.1253847604900195E-2</v>
      </c>
    </row>
    <row r="11" spans="1:8" ht="14.25" x14ac:dyDescent="0.2">
      <c r="A11" s="32">
        <v>10</v>
      </c>
      <c r="B11" s="33">
        <v>22</v>
      </c>
      <c r="C11" s="32">
        <v>33247</v>
      </c>
      <c r="D11" s="32">
        <v>494652.81551367498</v>
      </c>
      <c r="E11" s="32">
        <v>434780.314906838</v>
      </c>
      <c r="F11" s="32">
        <v>59872.500606837602</v>
      </c>
      <c r="G11" s="32">
        <v>434780.314906838</v>
      </c>
      <c r="H11" s="32">
        <v>0.121039441663064</v>
      </c>
    </row>
    <row r="12" spans="1:8" ht="14.25" x14ac:dyDescent="0.2">
      <c r="A12" s="32">
        <v>11</v>
      </c>
      <c r="B12" s="33">
        <v>23</v>
      </c>
      <c r="C12" s="32">
        <v>478818.04100000003</v>
      </c>
      <c r="D12" s="32">
        <v>2535401.2819739999</v>
      </c>
      <c r="E12" s="32">
        <v>2306502.3491340098</v>
      </c>
      <c r="F12" s="32">
        <v>228898.93283998899</v>
      </c>
      <c r="G12" s="32">
        <v>2306502.3491340098</v>
      </c>
      <c r="H12" s="32">
        <v>9.0281145816008296E-2</v>
      </c>
    </row>
    <row r="13" spans="1:8" ht="14.25" x14ac:dyDescent="0.2">
      <c r="A13" s="32">
        <v>12</v>
      </c>
      <c r="B13" s="33">
        <v>24</v>
      </c>
      <c r="C13" s="32">
        <v>32162.144</v>
      </c>
      <c r="D13" s="32">
        <v>1368095.28295128</v>
      </c>
      <c r="E13" s="32">
        <v>1455394.5320170899</v>
      </c>
      <c r="F13" s="32">
        <v>-87299.249065811993</v>
      </c>
      <c r="G13" s="32">
        <v>1455394.5320170899</v>
      </c>
      <c r="H13" s="32">
        <v>-6.3810796041550794E-2</v>
      </c>
    </row>
    <row r="14" spans="1:8" ht="14.25" x14ac:dyDescent="0.2">
      <c r="A14" s="32">
        <v>13</v>
      </c>
      <c r="B14" s="33">
        <v>25</v>
      </c>
      <c r="C14" s="32">
        <v>96026</v>
      </c>
      <c r="D14" s="32">
        <v>1079842.8315999999</v>
      </c>
      <c r="E14" s="32">
        <v>991911.03670000006</v>
      </c>
      <c r="F14" s="32">
        <v>87931.794899999994</v>
      </c>
      <c r="G14" s="32">
        <v>991911.03670000006</v>
      </c>
      <c r="H14" s="32">
        <v>8.1430178843444903E-2</v>
      </c>
    </row>
    <row r="15" spans="1:8" ht="14.25" x14ac:dyDescent="0.2">
      <c r="A15" s="32">
        <v>14</v>
      </c>
      <c r="B15" s="33">
        <v>26</v>
      </c>
      <c r="C15" s="32">
        <v>86772</v>
      </c>
      <c r="D15" s="32">
        <v>421517.74131002201</v>
      </c>
      <c r="E15" s="32">
        <v>381946.087584653</v>
      </c>
      <c r="F15" s="32">
        <v>39571.653725368698</v>
      </c>
      <c r="G15" s="32">
        <v>381946.087584653</v>
      </c>
      <c r="H15" s="32">
        <v>9.3878975538218695E-2</v>
      </c>
    </row>
    <row r="16" spans="1:8" ht="14.25" x14ac:dyDescent="0.2">
      <c r="A16" s="32">
        <v>15</v>
      </c>
      <c r="B16" s="33">
        <v>27</v>
      </c>
      <c r="C16" s="32">
        <v>264808.158</v>
      </c>
      <c r="D16" s="32">
        <v>1834988.2063162399</v>
      </c>
      <c r="E16" s="32">
        <v>1610059.27654872</v>
      </c>
      <c r="F16" s="32">
        <v>224928.92976752101</v>
      </c>
      <c r="G16" s="32">
        <v>1610059.27654872</v>
      </c>
      <c r="H16" s="32">
        <v>0.122577861259974</v>
      </c>
    </row>
    <row r="17" spans="1:8" ht="14.25" x14ac:dyDescent="0.2">
      <c r="A17" s="32">
        <v>16</v>
      </c>
      <c r="B17" s="33">
        <v>29</v>
      </c>
      <c r="C17" s="32">
        <v>340657</v>
      </c>
      <c r="D17" s="32">
        <v>3714319.0823512799</v>
      </c>
      <c r="E17" s="32">
        <v>3347146.9774350398</v>
      </c>
      <c r="F17" s="32">
        <v>367172.10491623898</v>
      </c>
      <c r="G17" s="32">
        <v>3347146.9774350398</v>
      </c>
      <c r="H17" s="32">
        <v>9.8853140178739807E-2</v>
      </c>
    </row>
    <row r="18" spans="1:8" ht="14.25" x14ac:dyDescent="0.2">
      <c r="A18" s="32">
        <v>17</v>
      </c>
      <c r="B18" s="33">
        <v>31</v>
      </c>
      <c r="C18" s="32">
        <v>42695.324000000001</v>
      </c>
      <c r="D18" s="32">
        <v>302495.68086483597</v>
      </c>
      <c r="E18" s="32">
        <v>250152.64564958599</v>
      </c>
      <c r="F18" s="32">
        <v>52343.035215250296</v>
      </c>
      <c r="G18" s="32">
        <v>250152.64564958599</v>
      </c>
      <c r="H18" s="32">
        <v>0.17303729780736499</v>
      </c>
    </row>
    <row r="19" spans="1:8" ht="14.25" x14ac:dyDescent="0.2">
      <c r="A19" s="32">
        <v>18</v>
      </c>
      <c r="B19" s="33">
        <v>32</v>
      </c>
      <c r="C19" s="32">
        <v>24507.906999999999</v>
      </c>
      <c r="D19" s="32">
        <v>338824.53637550899</v>
      </c>
      <c r="E19" s="32">
        <v>323190.84942999098</v>
      </c>
      <c r="F19" s="32">
        <v>15633.6869455174</v>
      </c>
      <c r="G19" s="32">
        <v>323190.84942999098</v>
      </c>
      <c r="H19" s="32">
        <v>4.6140952815150002E-2</v>
      </c>
    </row>
    <row r="20" spans="1:8" ht="14.25" x14ac:dyDescent="0.2">
      <c r="A20" s="32">
        <v>19</v>
      </c>
      <c r="B20" s="33">
        <v>33</v>
      </c>
      <c r="C20" s="32">
        <v>53039.872000000003</v>
      </c>
      <c r="D20" s="32">
        <v>667578.46425776405</v>
      </c>
      <c r="E20" s="32">
        <v>527888.42888238502</v>
      </c>
      <c r="F20" s="32">
        <v>139690.035375379</v>
      </c>
      <c r="G20" s="32">
        <v>527888.42888238502</v>
      </c>
      <c r="H20" s="32">
        <v>0.209248864147664</v>
      </c>
    </row>
    <row r="21" spans="1:8" ht="14.25" x14ac:dyDescent="0.2">
      <c r="A21" s="32">
        <v>20</v>
      </c>
      <c r="B21" s="33">
        <v>34</v>
      </c>
      <c r="C21" s="32">
        <v>58406.747000000003</v>
      </c>
      <c r="D21" s="32">
        <v>309464.08555786201</v>
      </c>
      <c r="E21" s="32">
        <v>227709.518092657</v>
      </c>
      <c r="F21" s="32">
        <v>81754.567465204993</v>
      </c>
      <c r="G21" s="32">
        <v>227709.518092657</v>
      </c>
      <c r="H21" s="32">
        <v>0.264181115937341</v>
      </c>
    </row>
    <row r="22" spans="1:8" ht="14.25" x14ac:dyDescent="0.2">
      <c r="A22" s="32">
        <v>21</v>
      </c>
      <c r="B22" s="33">
        <v>35</v>
      </c>
      <c r="C22" s="32">
        <v>41391.618999999999</v>
      </c>
      <c r="D22" s="32">
        <v>996508.96488053096</v>
      </c>
      <c r="E22" s="32">
        <v>970288.87087522098</v>
      </c>
      <c r="F22" s="32">
        <v>26220.0940053097</v>
      </c>
      <c r="G22" s="32">
        <v>970288.87087522098</v>
      </c>
      <c r="H22" s="32">
        <v>2.6311949946635101E-2</v>
      </c>
    </row>
    <row r="23" spans="1:8" ht="14.25" x14ac:dyDescent="0.2">
      <c r="A23" s="32">
        <v>22</v>
      </c>
      <c r="B23" s="33">
        <v>36</v>
      </c>
      <c r="C23" s="32">
        <v>151544.43900000001</v>
      </c>
      <c r="D23" s="32">
        <v>778804.39702035405</v>
      </c>
      <c r="E23" s="32">
        <v>675532.78349756403</v>
      </c>
      <c r="F23" s="32">
        <v>103271.61352278999</v>
      </c>
      <c r="G23" s="32">
        <v>675532.78349756403</v>
      </c>
      <c r="H23" s="32">
        <v>0.132602761255457</v>
      </c>
    </row>
    <row r="24" spans="1:8" ht="14.25" x14ac:dyDescent="0.2">
      <c r="A24" s="32">
        <v>23</v>
      </c>
      <c r="B24" s="33">
        <v>37</v>
      </c>
      <c r="C24" s="32">
        <v>185497.723</v>
      </c>
      <c r="D24" s="32">
        <v>1792635.6480548701</v>
      </c>
      <c r="E24" s="32">
        <v>1644176.5375062099</v>
      </c>
      <c r="F24" s="32">
        <v>148459.11054866001</v>
      </c>
      <c r="G24" s="32">
        <v>1644176.5375062099</v>
      </c>
      <c r="H24" s="32">
        <v>8.2816109737496604E-2</v>
      </c>
    </row>
    <row r="25" spans="1:8" ht="14.25" x14ac:dyDescent="0.2">
      <c r="A25" s="32">
        <v>24</v>
      </c>
      <c r="B25" s="33">
        <v>38</v>
      </c>
      <c r="C25" s="32">
        <v>268869.29399999999</v>
      </c>
      <c r="D25" s="32">
        <v>1189654.0280699099</v>
      </c>
      <c r="E25" s="32">
        <v>1171437.5827176999</v>
      </c>
      <c r="F25" s="32">
        <v>18216.445352212399</v>
      </c>
      <c r="G25" s="32">
        <v>1171437.5827176999</v>
      </c>
      <c r="H25" s="32">
        <v>1.53123890832082E-2</v>
      </c>
    </row>
    <row r="26" spans="1:8" ht="14.25" x14ac:dyDescent="0.2">
      <c r="A26" s="32">
        <v>25</v>
      </c>
      <c r="B26" s="33">
        <v>39</v>
      </c>
      <c r="C26" s="32">
        <v>84379.854000000007</v>
      </c>
      <c r="D26" s="32">
        <v>144315.67855682599</v>
      </c>
      <c r="E26" s="32">
        <v>103953.03445339399</v>
      </c>
      <c r="F26" s="32">
        <v>40362.644103432598</v>
      </c>
      <c r="G26" s="32">
        <v>103953.03445339399</v>
      </c>
      <c r="H26" s="32">
        <v>0.27968301508930798</v>
      </c>
    </row>
    <row r="27" spans="1:8" ht="14.25" x14ac:dyDescent="0.2">
      <c r="A27" s="32">
        <v>26</v>
      </c>
      <c r="B27" s="33">
        <v>42</v>
      </c>
      <c r="C27" s="32">
        <v>12377.02</v>
      </c>
      <c r="D27" s="32">
        <v>201242.50140000001</v>
      </c>
      <c r="E27" s="32">
        <v>180819.21979999999</v>
      </c>
      <c r="F27" s="32">
        <v>20423.281599999998</v>
      </c>
      <c r="G27" s="32">
        <v>180819.21979999999</v>
      </c>
      <c r="H27" s="32">
        <v>0.101485925974482</v>
      </c>
    </row>
    <row r="28" spans="1:8" ht="14.25" x14ac:dyDescent="0.2">
      <c r="A28" s="32">
        <v>27</v>
      </c>
      <c r="B28" s="33">
        <v>75</v>
      </c>
      <c r="C28" s="32">
        <v>333</v>
      </c>
      <c r="D28" s="32">
        <v>220629.05982905999</v>
      </c>
      <c r="E28" s="32">
        <v>207102.83333333299</v>
      </c>
      <c r="F28" s="32">
        <v>13526.2264957265</v>
      </c>
      <c r="G28" s="32">
        <v>207102.83333333299</v>
      </c>
      <c r="H28" s="32">
        <v>6.1307547184429899E-2</v>
      </c>
    </row>
    <row r="29" spans="1:8" ht="14.25" x14ac:dyDescent="0.2">
      <c r="A29" s="32">
        <v>28</v>
      </c>
      <c r="B29" s="33">
        <v>76</v>
      </c>
      <c r="C29" s="32">
        <v>2432</v>
      </c>
      <c r="D29" s="32">
        <v>504607.630144444</v>
      </c>
      <c r="E29" s="32">
        <v>478015.861976068</v>
      </c>
      <c r="F29" s="32">
        <v>26591.7681683761</v>
      </c>
      <c r="G29" s="32">
        <v>478015.861976068</v>
      </c>
      <c r="H29" s="32">
        <v>5.2697911366826E-2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6039.2746388321602</v>
      </c>
      <c r="E30" s="32">
        <v>5120.4445200816899</v>
      </c>
      <c r="F30" s="32">
        <v>918.83011875047305</v>
      </c>
      <c r="G30" s="32">
        <v>5120.4445200816899</v>
      </c>
      <c r="H30" s="32">
        <v>0.15214246307701501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88</v>
      </c>
      <c r="D32" s="38">
        <v>109227.47</v>
      </c>
      <c r="E32" s="38">
        <v>111752.7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157</v>
      </c>
      <c r="D33" s="38">
        <v>518276.98</v>
      </c>
      <c r="E33" s="38">
        <v>608185.57999999996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333</v>
      </c>
      <c r="D34" s="38">
        <v>904961.48</v>
      </c>
      <c r="E34" s="38">
        <v>1032769.84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183</v>
      </c>
      <c r="D35" s="38">
        <v>399869.47</v>
      </c>
      <c r="E35" s="38">
        <v>447781.5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11</v>
      </c>
      <c r="D36" s="38">
        <v>8.59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119</v>
      </c>
      <c r="D37" s="38">
        <v>221518.81</v>
      </c>
      <c r="E37" s="38">
        <v>240426.91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125</v>
      </c>
      <c r="D38" s="38">
        <v>153787.29999999999</v>
      </c>
      <c r="E38" s="38">
        <v>134812.46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2015-05-31T00:12:37Z</dcterms:modified>
</cp:coreProperties>
</file>