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<sst xmlns="http://schemas.openxmlformats.org/spreadsheetml/2006/main" count="117" uniqueCount="74">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</sst>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14" fontId="21" fillId="33" borderId="17" xfId="0" applyNumberFormat="1" applyFont="1" applyFill="1" applyBorder="1" applyAlignment="1">
      <alignment vertical="center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3" xfId="0" applyNumberFormat="1" applyFont="1" applyFill="1" applyBorder="1" applyAlignment="1">
      <alignment horizontal="left" vertical="top" wrapText="1"/>
    </xf>
    <xf numFmtId="0" fontId="21" fillId="33" borderId="15" xfId="0" applyFont="1" applyFill="1" applyBorder="1" applyAlignment="1">
      <alignment vertical="center" wrapText="1"/>
    </xf>
    <xf numFmtId="0" fontId="21" fillId="33" borderId="13" xfId="0" applyFont="1" applyFill="1" applyBorder="1" applyAlignment="1">
      <alignment vertical="center" wrapText="1"/>
    </xf>
    <xf numFmtId="0" fontId="20" fillId="0" borderId="0" xfId="0" applyFont="1" applyAlignment="1">
      <alignment horizontal="right" vertical="center" wrapText="1"/>
    </xf>
    <xf numFmtId="0" fontId="20" fillId="0" borderId="19" xfId="0" applyFont="1" applyBorder="1" applyAlignment="1">
      <alignment wrapText="1"/>
    </xf>
    <xf numFmtId="49" fontId="22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5" sqref="E5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1" t="s">
        <v>4</v>
      </c>
      <c r="D2" s="4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28242080.735399999</v>
      </c>
      <c r="F3" s="25">
        <f>RA!I7</f>
        <v>1476906.0042999999</v>
      </c>
      <c r="G3" s="16">
        <f>SUM(G4:G40)</f>
        <v>26765174.731100008</v>
      </c>
      <c r="H3" s="27">
        <f>RA!J7</f>
        <v>5.2294518174391298</v>
      </c>
      <c r="I3" s="20">
        <f>SUM(I4:I40)</f>
        <v>28242086.223643027</v>
      </c>
      <c r="J3" s="21">
        <f>SUM(J4:J40)</f>
        <v>26765174.725321826</v>
      </c>
      <c r="K3" s="22">
        <f>E3-I3</f>
        <v>-5.4882430285215378</v>
      </c>
      <c r="L3" s="22">
        <f>G3-J3</f>
        <v>5.7781822979450226E-3</v>
      </c>
    </row>
    <row r="4" spans="1:13" x14ac:dyDescent="0.15">
      <c r="A4" s="44">
        <f>RA!A8</f>
        <v>42155</v>
      </c>
      <c r="B4" s="12">
        <v>12</v>
      </c>
      <c r="C4" s="42" t="s">
        <v>6</v>
      </c>
      <c r="D4" s="42"/>
      <c r="E4" s="15">
        <f>VLOOKUP(C4,RA!B8:D36,3,0)</f>
        <v>953873.77060000005</v>
      </c>
      <c r="F4" s="25">
        <f>VLOOKUP(C4,RA!B8:I39,8,0)</f>
        <v>147378.51579999999</v>
      </c>
      <c r="G4" s="16">
        <f t="shared" ref="G4:G40" si="0">E4-F4</f>
        <v>806495.2548</v>
      </c>
      <c r="H4" s="27">
        <f>RA!J8</f>
        <v>15.4505260908156</v>
      </c>
      <c r="I4" s="20">
        <f>VLOOKUP(B4,RMS!B:D,3,FALSE)</f>
        <v>953874.60838376102</v>
      </c>
      <c r="J4" s="21">
        <f>VLOOKUP(B4,RMS!B:E,4,FALSE)</f>
        <v>806495.27135812002</v>
      </c>
      <c r="K4" s="22">
        <f t="shared" ref="K4:K40" si="1">E4-I4</f>
        <v>-0.83778376097325236</v>
      </c>
      <c r="L4" s="22">
        <f t="shared" ref="L4:L40" si="2">G4-J4</f>
        <v>-1.6558120027184486E-2</v>
      </c>
    </row>
    <row r="5" spans="1:13" x14ac:dyDescent="0.15">
      <c r="A5" s="44"/>
      <c r="B5" s="12">
        <v>13</v>
      </c>
      <c r="C5" s="42" t="s">
        <v>7</v>
      </c>
      <c r="D5" s="42"/>
      <c r="E5" s="15">
        <f>VLOOKUP(C5,RA!B8:D37,3,0)</f>
        <v>272348.39150000003</v>
      </c>
      <c r="F5" s="25">
        <f>VLOOKUP(C5,RA!B9:I40,8,0)</f>
        <v>26107.256000000001</v>
      </c>
      <c r="G5" s="16">
        <f t="shared" si="0"/>
        <v>246241.13550000003</v>
      </c>
      <c r="H5" s="27">
        <f>RA!J9</f>
        <v>9.5859776722786307</v>
      </c>
      <c r="I5" s="20">
        <f>VLOOKUP(B5,RMS!B:D,3,FALSE)</f>
        <v>272348.33858419902</v>
      </c>
      <c r="J5" s="21">
        <f>VLOOKUP(B5,RMS!B:E,4,FALSE)</f>
        <v>246241.070869738</v>
      </c>
      <c r="K5" s="22">
        <f t="shared" si="1"/>
        <v>5.2915801003109664E-2</v>
      </c>
      <c r="L5" s="22">
        <f t="shared" si="2"/>
        <v>6.4630262029822916E-2</v>
      </c>
      <c r="M5" s="34"/>
    </row>
    <row r="6" spans="1:13" x14ac:dyDescent="0.15">
      <c r="A6" s="44"/>
      <c r="B6" s="12">
        <v>14</v>
      </c>
      <c r="C6" s="42" t="s">
        <v>8</v>
      </c>
      <c r="D6" s="42"/>
      <c r="E6" s="15">
        <f>VLOOKUP(C6,RA!B10:D38,3,0)</f>
        <v>1044669.2793000001</v>
      </c>
      <c r="F6" s="25">
        <f>VLOOKUP(C6,RA!B10:I41,8,0)</f>
        <v>-87685.431100000002</v>
      </c>
      <c r="G6" s="16">
        <f t="shared" si="0"/>
        <v>1132354.7104</v>
      </c>
      <c r="H6" s="27">
        <f>RA!J10</f>
        <v>-8.3936067459316206</v>
      </c>
      <c r="I6" s="20">
        <f>VLOOKUP(B6,RMS!B:D,3,FALSE)</f>
        <v>1044671.98513162</v>
      </c>
      <c r="J6" s="21">
        <f>VLOOKUP(B6,RMS!B:E,4,FALSE)</f>
        <v>1132354.71040085</v>
      </c>
      <c r="K6" s="22">
        <f>E6-I6</f>
        <v>-2.7058316199108958</v>
      </c>
      <c r="L6" s="22">
        <f t="shared" si="2"/>
        <v>-8.5006467998027802E-7</v>
      </c>
      <c r="M6" s="34"/>
    </row>
    <row r="7" spans="1:13" x14ac:dyDescent="0.15">
      <c r="A7" s="44"/>
      <c r="B7" s="12">
        <v>15</v>
      </c>
      <c r="C7" s="42" t="s">
        <v>9</v>
      </c>
      <c r="D7" s="42"/>
      <c r="E7" s="15">
        <f>VLOOKUP(C7,RA!B10:D39,3,0)</f>
        <v>103763.14750000001</v>
      </c>
      <c r="F7" s="25">
        <f>VLOOKUP(C7,RA!B11:I42,8,0)</f>
        <v>24158.118200000001</v>
      </c>
      <c r="G7" s="16">
        <f t="shared" si="0"/>
        <v>79605.029300000009</v>
      </c>
      <c r="H7" s="27">
        <f>RA!J11</f>
        <v>23.281982844631798</v>
      </c>
      <c r="I7" s="20">
        <f>VLOOKUP(B7,RMS!B:D,3,FALSE)</f>
        <v>103763.227823932</v>
      </c>
      <c r="J7" s="21">
        <f>VLOOKUP(B7,RMS!B:E,4,FALSE)</f>
        <v>79605.028233333302</v>
      </c>
      <c r="K7" s="22">
        <f t="shared" si="1"/>
        <v>-8.0323931993916631E-2</v>
      </c>
      <c r="L7" s="22">
        <f t="shared" si="2"/>
        <v>1.0666667076293379E-3</v>
      </c>
      <c r="M7" s="34"/>
    </row>
    <row r="8" spans="1:13" x14ac:dyDescent="0.15">
      <c r="A8" s="44"/>
      <c r="B8" s="12">
        <v>16</v>
      </c>
      <c r="C8" s="42" t="s">
        <v>10</v>
      </c>
      <c r="D8" s="42"/>
      <c r="E8" s="15">
        <f>VLOOKUP(C8,RA!B12:D39,3,0)</f>
        <v>266712.30910000001</v>
      </c>
      <c r="F8" s="25">
        <f>VLOOKUP(C8,RA!B12:I43,8,0)</f>
        <v>55067.044800000003</v>
      </c>
      <c r="G8" s="16">
        <f t="shared" si="0"/>
        <v>211645.26430000001</v>
      </c>
      <c r="H8" s="27">
        <f>RA!J12</f>
        <v>20.64660794465</v>
      </c>
      <c r="I8" s="20">
        <f>VLOOKUP(B8,RMS!B:D,3,FALSE)</f>
        <v>266712.30992051301</v>
      </c>
      <c r="J8" s="21">
        <f>VLOOKUP(B8,RMS!B:E,4,FALSE)</f>
        <v>211645.262847009</v>
      </c>
      <c r="K8" s="22">
        <f t="shared" si="1"/>
        <v>-8.2051299978047609E-4</v>
      </c>
      <c r="L8" s="22">
        <f t="shared" si="2"/>
        <v>1.452991011319682E-3</v>
      </c>
      <c r="M8" s="34"/>
    </row>
    <row r="9" spans="1:13" x14ac:dyDescent="0.15">
      <c r="A9" s="44"/>
      <c r="B9" s="12">
        <v>17</v>
      </c>
      <c r="C9" s="42" t="s">
        <v>11</v>
      </c>
      <c r="D9" s="42"/>
      <c r="E9" s="15">
        <f>VLOOKUP(C9,RA!B12:D40,3,0)</f>
        <v>533338.79079999996</v>
      </c>
      <c r="F9" s="25">
        <f>VLOOKUP(C9,RA!B13:I44,8,0)</f>
        <v>29467.421999999999</v>
      </c>
      <c r="G9" s="16">
        <f t="shared" si="0"/>
        <v>503871.36879999994</v>
      </c>
      <c r="H9" s="27">
        <f>RA!J13</f>
        <v>5.52508508818556</v>
      </c>
      <c r="I9" s="20">
        <f>VLOOKUP(B9,RMS!B:D,3,FALSE)</f>
        <v>533339.03213162394</v>
      </c>
      <c r="J9" s="21">
        <f>VLOOKUP(B9,RMS!B:E,4,FALSE)</f>
        <v>503871.36948119698</v>
      </c>
      <c r="K9" s="22">
        <f t="shared" si="1"/>
        <v>-0.24133162398356944</v>
      </c>
      <c r="L9" s="22">
        <f t="shared" si="2"/>
        <v>-6.811970379203558E-4</v>
      </c>
      <c r="M9" s="34"/>
    </row>
    <row r="10" spans="1:13" x14ac:dyDescent="0.15">
      <c r="A10" s="44"/>
      <c r="B10" s="12">
        <v>18</v>
      </c>
      <c r="C10" s="42" t="s">
        <v>12</v>
      </c>
      <c r="D10" s="42"/>
      <c r="E10" s="15">
        <f>VLOOKUP(C10,RA!B14:D41,3,0)</f>
        <v>245730.89079999999</v>
      </c>
      <c r="F10" s="25">
        <f>VLOOKUP(C10,RA!B14:I45,8,0)</f>
        <v>53639.722500000003</v>
      </c>
      <c r="G10" s="16">
        <f t="shared" si="0"/>
        <v>192091.16829999999</v>
      </c>
      <c r="H10" s="27">
        <f>RA!J14</f>
        <v>21.828644467682</v>
      </c>
      <c r="I10" s="20">
        <f>VLOOKUP(B10,RMS!B:D,3,FALSE)</f>
        <v>245730.88631282101</v>
      </c>
      <c r="J10" s="21">
        <f>VLOOKUP(B10,RMS!B:E,4,FALSE)</f>
        <v>192091.16571282101</v>
      </c>
      <c r="K10" s="22">
        <f t="shared" si="1"/>
        <v>4.4871789868921041E-3</v>
      </c>
      <c r="L10" s="22">
        <f t="shared" si="2"/>
        <v>2.587178983958438E-3</v>
      </c>
      <c r="M10" s="34"/>
    </row>
    <row r="11" spans="1:13" x14ac:dyDescent="0.15">
      <c r="A11" s="44"/>
      <c r="B11" s="12">
        <v>19</v>
      </c>
      <c r="C11" s="42" t="s">
        <v>13</v>
      </c>
      <c r="D11" s="42"/>
      <c r="E11" s="15">
        <f>VLOOKUP(C11,RA!B14:D42,3,0)</f>
        <v>181150.8579</v>
      </c>
      <c r="F11" s="25">
        <f>VLOOKUP(C11,RA!B15:I46,8,0)</f>
        <v>35303.0452</v>
      </c>
      <c r="G11" s="16">
        <f t="shared" si="0"/>
        <v>145847.81270000001</v>
      </c>
      <c r="H11" s="27">
        <f>RA!J15</f>
        <v>19.488202048421002</v>
      </c>
      <c r="I11" s="20">
        <f>VLOOKUP(B11,RMS!B:D,3,FALSE)</f>
        <v>181151.095416239</v>
      </c>
      <c r="J11" s="21">
        <f>VLOOKUP(B11,RMS!B:E,4,FALSE)</f>
        <v>145847.81440170901</v>
      </c>
      <c r="K11" s="22">
        <f t="shared" si="1"/>
        <v>-0.23751623899443075</v>
      </c>
      <c r="L11" s="22">
        <f t="shared" si="2"/>
        <v>-1.7017089994624257E-3</v>
      </c>
      <c r="M11" s="34"/>
    </row>
    <row r="12" spans="1:13" x14ac:dyDescent="0.15">
      <c r="A12" s="44"/>
      <c r="B12" s="12">
        <v>21</v>
      </c>
      <c r="C12" s="42" t="s">
        <v>14</v>
      </c>
      <c r="D12" s="42"/>
      <c r="E12" s="15">
        <f>VLOOKUP(C12,RA!B16:D43,3,0)</f>
        <v>1502082.4343000001</v>
      </c>
      <c r="F12" s="25">
        <f>VLOOKUP(C12,RA!B16:I47,8,0)</f>
        <v>93168.804600000003</v>
      </c>
      <c r="G12" s="16">
        <f t="shared" si="0"/>
        <v>1408913.6297000002</v>
      </c>
      <c r="H12" s="27">
        <f>RA!J16</f>
        <v>6.2026425762324102</v>
      </c>
      <c r="I12" s="20">
        <f>VLOOKUP(B12,RMS!B:D,3,FALSE)</f>
        <v>1502081.59417778</v>
      </c>
      <c r="J12" s="21">
        <f>VLOOKUP(B12,RMS!B:E,4,FALSE)</f>
        <v>1408913.62993077</v>
      </c>
      <c r="K12" s="22">
        <f t="shared" si="1"/>
        <v>0.8401222201064229</v>
      </c>
      <c r="L12" s="22">
        <f t="shared" si="2"/>
        <v>-2.3076985962688923E-4</v>
      </c>
      <c r="M12" s="34"/>
    </row>
    <row r="13" spans="1:13" x14ac:dyDescent="0.15">
      <c r="A13" s="44"/>
      <c r="B13" s="12">
        <v>22</v>
      </c>
      <c r="C13" s="42" t="s">
        <v>15</v>
      </c>
      <c r="D13" s="42"/>
      <c r="E13" s="15">
        <f>VLOOKUP(C13,RA!B16:D44,3,0)</f>
        <v>577302.37699999998</v>
      </c>
      <c r="F13" s="25">
        <f>VLOOKUP(C13,RA!B17:I48,8,0)</f>
        <v>69922.734700000001</v>
      </c>
      <c r="G13" s="16">
        <f t="shared" si="0"/>
        <v>507379.64229999995</v>
      </c>
      <c r="H13" s="27">
        <f>RA!J17</f>
        <v>12.1119776196591</v>
      </c>
      <c r="I13" s="20">
        <f>VLOOKUP(B13,RMS!B:D,3,FALSE)</f>
        <v>577302.15382820496</v>
      </c>
      <c r="J13" s="21">
        <f>VLOOKUP(B13,RMS!B:E,4,FALSE)</f>
        <v>507379.64291196602</v>
      </c>
      <c r="K13" s="22">
        <f t="shared" si="1"/>
        <v>0.22317179501987994</v>
      </c>
      <c r="L13" s="22">
        <f t="shared" si="2"/>
        <v>-6.1196606839075685E-4</v>
      </c>
      <c r="M13" s="34"/>
    </row>
    <row r="14" spans="1:13" x14ac:dyDescent="0.15">
      <c r="A14" s="44"/>
      <c r="B14" s="12">
        <v>23</v>
      </c>
      <c r="C14" s="42" t="s">
        <v>16</v>
      </c>
      <c r="D14" s="42"/>
      <c r="E14" s="15">
        <f>VLOOKUP(C14,RA!B18:D45,3,0)</f>
        <v>2911171.6508999998</v>
      </c>
      <c r="F14" s="25">
        <f>VLOOKUP(C14,RA!B18:I49,8,0)</f>
        <v>184620.7218</v>
      </c>
      <c r="G14" s="16">
        <f t="shared" si="0"/>
        <v>2726550.9290999998</v>
      </c>
      <c r="H14" s="27">
        <f>RA!J18</f>
        <v>6.3418013068011199</v>
      </c>
      <c r="I14" s="20">
        <f>VLOOKUP(B14,RMS!B:D,3,FALSE)</f>
        <v>2911170.4183949502</v>
      </c>
      <c r="J14" s="21">
        <f>VLOOKUP(B14,RMS!B:E,4,FALSE)</f>
        <v>2726550.9153141701</v>
      </c>
      <c r="K14" s="22">
        <f t="shared" si="1"/>
        <v>1.2325050495564938</v>
      </c>
      <c r="L14" s="22">
        <f t="shared" si="2"/>
        <v>1.3785829767584801E-2</v>
      </c>
      <c r="M14" s="34"/>
    </row>
    <row r="15" spans="1:13" x14ac:dyDescent="0.15">
      <c r="A15" s="44"/>
      <c r="B15" s="12">
        <v>24</v>
      </c>
      <c r="C15" s="42" t="s">
        <v>17</v>
      </c>
      <c r="D15" s="42"/>
      <c r="E15" s="15">
        <f>VLOOKUP(C15,RA!B18:D46,3,0)</f>
        <v>1332008.5639</v>
      </c>
      <c r="F15" s="25">
        <f>VLOOKUP(C15,RA!B19:I50,8,0)</f>
        <v>-66291.112200000003</v>
      </c>
      <c r="G15" s="16">
        <f t="shared" si="0"/>
        <v>1398299.6761</v>
      </c>
      <c r="H15" s="27">
        <f>RA!J19</f>
        <v>-4.9767782277544601</v>
      </c>
      <c r="I15" s="20">
        <f>VLOOKUP(B15,RMS!B:D,3,FALSE)</f>
        <v>1332008.37479915</v>
      </c>
      <c r="J15" s="21">
        <f>VLOOKUP(B15,RMS!B:E,4,FALSE)</f>
        <v>1398299.6754940201</v>
      </c>
      <c r="K15" s="22">
        <f t="shared" si="1"/>
        <v>0.18910084990784526</v>
      </c>
      <c r="L15" s="22">
        <f t="shared" si="2"/>
        <v>6.0597993433475494E-4</v>
      </c>
      <c r="M15" s="34"/>
    </row>
    <row r="16" spans="1:13" x14ac:dyDescent="0.15">
      <c r="A16" s="44"/>
      <c r="B16" s="12">
        <v>25</v>
      </c>
      <c r="C16" s="42" t="s">
        <v>18</v>
      </c>
      <c r="D16" s="42"/>
      <c r="E16" s="15">
        <f>VLOOKUP(C16,RA!B20:D47,3,0)</f>
        <v>1079221.2849000001</v>
      </c>
      <c r="F16" s="25">
        <f>VLOOKUP(C16,RA!B20:I51,8,0)</f>
        <v>95869.83</v>
      </c>
      <c r="G16" s="16">
        <f t="shared" si="0"/>
        <v>983351.45490000013</v>
      </c>
      <c r="H16" s="27">
        <f>RA!J20</f>
        <v>8.8832412167337207</v>
      </c>
      <c r="I16" s="20">
        <f>VLOOKUP(B16,RMS!B:D,3,FALSE)</f>
        <v>1079221.4513999999</v>
      </c>
      <c r="J16" s="21">
        <f>VLOOKUP(B16,RMS!B:E,4,FALSE)</f>
        <v>983351.45490000001</v>
      </c>
      <c r="K16" s="22">
        <f t="shared" si="1"/>
        <v>-0.16649999981746078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2" t="s">
        <v>19</v>
      </c>
      <c r="D17" s="42"/>
      <c r="E17" s="15">
        <f>VLOOKUP(C17,RA!B20:D48,3,0)</f>
        <v>422091.04220000003</v>
      </c>
      <c r="F17" s="25">
        <f>VLOOKUP(C17,RA!B21:I52,8,0)</f>
        <v>35118.823600000003</v>
      </c>
      <c r="G17" s="16">
        <f t="shared" si="0"/>
        <v>386972.21860000002</v>
      </c>
      <c r="H17" s="27">
        <f>RA!J21</f>
        <v>8.3202011151327895</v>
      </c>
      <c r="I17" s="20">
        <f>VLOOKUP(B17,RMS!B:D,3,FALSE)</f>
        <v>422091.07821568003</v>
      </c>
      <c r="J17" s="21">
        <f>VLOOKUP(B17,RMS!B:E,4,FALSE)</f>
        <v>386972.21847180201</v>
      </c>
      <c r="K17" s="22">
        <f t="shared" si="1"/>
        <v>-3.601568000158295E-2</v>
      </c>
      <c r="L17" s="22">
        <f t="shared" si="2"/>
        <v>1.2819800758734345E-4</v>
      </c>
      <c r="M17" s="34"/>
    </row>
    <row r="18" spans="1:13" x14ac:dyDescent="0.15">
      <c r="A18" s="44"/>
      <c r="B18" s="12">
        <v>27</v>
      </c>
      <c r="C18" s="42" t="s">
        <v>20</v>
      </c>
      <c r="D18" s="42"/>
      <c r="E18" s="15">
        <f>VLOOKUP(C18,RA!B22:D49,3,0)</f>
        <v>1818677.4441</v>
      </c>
      <c r="F18" s="25">
        <f>VLOOKUP(C18,RA!B22:I53,8,0)</f>
        <v>235036.45310000001</v>
      </c>
      <c r="G18" s="16">
        <f t="shared" si="0"/>
        <v>1583640.9909999999</v>
      </c>
      <c r="H18" s="27">
        <f>RA!J22</f>
        <v>12.923482053537599</v>
      </c>
      <c r="I18" s="20">
        <f>VLOOKUP(B18,RMS!B:D,3,FALSE)</f>
        <v>1818678.82721538</v>
      </c>
      <c r="J18" s="21">
        <f>VLOOKUP(B18,RMS!B:E,4,FALSE)</f>
        <v>1583640.98884615</v>
      </c>
      <c r="K18" s="22">
        <f t="shared" si="1"/>
        <v>-1.3831153800711036</v>
      </c>
      <c r="L18" s="22">
        <f t="shared" si="2"/>
        <v>2.1538499277085066E-3</v>
      </c>
      <c r="M18" s="34"/>
    </row>
    <row r="19" spans="1:13" x14ac:dyDescent="0.15">
      <c r="A19" s="44"/>
      <c r="B19" s="12">
        <v>29</v>
      </c>
      <c r="C19" s="42" t="s">
        <v>21</v>
      </c>
      <c r="D19" s="42"/>
      <c r="E19" s="15">
        <f>VLOOKUP(C19,RA!B22:D50,3,0)</f>
        <v>5474464.5833000001</v>
      </c>
      <c r="F19" s="25">
        <f>VLOOKUP(C19,RA!B23:I54,8,0)</f>
        <v>23715.550500000001</v>
      </c>
      <c r="G19" s="16">
        <f t="shared" si="0"/>
        <v>5450749.0328000002</v>
      </c>
      <c r="H19" s="27">
        <f>RA!J23</f>
        <v>0.43320310395915101</v>
      </c>
      <c r="I19" s="20">
        <f>VLOOKUP(B19,RMS!B:D,3,FALSE)</f>
        <v>5474466.8473888896</v>
      </c>
      <c r="J19" s="21">
        <f>VLOOKUP(B19,RMS!B:E,4,FALSE)</f>
        <v>5450749.0834341897</v>
      </c>
      <c r="K19" s="22">
        <f t="shared" si="1"/>
        <v>-2.2640888895839453</v>
      </c>
      <c r="L19" s="22">
        <f t="shared" si="2"/>
        <v>-5.0634189508855343E-2</v>
      </c>
      <c r="M19" s="34"/>
    </row>
    <row r="20" spans="1:13" x14ac:dyDescent="0.15">
      <c r="A20" s="44"/>
      <c r="B20" s="12">
        <v>31</v>
      </c>
      <c r="C20" s="42" t="s">
        <v>22</v>
      </c>
      <c r="D20" s="42"/>
      <c r="E20" s="15">
        <f>VLOOKUP(C20,RA!B24:D51,3,0)</f>
        <v>304469.4621</v>
      </c>
      <c r="F20" s="25">
        <f>VLOOKUP(C20,RA!B24:I55,8,0)</f>
        <v>51166.359499999999</v>
      </c>
      <c r="G20" s="16">
        <f t="shared" si="0"/>
        <v>253303.10260000001</v>
      </c>
      <c r="H20" s="27">
        <f>RA!J24</f>
        <v>16.805087494520201</v>
      </c>
      <c r="I20" s="20">
        <f>VLOOKUP(B20,RMS!B:D,3,FALSE)</f>
        <v>304469.50959832099</v>
      </c>
      <c r="J20" s="21">
        <f>VLOOKUP(B20,RMS!B:E,4,FALSE)</f>
        <v>253303.10176844901</v>
      </c>
      <c r="K20" s="22">
        <f t="shared" si="1"/>
        <v>-4.7498320986051112E-2</v>
      </c>
      <c r="L20" s="22">
        <f t="shared" si="2"/>
        <v>8.3155100583098829E-4</v>
      </c>
      <c r="M20" s="34"/>
    </row>
    <row r="21" spans="1:13" x14ac:dyDescent="0.15">
      <c r="A21" s="44"/>
      <c r="B21" s="12">
        <v>32</v>
      </c>
      <c r="C21" s="42" t="s">
        <v>23</v>
      </c>
      <c r="D21" s="42"/>
      <c r="E21" s="15">
        <f>VLOOKUP(C21,RA!B24:D52,3,0)</f>
        <v>280599.68320000003</v>
      </c>
      <c r="F21" s="25">
        <f>VLOOKUP(C21,RA!B25:I56,8,0)</f>
        <v>21957.473999999998</v>
      </c>
      <c r="G21" s="16">
        <f t="shared" si="0"/>
        <v>258642.20920000004</v>
      </c>
      <c r="H21" s="27">
        <f>RA!J25</f>
        <v>7.8251955774125399</v>
      </c>
      <c r="I21" s="20">
        <f>VLOOKUP(B21,RMS!B:D,3,FALSE)</f>
        <v>280599.68169405498</v>
      </c>
      <c r="J21" s="21">
        <f>VLOOKUP(B21,RMS!B:E,4,FALSE)</f>
        <v>258642.21108985701</v>
      </c>
      <c r="K21" s="22">
        <f t="shared" si="1"/>
        <v>1.505945052485913E-3</v>
      </c>
      <c r="L21" s="22">
        <f t="shared" si="2"/>
        <v>-1.8898569687735289E-3</v>
      </c>
      <c r="M21" s="34"/>
    </row>
    <row r="22" spans="1:13" x14ac:dyDescent="0.15">
      <c r="A22" s="44"/>
      <c r="B22" s="12">
        <v>33</v>
      </c>
      <c r="C22" s="42" t="s">
        <v>24</v>
      </c>
      <c r="D22" s="42"/>
      <c r="E22" s="15">
        <f>VLOOKUP(C22,RA!B26:D53,3,0)</f>
        <v>653474.28399999999</v>
      </c>
      <c r="F22" s="25">
        <f>VLOOKUP(C22,RA!B26:I57,8,0)</f>
        <v>144251.82</v>
      </c>
      <c r="G22" s="16">
        <f t="shared" si="0"/>
        <v>509222.46399999998</v>
      </c>
      <c r="H22" s="27">
        <f>RA!J26</f>
        <v>22.0745978123295</v>
      </c>
      <c r="I22" s="20">
        <f>VLOOKUP(B22,RMS!B:D,3,FALSE)</f>
        <v>653474.33677478996</v>
      </c>
      <c r="J22" s="21">
        <f>VLOOKUP(B22,RMS!B:E,4,FALSE)</f>
        <v>509222.43471134303</v>
      </c>
      <c r="K22" s="22">
        <f t="shared" si="1"/>
        <v>-5.2774789975956082E-2</v>
      </c>
      <c r="L22" s="22">
        <f t="shared" si="2"/>
        <v>2.9288656951393932E-2</v>
      </c>
      <c r="M22" s="34"/>
    </row>
    <row r="23" spans="1:13" x14ac:dyDescent="0.15">
      <c r="A23" s="44"/>
      <c r="B23" s="12">
        <v>34</v>
      </c>
      <c r="C23" s="42" t="s">
        <v>25</v>
      </c>
      <c r="D23" s="42"/>
      <c r="E23" s="15">
        <f>VLOOKUP(C23,RA!B26:D54,3,0)</f>
        <v>304185.01870000002</v>
      </c>
      <c r="F23" s="25">
        <f>VLOOKUP(C23,RA!B27:I58,8,0)</f>
        <v>89722.810400000002</v>
      </c>
      <c r="G23" s="16">
        <f t="shared" si="0"/>
        <v>214462.2083</v>
      </c>
      <c r="H23" s="27">
        <f>RA!J27</f>
        <v>29.496130606119198</v>
      </c>
      <c r="I23" s="20">
        <f>VLOOKUP(B23,RMS!B:D,3,FALSE)</f>
        <v>304184.968476068</v>
      </c>
      <c r="J23" s="21">
        <f>VLOOKUP(B23,RMS!B:E,4,FALSE)</f>
        <v>214462.22674001401</v>
      </c>
      <c r="K23" s="22">
        <f t="shared" si="1"/>
        <v>5.0223932019434869E-2</v>
      </c>
      <c r="L23" s="22">
        <f t="shared" si="2"/>
        <v>-1.844001401332207E-2</v>
      </c>
      <c r="M23" s="34"/>
    </row>
    <row r="24" spans="1:13" x14ac:dyDescent="0.15">
      <c r="A24" s="44"/>
      <c r="B24" s="12">
        <v>35</v>
      </c>
      <c r="C24" s="42" t="s">
        <v>26</v>
      </c>
      <c r="D24" s="42"/>
      <c r="E24" s="15">
        <f>VLOOKUP(C24,RA!B28:D55,3,0)</f>
        <v>933046.23880000005</v>
      </c>
      <c r="F24" s="25">
        <f>VLOOKUP(C24,RA!B28:I59,8,0)</f>
        <v>35777.943800000001</v>
      </c>
      <c r="G24" s="16">
        <f t="shared" si="0"/>
        <v>897268.29500000004</v>
      </c>
      <c r="H24" s="27">
        <f>RA!J28</f>
        <v>3.8345306279798499</v>
      </c>
      <c r="I24" s="20">
        <f>VLOOKUP(B24,RMS!B:D,3,FALSE)</f>
        <v>933046.23736902699</v>
      </c>
      <c r="J24" s="21">
        <f>VLOOKUP(B24,RMS!B:E,4,FALSE)</f>
        <v>897268.29774070799</v>
      </c>
      <c r="K24" s="22">
        <f t="shared" si="1"/>
        <v>1.4309730613604188E-3</v>
      </c>
      <c r="L24" s="22">
        <f t="shared" si="2"/>
        <v>-2.7407079469412565E-3</v>
      </c>
      <c r="M24" s="34"/>
    </row>
    <row r="25" spans="1:13" x14ac:dyDescent="0.15">
      <c r="A25" s="44"/>
      <c r="B25" s="12">
        <v>36</v>
      </c>
      <c r="C25" s="42" t="s">
        <v>27</v>
      </c>
      <c r="D25" s="42"/>
      <c r="E25" s="15">
        <f>VLOOKUP(C25,RA!B28:D56,3,0)</f>
        <v>733217.8922</v>
      </c>
      <c r="F25" s="25">
        <f>VLOOKUP(C25,RA!B29:I60,8,0)</f>
        <v>108795.0434</v>
      </c>
      <c r="G25" s="16">
        <f t="shared" si="0"/>
        <v>624422.84880000004</v>
      </c>
      <c r="H25" s="27">
        <f>RA!J29</f>
        <v>14.8380235339816</v>
      </c>
      <c r="I25" s="20">
        <f>VLOOKUP(B25,RMS!B:D,3,FALSE)</f>
        <v>733217.893530973</v>
      </c>
      <c r="J25" s="21">
        <f>VLOOKUP(B25,RMS!B:E,4,FALSE)</f>
        <v>624422.832315434</v>
      </c>
      <c r="K25" s="22">
        <f t="shared" si="1"/>
        <v>-1.3309729984030128E-3</v>
      </c>
      <c r="L25" s="22">
        <f t="shared" si="2"/>
        <v>1.6484566032886505E-2</v>
      </c>
      <c r="M25" s="34"/>
    </row>
    <row r="26" spans="1:13" x14ac:dyDescent="0.15">
      <c r="A26" s="44"/>
      <c r="B26" s="12">
        <v>37</v>
      </c>
      <c r="C26" s="42" t="s">
        <v>28</v>
      </c>
      <c r="D26" s="42"/>
      <c r="E26" s="15">
        <f>VLOOKUP(C26,RA!B30:D57,3,0)</f>
        <v>1804503.912</v>
      </c>
      <c r="F26" s="25">
        <f>VLOOKUP(C26,RA!B30:I61,8,0)</f>
        <v>171825.85459999999</v>
      </c>
      <c r="G26" s="16">
        <f t="shared" si="0"/>
        <v>1632678.0574</v>
      </c>
      <c r="H26" s="27">
        <f>RA!J30</f>
        <v>9.5220549790639595</v>
      </c>
      <c r="I26" s="20">
        <f>VLOOKUP(B26,RMS!B:D,3,FALSE)</f>
        <v>1804503.9423769901</v>
      </c>
      <c r="J26" s="21">
        <f>VLOOKUP(B26,RMS!B:E,4,FALSE)</f>
        <v>1632678.05929935</v>
      </c>
      <c r="K26" s="22">
        <f t="shared" si="1"/>
        <v>-3.0376990092918277E-2</v>
      </c>
      <c r="L26" s="22">
        <f t="shared" si="2"/>
        <v>-1.899349968880415E-3</v>
      </c>
      <c r="M26" s="34"/>
    </row>
    <row r="27" spans="1:13" x14ac:dyDescent="0.15">
      <c r="A27" s="44"/>
      <c r="B27" s="12">
        <v>38</v>
      </c>
      <c r="C27" s="42" t="s">
        <v>29</v>
      </c>
      <c r="D27" s="42"/>
      <c r="E27" s="15">
        <f>VLOOKUP(C27,RA!B30:D58,3,0)</f>
        <v>1279091.0238000001</v>
      </c>
      <c r="F27" s="25">
        <f>VLOOKUP(C27,RA!B31:I62,8,0)</f>
        <v>-1126.8557000000001</v>
      </c>
      <c r="G27" s="16">
        <f t="shared" si="0"/>
        <v>1280217.8795</v>
      </c>
      <c r="H27" s="27">
        <f>RA!J31</f>
        <v>-8.8098163385766995E-2</v>
      </c>
      <c r="I27" s="20">
        <f>VLOOKUP(B27,RMS!B:D,3,FALSE)</f>
        <v>1279091.1668752199</v>
      </c>
      <c r="J27" s="21">
        <f>VLOOKUP(B27,RMS!B:E,4,FALSE)</f>
        <v>1280217.91873894</v>
      </c>
      <c r="K27" s="22">
        <f t="shared" si="1"/>
        <v>-0.14307521982118487</v>
      </c>
      <c r="L27" s="22">
        <f t="shared" si="2"/>
        <v>-3.9238939993083477E-2</v>
      </c>
      <c r="M27" s="34"/>
    </row>
    <row r="28" spans="1:13" x14ac:dyDescent="0.15">
      <c r="A28" s="44"/>
      <c r="B28" s="12">
        <v>39</v>
      </c>
      <c r="C28" s="42" t="s">
        <v>30</v>
      </c>
      <c r="D28" s="42"/>
      <c r="E28" s="15">
        <f>VLOOKUP(C28,RA!B32:D59,3,0)</f>
        <v>147926.476</v>
      </c>
      <c r="F28" s="25">
        <f>VLOOKUP(C28,RA!B32:I63,8,0)</f>
        <v>41307.296799999996</v>
      </c>
      <c r="G28" s="16">
        <f t="shared" si="0"/>
        <v>106619.1792</v>
      </c>
      <c r="H28" s="27">
        <f>RA!J32</f>
        <v>27.924207969369899</v>
      </c>
      <c r="I28" s="20">
        <f>VLOOKUP(B28,RMS!B:D,3,FALSE)</f>
        <v>147926.33954354399</v>
      </c>
      <c r="J28" s="21">
        <f>VLOOKUP(B28,RMS!B:E,4,FALSE)</f>
        <v>106619.164920601</v>
      </c>
      <c r="K28" s="22">
        <f t="shared" si="1"/>
        <v>0.13645645600627176</v>
      </c>
      <c r="L28" s="22">
        <f t="shared" si="2"/>
        <v>1.4279398994403891E-2</v>
      </c>
      <c r="M28" s="34"/>
    </row>
    <row r="29" spans="1:13" x14ac:dyDescent="0.15">
      <c r="A29" s="44"/>
      <c r="B29" s="12">
        <v>40</v>
      </c>
      <c r="C29" s="42" t="s">
        <v>31</v>
      </c>
      <c r="D29" s="42"/>
      <c r="E29" s="15">
        <f>VLOOKUP(C29,RA!B32:D60,3,0)</f>
        <v>-11.5044</v>
      </c>
      <c r="F29" s="25">
        <f>VLOOKUP(C29,RA!B33:I64,8,0)</f>
        <v>-1.7699</v>
      </c>
      <c r="G29" s="16">
        <f t="shared" si="0"/>
        <v>-9.7345000000000006</v>
      </c>
      <c r="H29" s="27">
        <f>RA!J33</f>
        <v>15.384548520566</v>
      </c>
      <c r="I29" s="20">
        <f>VLOOKUP(B29,RMS!B:D,3,FALSE)</f>
        <v>-11.5044</v>
      </c>
      <c r="J29" s="21">
        <f>VLOOKUP(B29,RMS!B:E,4,FALSE)</f>
        <v>-9.7345000000000006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2" t="s">
        <v>32</v>
      </c>
      <c r="D30" s="42"/>
      <c r="E30" s="15">
        <f>VLOOKUP(C30,RA!B34:D62,3,0)</f>
        <v>195829.05869999999</v>
      </c>
      <c r="F30" s="25">
        <f>VLOOKUP(C30,RA!B34:I66,8,0)</f>
        <v>20676.1734</v>
      </c>
      <c r="G30" s="16">
        <f t="shared" si="0"/>
        <v>175152.88529999999</v>
      </c>
      <c r="H30" s="27">
        <f>RA!J34</f>
        <v>0</v>
      </c>
      <c r="I30" s="20">
        <f>VLOOKUP(B30,RMS!B:D,3,FALSE)</f>
        <v>195829.05729999999</v>
      </c>
      <c r="J30" s="21">
        <f>VLOOKUP(B30,RMS!B:E,4,FALSE)</f>
        <v>175152.88699999999</v>
      </c>
      <c r="K30" s="22">
        <f t="shared" si="1"/>
        <v>1.4000000082887709E-3</v>
      </c>
      <c r="L30" s="22">
        <f t="shared" si="2"/>
        <v>-1.6999999934341758E-3</v>
      </c>
      <c r="M30" s="34"/>
    </row>
    <row r="31" spans="1:13" s="39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90811.19</v>
      </c>
      <c r="F31" s="25">
        <f>VLOOKUP(C31,RA!B35:I67,8,0)</f>
        <v>2501.23</v>
      </c>
      <c r="G31" s="16">
        <f t="shared" si="0"/>
        <v>88309.96</v>
      </c>
      <c r="H31" s="27">
        <f>RA!J35</f>
        <v>10.558276456649301</v>
      </c>
      <c r="I31" s="20">
        <f>VLOOKUP(B31,RMS!B:D,3,FALSE)</f>
        <v>90811.19</v>
      </c>
      <c r="J31" s="21">
        <f>VLOOKUP(B31,RMS!B:E,4,FALSE)</f>
        <v>88309.96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2" t="s">
        <v>36</v>
      </c>
      <c r="D32" s="42"/>
      <c r="E32" s="15">
        <f>VLOOKUP(C32,RA!B34:D63,3,0)</f>
        <v>483907.86</v>
      </c>
      <c r="F32" s="25">
        <f>VLOOKUP(C32,RA!B34:I67,8,0)</f>
        <v>-71768.490000000005</v>
      </c>
      <c r="G32" s="16">
        <f t="shared" si="0"/>
        <v>555676.35</v>
      </c>
      <c r="H32" s="27">
        <f>RA!J35</f>
        <v>10.558276456649301</v>
      </c>
      <c r="I32" s="20">
        <f>VLOOKUP(B32,RMS!B:D,3,FALSE)</f>
        <v>483907.86</v>
      </c>
      <c r="J32" s="21">
        <f>VLOOKUP(B32,RMS!B:E,4,FALSE)</f>
        <v>555676.35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2" t="s">
        <v>37</v>
      </c>
      <c r="D33" s="42"/>
      <c r="E33" s="15">
        <f>VLOOKUP(C33,RA!B34:D64,3,0)</f>
        <v>678404.97</v>
      </c>
      <c r="F33" s="25">
        <f>VLOOKUP(C33,RA!B34:I68,8,0)</f>
        <v>-86742.97</v>
      </c>
      <c r="G33" s="16">
        <f t="shared" si="0"/>
        <v>765147.94</v>
      </c>
      <c r="H33" s="27">
        <f>RA!J34</f>
        <v>0</v>
      </c>
      <c r="I33" s="20">
        <f>VLOOKUP(B33,RMS!B:D,3,FALSE)</f>
        <v>678404.97</v>
      </c>
      <c r="J33" s="21">
        <f>VLOOKUP(B33,RMS!B:E,4,FALSE)</f>
        <v>765147.94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2" t="s">
        <v>38</v>
      </c>
      <c r="D34" s="42"/>
      <c r="E34" s="15">
        <f>VLOOKUP(C34,RA!B35:D65,3,0)</f>
        <v>346000.29</v>
      </c>
      <c r="F34" s="25">
        <f>VLOOKUP(C34,RA!B35:I69,8,0)</f>
        <v>-57920.66</v>
      </c>
      <c r="G34" s="16">
        <f t="shared" si="0"/>
        <v>403920.94999999995</v>
      </c>
      <c r="H34" s="27">
        <f>RA!J35</f>
        <v>10.558276456649301</v>
      </c>
      <c r="I34" s="20">
        <f>VLOOKUP(B34,RMS!B:D,3,FALSE)</f>
        <v>346000.29</v>
      </c>
      <c r="J34" s="21">
        <f>VLOOKUP(B34,RMS!B:E,4,FALSE)</f>
        <v>403920.95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4"/>
      <c r="B35" s="12">
        <v>74</v>
      </c>
      <c r="C35" s="42" t="s">
        <v>72</v>
      </c>
      <c r="D35" s="42"/>
      <c r="E35" s="15">
        <f>VLOOKUP(C35,RA!B36:D66,3,0)</f>
        <v>37.200000000000003</v>
      </c>
      <c r="F35" s="25">
        <f>VLOOKUP(C35,RA!B36:I70,8,0)</f>
        <v>37.200000000000003</v>
      </c>
      <c r="G35" s="16">
        <f t="shared" si="0"/>
        <v>0</v>
      </c>
      <c r="H35" s="27">
        <f>RA!J36</f>
        <v>2.7543191538399601</v>
      </c>
      <c r="I35" s="20">
        <f>VLOOKUP(B35,RMS!B:D,3,FALSE)</f>
        <v>37.200000000000003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2" t="s">
        <v>33</v>
      </c>
      <c r="D36" s="42"/>
      <c r="E36" s="15">
        <f>VLOOKUP(C36,RA!B8:D66,3,0)</f>
        <v>299164.10269999999</v>
      </c>
      <c r="F36" s="25">
        <f>VLOOKUP(C36,RA!B8:I70,8,0)</f>
        <v>19666.244699999999</v>
      </c>
      <c r="G36" s="16">
        <f t="shared" si="0"/>
        <v>279497.85800000001</v>
      </c>
      <c r="H36" s="27">
        <f>RA!J36</f>
        <v>2.7543191538399601</v>
      </c>
      <c r="I36" s="20">
        <f>VLOOKUP(B36,RMS!B:D,3,FALSE)</f>
        <v>299164.10256410303</v>
      </c>
      <c r="J36" s="21">
        <f>VLOOKUP(B36,RMS!B:E,4,FALSE)</f>
        <v>279497.858974359</v>
      </c>
      <c r="K36" s="22">
        <f t="shared" si="1"/>
        <v>1.3589696027338505E-4</v>
      </c>
      <c r="L36" s="22">
        <f t="shared" si="2"/>
        <v>-9.7435899078845978E-4</v>
      </c>
      <c r="M36" s="34"/>
    </row>
    <row r="37" spans="1:13" x14ac:dyDescent="0.15">
      <c r="A37" s="44"/>
      <c r="B37" s="12">
        <v>76</v>
      </c>
      <c r="C37" s="42" t="s">
        <v>34</v>
      </c>
      <c r="D37" s="42"/>
      <c r="E37" s="15">
        <f>VLOOKUP(C37,RA!B8:D67,3,0)</f>
        <v>602524.54180000001</v>
      </c>
      <c r="F37" s="25">
        <f>VLOOKUP(C37,RA!B8:I71,8,0)</f>
        <v>34291.282500000001</v>
      </c>
      <c r="G37" s="16">
        <f t="shared" si="0"/>
        <v>568233.25930000003</v>
      </c>
      <c r="H37" s="27">
        <f>RA!J37</f>
        <v>-14.831023823419599</v>
      </c>
      <c r="I37" s="20">
        <f>VLOOKUP(B37,RMS!B:D,3,FALSE)</f>
        <v>602524.53503589705</v>
      </c>
      <c r="J37" s="21">
        <f>VLOOKUP(B37,RMS!B:E,4,FALSE)</f>
        <v>568233.26376666699</v>
      </c>
      <c r="K37" s="22">
        <f t="shared" si="1"/>
        <v>6.7641029600054026E-3</v>
      </c>
      <c r="L37" s="22">
        <f t="shared" si="2"/>
        <v>-4.4666669564321637E-3</v>
      </c>
      <c r="M37" s="34"/>
    </row>
    <row r="38" spans="1:13" x14ac:dyDescent="0.15">
      <c r="A38" s="44"/>
      <c r="B38" s="12">
        <v>77</v>
      </c>
      <c r="C38" s="42" t="s">
        <v>39</v>
      </c>
      <c r="D38" s="42"/>
      <c r="E38" s="15">
        <f>VLOOKUP(C38,RA!B9:D68,3,0)</f>
        <v>242070.1</v>
      </c>
      <c r="F38" s="25">
        <f>VLOOKUP(C38,RA!B9:I72,8,0)</f>
        <v>-20238.95</v>
      </c>
      <c r="G38" s="16">
        <f t="shared" si="0"/>
        <v>262309.05</v>
      </c>
      <c r="H38" s="27">
        <f>RA!J38</f>
        <v>-12.7863111026442</v>
      </c>
      <c r="I38" s="20">
        <f>VLOOKUP(B38,RMS!B:D,3,FALSE)</f>
        <v>242070.1</v>
      </c>
      <c r="J38" s="21">
        <f>VLOOKUP(B38,RMS!B:E,4,FALSE)</f>
        <v>262309.05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2" t="s">
        <v>40</v>
      </c>
      <c r="D39" s="42"/>
      <c r="E39" s="15">
        <f>VLOOKUP(C39,RA!B10:D69,3,0)</f>
        <v>108117.96</v>
      </c>
      <c r="F39" s="25">
        <f>VLOOKUP(C39,RA!B10:I73,8,0)</f>
        <v>13149.95</v>
      </c>
      <c r="G39" s="16">
        <f t="shared" si="0"/>
        <v>94968.010000000009</v>
      </c>
      <c r="H39" s="27">
        <f>RA!J39</f>
        <v>-16.7400611138216</v>
      </c>
      <c r="I39" s="20">
        <f>VLOOKUP(B39,RMS!B:D,3,FALSE)</f>
        <v>108117.96</v>
      </c>
      <c r="J39" s="21">
        <f>VLOOKUP(B39,RMS!B:E,4,FALSE)</f>
        <v>94968.01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2" t="s">
        <v>35</v>
      </c>
      <c r="D40" s="42"/>
      <c r="E40" s="15">
        <f>VLOOKUP(C40,RA!B8:D70,3,0)</f>
        <v>36104.157700000003</v>
      </c>
      <c r="F40" s="25">
        <f>VLOOKUP(C40,RA!B8:I74,8,0)</f>
        <v>4981.5173000000004</v>
      </c>
      <c r="G40" s="16">
        <f t="shared" si="0"/>
        <v>31122.640400000004</v>
      </c>
      <c r="H40" s="27">
        <f>RA!J40</f>
        <v>100</v>
      </c>
      <c r="I40" s="20">
        <f>VLOOKUP(B40,RMS!B:D,3,FALSE)</f>
        <v>36104.157779290501</v>
      </c>
      <c r="J40" s="21">
        <f>VLOOKUP(B40,RMS!B:E,4,FALSE)</f>
        <v>31122.640148249</v>
      </c>
      <c r="K40" s="22">
        <f t="shared" si="1"/>
        <v>-7.9290497524198145E-5</v>
      </c>
      <c r="L40" s="22">
        <f t="shared" si="2"/>
        <v>2.5175100381602533E-4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9" t="s">
        <v>46</v>
      </c>
      <c r="W1" s="55"/>
    </row>
    <row r="2" spans="1:23" ht="12.75" x14ac:dyDescent="0.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9"/>
      <c r="W2" s="55"/>
    </row>
    <row r="3" spans="1:23" ht="23.25" thickBot="1" x14ac:dyDescent="0.2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60" t="s">
        <v>47</v>
      </c>
      <c r="W3" s="55"/>
    </row>
    <row r="4" spans="1:23" ht="15" thickTop="1" thickBot="1" x14ac:dyDescent="0.2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8"/>
      <c r="W4" s="55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4" t="s">
        <v>4</v>
      </c>
      <c r="C6" s="53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1"/>
      <c r="C7" s="57"/>
      <c r="D7" s="68">
        <v>28242080.735399999</v>
      </c>
      <c r="E7" s="68">
        <v>23631346.008099999</v>
      </c>
      <c r="F7" s="69">
        <v>119.51109651443301</v>
      </c>
      <c r="G7" s="68">
        <v>31583896.609700002</v>
      </c>
      <c r="H7" s="69">
        <v>-10.580758655579199</v>
      </c>
      <c r="I7" s="68">
        <v>1476906.0042999999</v>
      </c>
      <c r="J7" s="69">
        <v>5.2294518174391298</v>
      </c>
      <c r="K7" s="68">
        <v>1770692.5045</v>
      </c>
      <c r="L7" s="69">
        <v>5.6063142758521698</v>
      </c>
      <c r="M7" s="69">
        <v>-0.165916159611778</v>
      </c>
      <c r="N7" s="68">
        <v>616053536.57599998</v>
      </c>
      <c r="O7" s="68">
        <v>3539358287.4988999</v>
      </c>
      <c r="P7" s="68">
        <v>1262380</v>
      </c>
      <c r="Q7" s="68">
        <v>1184461</v>
      </c>
      <c r="R7" s="69">
        <v>6.5784352545165996</v>
      </c>
      <c r="S7" s="68">
        <v>22.372091395142501</v>
      </c>
      <c r="T7" s="68">
        <v>21.116620846021998</v>
      </c>
      <c r="U7" s="70">
        <v>5.6117710541498198</v>
      </c>
      <c r="V7" s="58"/>
      <c r="W7" s="58"/>
    </row>
    <row r="8" spans="1:23" ht="14.25" thickBot="1" x14ac:dyDescent="0.2">
      <c r="A8" s="48">
        <v>42155</v>
      </c>
      <c r="B8" s="45" t="s">
        <v>6</v>
      </c>
      <c r="C8" s="46"/>
      <c r="D8" s="71">
        <v>953873.77060000005</v>
      </c>
      <c r="E8" s="71">
        <v>841430.33920000005</v>
      </c>
      <c r="F8" s="72">
        <v>113.36336784657701</v>
      </c>
      <c r="G8" s="71">
        <v>702023.08279999997</v>
      </c>
      <c r="H8" s="72">
        <v>35.874986730564501</v>
      </c>
      <c r="I8" s="71">
        <v>147378.51579999999</v>
      </c>
      <c r="J8" s="72">
        <v>15.4505260908156</v>
      </c>
      <c r="K8" s="71">
        <v>157501.57680000001</v>
      </c>
      <c r="L8" s="72">
        <v>22.4353843426073</v>
      </c>
      <c r="M8" s="72">
        <v>-6.4272759712460006E-2</v>
      </c>
      <c r="N8" s="71">
        <v>18006583.328600001</v>
      </c>
      <c r="O8" s="71">
        <v>132338058.6327</v>
      </c>
      <c r="P8" s="71">
        <v>34437</v>
      </c>
      <c r="Q8" s="71">
        <v>31073</v>
      </c>
      <c r="R8" s="72">
        <v>10.8261191388022</v>
      </c>
      <c r="S8" s="71">
        <v>27.699096047855502</v>
      </c>
      <c r="T8" s="71">
        <v>28.254022865510201</v>
      </c>
      <c r="U8" s="73">
        <v>-2.0034112907367199</v>
      </c>
      <c r="V8" s="58"/>
      <c r="W8" s="58"/>
    </row>
    <row r="9" spans="1:23" ht="12" customHeight="1" thickBot="1" x14ac:dyDescent="0.2">
      <c r="A9" s="49"/>
      <c r="B9" s="45" t="s">
        <v>7</v>
      </c>
      <c r="C9" s="46"/>
      <c r="D9" s="71">
        <v>272348.39150000003</v>
      </c>
      <c r="E9" s="71">
        <v>164412.8224</v>
      </c>
      <c r="F9" s="72">
        <v>165.64911880011601</v>
      </c>
      <c r="G9" s="71">
        <v>154500.13279999999</v>
      </c>
      <c r="H9" s="72">
        <v>76.277124533319494</v>
      </c>
      <c r="I9" s="71">
        <v>26107.256000000001</v>
      </c>
      <c r="J9" s="72">
        <v>9.5859776722786307</v>
      </c>
      <c r="K9" s="71">
        <v>30912.100900000001</v>
      </c>
      <c r="L9" s="72">
        <v>20.007815100078702</v>
      </c>
      <c r="M9" s="72">
        <v>-0.15543572776058101</v>
      </c>
      <c r="N9" s="71">
        <v>3149914.2434</v>
      </c>
      <c r="O9" s="71">
        <v>20648645.144200001</v>
      </c>
      <c r="P9" s="71">
        <v>13761</v>
      </c>
      <c r="Q9" s="71">
        <v>8137</v>
      </c>
      <c r="R9" s="72">
        <v>69.1163819589529</v>
      </c>
      <c r="S9" s="71">
        <v>19.791322687304699</v>
      </c>
      <c r="T9" s="71">
        <v>20.150979550202798</v>
      </c>
      <c r="U9" s="73">
        <v>-1.81724520680358</v>
      </c>
      <c r="V9" s="58"/>
      <c r="W9" s="58"/>
    </row>
    <row r="10" spans="1:23" ht="14.25" thickBot="1" x14ac:dyDescent="0.2">
      <c r="A10" s="49"/>
      <c r="B10" s="45" t="s">
        <v>8</v>
      </c>
      <c r="C10" s="46"/>
      <c r="D10" s="71">
        <v>1044669.2793000001</v>
      </c>
      <c r="E10" s="71">
        <v>308585.02649999998</v>
      </c>
      <c r="F10" s="72">
        <v>338.53531104497699</v>
      </c>
      <c r="G10" s="71">
        <v>500586.00170000002</v>
      </c>
      <c r="H10" s="72">
        <v>108.689271324464</v>
      </c>
      <c r="I10" s="71">
        <v>-87685.431100000002</v>
      </c>
      <c r="J10" s="72">
        <v>-8.3936067459316206</v>
      </c>
      <c r="K10" s="71">
        <v>98070.7883</v>
      </c>
      <c r="L10" s="72">
        <v>19.591196710844802</v>
      </c>
      <c r="M10" s="72">
        <v>-1.8941034595517801</v>
      </c>
      <c r="N10" s="71">
        <v>5873324.2780999998</v>
      </c>
      <c r="O10" s="71">
        <v>33742361.075300001</v>
      </c>
      <c r="P10" s="71">
        <v>135260</v>
      </c>
      <c r="Q10" s="71">
        <v>117091</v>
      </c>
      <c r="R10" s="72">
        <v>15.516991058236799</v>
      </c>
      <c r="S10" s="71">
        <v>7.7234162302232701</v>
      </c>
      <c r="T10" s="71">
        <v>3.2605004645959101</v>
      </c>
      <c r="U10" s="73">
        <v>57.784219218473297</v>
      </c>
      <c r="V10" s="58"/>
      <c r="W10" s="58"/>
    </row>
    <row r="11" spans="1:23" ht="14.25" thickBot="1" x14ac:dyDescent="0.2">
      <c r="A11" s="49"/>
      <c r="B11" s="45" t="s">
        <v>9</v>
      </c>
      <c r="C11" s="46"/>
      <c r="D11" s="71">
        <v>103763.14750000001</v>
      </c>
      <c r="E11" s="71">
        <v>103757.5729</v>
      </c>
      <c r="F11" s="72">
        <v>100.00537271626899</v>
      </c>
      <c r="G11" s="71">
        <v>114264.0034</v>
      </c>
      <c r="H11" s="72">
        <v>-9.1899947380978908</v>
      </c>
      <c r="I11" s="71">
        <v>24158.118200000001</v>
      </c>
      <c r="J11" s="72">
        <v>23.281982844631798</v>
      </c>
      <c r="K11" s="71">
        <v>19504.712100000001</v>
      </c>
      <c r="L11" s="72">
        <v>17.069865854183799</v>
      </c>
      <c r="M11" s="72">
        <v>0.23857855866531899</v>
      </c>
      <c r="N11" s="71">
        <v>2145755.1973999999</v>
      </c>
      <c r="O11" s="71">
        <v>10857616.047800001</v>
      </c>
      <c r="P11" s="71">
        <v>4867</v>
      </c>
      <c r="Q11" s="71">
        <v>3970</v>
      </c>
      <c r="R11" s="72">
        <v>22.594458438287202</v>
      </c>
      <c r="S11" s="71">
        <v>21.3197344359975</v>
      </c>
      <c r="T11" s="71">
        <v>21.7940789924433</v>
      </c>
      <c r="U11" s="73">
        <v>-2.2249083724273802</v>
      </c>
      <c r="V11" s="58"/>
      <c r="W11" s="58"/>
    </row>
    <row r="12" spans="1:23" ht="14.25" thickBot="1" x14ac:dyDescent="0.2">
      <c r="A12" s="49"/>
      <c r="B12" s="45" t="s">
        <v>10</v>
      </c>
      <c r="C12" s="46"/>
      <c r="D12" s="71">
        <v>266712.30910000001</v>
      </c>
      <c r="E12" s="71">
        <v>317344.41970000003</v>
      </c>
      <c r="F12" s="72">
        <v>84.045060364425197</v>
      </c>
      <c r="G12" s="71">
        <v>512271.3026</v>
      </c>
      <c r="H12" s="72">
        <v>-47.935340561472202</v>
      </c>
      <c r="I12" s="71">
        <v>55067.044800000003</v>
      </c>
      <c r="J12" s="72">
        <v>20.64660794465</v>
      </c>
      <c r="K12" s="71">
        <v>77435.647299999997</v>
      </c>
      <c r="L12" s="72">
        <v>15.1161400037403</v>
      </c>
      <c r="M12" s="72">
        <v>-0.28886699188217402</v>
      </c>
      <c r="N12" s="71">
        <v>7889630.6743999999</v>
      </c>
      <c r="O12" s="71">
        <v>38979584.714500003</v>
      </c>
      <c r="P12" s="71">
        <v>2639</v>
      </c>
      <c r="Q12" s="71">
        <v>2188</v>
      </c>
      <c r="R12" s="72">
        <v>20.612431444241299</v>
      </c>
      <c r="S12" s="71">
        <v>101.065672262221</v>
      </c>
      <c r="T12" s="71">
        <v>99.635463985374798</v>
      </c>
      <c r="U12" s="73">
        <v>1.41512765396247</v>
      </c>
      <c r="V12" s="58"/>
      <c r="W12" s="58"/>
    </row>
    <row r="13" spans="1:23" ht="14.25" thickBot="1" x14ac:dyDescent="0.2">
      <c r="A13" s="49"/>
      <c r="B13" s="45" t="s">
        <v>11</v>
      </c>
      <c r="C13" s="46"/>
      <c r="D13" s="71">
        <v>533338.79079999996</v>
      </c>
      <c r="E13" s="71">
        <v>421522.35060000001</v>
      </c>
      <c r="F13" s="72">
        <v>126.52681169594899</v>
      </c>
      <c r="G13" s="71">
        <v>573091.13540000003</v>
      </c>
      <c r="H13" s="72">
        <v>-6.9364787107122501</v>
      </c>
      <c r="I13" s="71">
        <v>29467.421999999999</v>
      </c>
      <c r="J13" s="72">
        <v>5.52508508818556</v>
      </c>
      <c r="K13" s="71">
        <v>57331.458299999998</v>
      </c>
      <c r="L13" s="72">
        <v>10.0038989889426</v>
      </c>
      <c r="M13" s="72">
        <v>-0.48601652785797</v>
      </c>
      <c r="N13" s="71">
        <v>9120479.8739</v>
      </c>
      <c r="O13" s="71">
        <v>59396926.469999999</v>
      </c>
      <c r="P13" s="71">
        <v>20803</v>
      </c>
      <c r="Q13" s="71">
        <v>17303</v>
      </c>
      <c r="R13" s="72">
        <v>20.227706178119401</v>
      </c>
      <c r="S13" s="71">
        <v>25.637590289862001</v>
      </c>
      <c r="T13" s="71">
        <v>26.0387296364792</v>
      </c>
      <c r="U13" s="73">
        <v>-1.5646530819856701</v>
      </c>
      <c r="V13" s="58"/>
      <c r="W13" s="58"/>
    </row>
    <row r="14" spans="1:23" ht="14.25" thickBot="1" x14ac:dyDescent="0.2">
      <c r="A14" s="49"/>
      <c r="B14" s="45" t="s">
        <v>12</v>
      </c>
      <c r="C14" s="46"/>
      <c r="D14" s="71">
        <v>245730.89079999999</v>
      </c>
      <c r="E14" s="71">
        <v>236444.67069999999</v>
      </c>
      <c r="F14" s="72">
        <v>103.927438953269</v>
      </c>
      <c r="G14" s="71">
        <v>349068.73430000001</v>
      </c>
      <c r="H14" s="72">
        <v>-29.603866902381601</v>
      </c>
      <c r="I14" s="71">
        <v>53639.722500000003</v>
      </c>
      <c r="J14" s="72">
        <v>21.828644467682</v>
      </c>
      <c r="K14" s="71">
        <v>63160.627999999997</v>
      </c>
      <c r="L14" s="72">
        <v>18.0940375902351</v>
      </c>
      <c r="M14" s="72">
        <v>-0.150741146842302</v>
      </c>
      <c r="N14" s="71">
        <v>5839582.2204999998</v>
      </c>
      <c r="O14" s="71">
        <v>30175617.267099999</v>
      </c>
      <c r="P14" s="71">
        <v>4818</v>
      </c>
      <c r="Q14" s="71">
        <v>4388</v>
      </c>
      <c r="R14" s="72">
        <v>9.7994530537830506</v>
      </c>
      <c r="S14" s="71">
        <v>51.002675550020797</v>
      </c>
      <c r="T14" s="71">
        <v>53.4449875113947</v>
      </c>
      <c r="U14" s="73">
        <v>-4.78859576489993</v>
      </c>
      <c r="V14" s="58"/>
      <c r="W14" s="58"/>
    </row>
    <row r="15" spans="1:23" ht="14.25" thickBot="1" x14ac:dyDescent="0.2">
      <c r="A15" s="49"/>
      <c r="B15" s="45" t="s">
        <v>13</v>
      </c>
      <c r="C15" s="46"/>
      <c r="D15" s="71">
        <v>181150.8579</v>
      </c>
      <c r="E15" s="71">
        <v>181498.3695</v>
      </c>
      <c r="F15" s="72">
        <v>99.808531833670301</v>
      </c>
      <c r="G15" s="71">
        <v>228299.1041</v>
      </c>
      <c r="H15" s="72">
        <v>-20.651962865061499</v>
      </c>
      <c r="I15" s="71">
        <v>35303.0452</v>
      </c>
      <c r="J15" s="72">
        <v>19.488202048421002</v>
      </c>
      <c r="K15" s="71">
        <v>39417.401299999998</v>
      </c>
      <c r="L15" s="72">
        <v>17.265683742120299</v>
      </c>
      <c r="M15" s="72">
        <v>-0.104379181891933</v>
      </c>
      <c r="N15" s="71">
        <v>4239034.7284000004</v>
      </c>
      <c r="O15" s="71">
        <v>24082010.8653</v>
      </c>
      <c r="P15" s="71">
        <v>8180</v>
      </c>
      <c r="Q15" s="71">
        <v>7118</v>
      </c>
      <c r="R15" s="72">
        <v>14.919921326215199</v>
      </c>
      <c r="S15" s="71">
        <v>22.145581650366701</v>
      </c>
      <c r="T15" s="71">
        <v>22.410985122225298</v>
      </c>
      <c r="U15" s="73">
        <v>-1.19844886464837</v>
      </c>
      <c r="V15" s="58"/>
      <c r="W15" s="58"/>
    </row>
    <row r="16" spans="1:23" ht="14.25" thickBot="1" x14ac:dyDescent="0.2">
      <c r="A16" s="49"/>
      <c r="B16" s="45" t="s">
        <v>14</v>
      </c>
      <c r="C16" s="46"/>
      <c r="D16" s="71">
        <v>1502082.4343000001</v>
      </c>
      <c r="E16" s="71">
        <v>1381199.4183</v>
      </c>
      <c r="F16" s="72">
        <v>108.752032067084</v>
      </c>
      <c r="G16" s="71">
        <v>1826502.1301</v>
      </c>
      <c r="H16" s="72">
        <v>-17.761802214938498</v>
      </c>
      <c r="I16" s="71">
        <v>93168.804600000003</v>
      </c>
      <c r="J16" s="72">
        <v>6.2026425762324102</v>
      </c>
      <c r="K16" s="71">
        <v>278.10539999999997</v>
      </c>
      <c r="L16" s="72">
        <v>1.5226119664298999E-2</v>
      </c>
      <c r="M16" s="72">
        <v>334.01256933522302</v>
      </c>
      <c r="N16" s="71">
        <v>33173701.579799999</v>
      </c>
      <c r="O16" s="71">
        <v>173567026.2419</v>
      </c>
      <c r="P16" s="71">
        <v>68692</v>
      </c>
      <c r="Q16" s="71">
        <v>60324</v>
      </c>
      <c r="R16" s="72">
        <v>13.871759167164001</v>
      </c>
      <c r="S16" s="71">
        <v>21.866919500087398</v>
      </c>
      <c r="T16" s="71">
        <v>20.385860355745599</v>
      </c>
      <c r="U16" s="73">
        <v>6.7730580173206096</v>
      </c>
      <c r="V16" s="58"/>
      <c r="W16" s="58"/>
    </row>
    <row r="17" spans="1:23" ht="12" thickBot="1" x14ac:dyDescent="0.2">
      <c r="A17" s="49"/>
      <c r="B17" s="45" t="s">
        <v>15</v>
      </c>
      <c r="C17" s="46"/>
      <c r="D17" s="71">
        <v>577302.37699999998</v>
      </c>
      <c r="E17" s="71">
        <v>773925.29180000001</v>
      </c>
      <c r="F17" s="72">
        <v>74.594070398876198</v>
      </c>
      <c r="G17" s="71">
        <v>1058550.2753000001</v>
      </c>
      <c r="H17" s="72">
        <v>-45.4629231628711</v>
      </c>
      <c r="I17" s="71">
        <v>69922.734700000001</v>
      </c>
      <c r="J17" s="72">
        <v>12.1119776196591</v>
      </c>
      <c r="K17" s="71">
        <v>61246.409399999997</v>
      </c>
      <c r="L17" s="72">
        <v>5.7858762903483596</v>
      </c>
      <c r="M17" s="72">
        <v>0.14166259516268101</v>
      </c>
      <c r="N17" s="71">
        <v>21446157.306200001</v>
      </c>
      <c r="O17" s="71">
        <v>181557311.5368</v>
      </c>
      <c r="P17" s="71">
        <v>13930</v>
      </c>
      <c r="Q17" s="71">
        <v>13475</v>
      </c>
      <c r="R17" s="72">
        <v>3.3766233766233702</v>
      </c>
      <c r="S17" s="71">
        <v>41.443099569274899</v>
      </c>
      <c r="T17" s="71">
        <v>36.708945536178099</v>
      </c>
      <c r="U17" s="73">
        <v>11.4232624545453</v>
      </c>
      <c r="V17" s="40"/>
      <c r="W17" s="40"/>
    </row>
    <row r="18" spans="1:23" ht="12" thickBot="1" x14ac:dyDescent="0.2">
      <c r="A18" s="49"/>
      <c r="B18" s="45" t="s">
        <v>16</v>
      </c>
      <c r="C18" s="46"/>
      <c r="D18" s="71">
        <v>2911171.6508999998</v>
      </c>
      <c r="E18" s="71">
        <v>2422864.551</v>
      </c>
      <c r="F18" s="72">
        <v>120.15412292438999</v>
      </c>
      <c r="G18" s="71">
        <v>3040463.9007000001</v>
      </c>
      <c r="H18" s="72">
        <v>-4.2523856234646802</v>
      </c>
      <c r="I18" s="71">
        <v>184620.7218</v>
      </c>
      <c r="J18" s="72">
        <v>6.3418013068011199</v>
      </c>
      <c r="K18" s="71">
        <v>37409.374300000003</v>
      </c>
      <c r="L18" s="72">
        <v>1.23038376779896</v>
      </c>
      <c r="M18" s="72">
        <v>3.9351459428178699</v>
      </c>
      <c r="N18" s="71">
        <v>54008703.112400003</v>
      </c>
      <c r="O18" s="71">
        <v>410804590.634</v>
      </c>
      <c r="P18" s="71">
        <v>136319</v>
      </c>
      <c r="Q18" s="71">
        <v>123384</v>
      </c>
      <c r="R18" s="72">
        <v>10.483531089930599</v>
      </c>
      <c r="S18" s="71">
        <v>21.355582500605198</v>
      </c>
      <c r="T18" s="71">
        <v>20.548875110225001</v>
      </c>
      <c r="U18" s="73">
        <v>3.7775012241288302</v>
      </c>
      <c r="V18" s="40"/>
      <c r="W18" s="40"/>
    </row>
    <row r="19" spans="1:23" ht="12" thickBot="1" x14ac:dyDescent="0.2">
      <c r="A19" s="49"/>
      <c r="B19" s="45" t="s">
        <v>17</v>
      </c>
      <c r="C19" s="46"/>
      <c r="D19" s="71">
        <v>1332008.5639</v>
      </c>
      <c r="E19" s="71">
        <v>920481.24549999996</v>
      </c>
      <c r="F19" s="72">
        <v>144.70784390359401</v>
      </c>
      <c r="G19" s="71">
        <v>1398153.7401000001</v>
      </c>
      <c r="H19" s="72">
        <v>-4.7308943432264696</v>
      </c>
      <c r="I19" s="71">
        <v>-66291.112200000003</v>
      </c>
      <c r="J19" s="72">
        <v>-4.9767782277544601</v>
      </c>
      <c r="K19" s="71">
        <v>26900.427100000001</v>
      </c>
      <c r="L19" s="72">
        <v>1.92399636237972</v>
      </c>
      <c r="M19" s="72">
        <v>-3.4643144866647901</v>
      </c>
      <c r="N19" s="71">
        <v>19395264.542300001</v>
      </c>
      <c r="O19" s="71">
        <v>121207945.2622</v>
      </c>
      <c r="P19" s="71">
        <v>16287</v>
      </c>
      <c r="Q19" s="71">
        <v>15187</v>
      </c>
      <c r="R19" s="72">
        <v>7.2430368077961402</v>
      </c>
      <c r="S19" s="71">
        <v>81.783542942223903</v>
      </c>
      <c r="T19" s="71">
        <v>90.083324679001805</v>
      </c>
      <c r="U19" s="73">
        <v>-10.1484741773065</v>
      </c>
      <c r="V19" s="40"/>
      <c r="W19" s="40"/>
    </row>
    <row r="20" spans="1:23" ht="12" thickBot="1" x14ac:dyDescent="0.2">
      <c r="A20" s="49"/>
      <c r="B20" s="45" t="s">
        <v>18</v>
      </c>
      <c r="C20" s="46"/>
      <c r="D20" s="71">
        <v>1079221.2849000001</v>
      </c>
      <c r="E20" s="71">
        <v>1393240.2455</v>
      </c>
      <c r="F20" s="72">
        <v>77.461248222318901</v>
      </c>
      <c r="G20" s="71">
        <v>1271976.6891999999</v>
      </c>
      <c r="H20" s="72">
        <v>-15.154004466955501</v>
      </c>
      <c r="I20" s="71">
        <v>95869.83</v>
      </c>
      <c r="J20" s="72">
        <v>8.8832412167337207</v>
      </c>
      <c r="K20" s="71">
        <v>66311.881800000003</v>
      </c>
      <c r="L20" s="72">
        <v>5.2132937940636603</v>
      </c>
      <c r="M20" s="72">
        <v>0.44574135732037101</v>
      </c>
      <c r="N20" s="71">
        <v>34956393.404399998</v>
      </c>
      <c r="O20" s="71">
        <v>187159288.1013</v>
      </c>
      <c r="P20" s="71">
        <v>47658</v>
      </c>
      <c r="Q20" s="71">
        <v>46779</v>
      </c>
      <c r="R20" s="72">
        <v>1.8790482908997499</v>
      </c>
      <c r="S20" s="71">
        <v>22.645123272063501</v>
      </c>
      <c r="T20" s="71">
        <v>23.083919767417001</v>
      </c>
      <c r="U20" s="73">
        <v>-1.9377085745206899</v>
      </c>
      <c r="V20" s="40"/>
      <c r="W20" s="40"/>
    </row>
    <row r="21" spans="1:23" ht="12" thickBot="1" x14ac:dyDescent="0.2">
      <c r="A21" s="49"/>
      <c r="B21" s="45" t="s">
        <v>19</v>
      </c>
      <c r="C21" s="46"/>
      <c r="D21" s="71">
        <v>422091.04220000003</v>
      </c>
      <c r="E21" s="71">
        <v>448503.23070000001</v>
      </c>
      <c r="F21" s="72">
        <v>94.111037180539995</v>
      </c>
      <c r="G21" s="71">
        <v>499384.27990000002</v>
      </c>
      <c r="H21" s="72">
        <v>-15.4777074111099</v>
      </c>
      <c r="I21" s="71">
        <v>35118.823600000003</v>
      </c>
      <c r="J21" s="72">
        <v>8.3202011151327895</v>
      </c>
      <c r="K21" s="71">
        <v>40927.468099999998</v>
      </c>
      <c r="L21" s="72">
        <v>8.1955859940556408</v>
      </c>
      <c r="M21" s="72">
        <v>-0.14192533204857599</v>
      </c>
      <c r="N21" s="71">
        <v>10411713.3092</v>
      </c>
      <c r="O21" s="71">
        <v>73450394.259599999</v>
      </c>
      <c r="P21" s="71">
        <v>38243</v>
      </c>
      <c r="Q21" s="71">
        <v>38976</v>
      </c>
      <c r="R21" s="72">
        <v>-1.8806444991789899</v>
      </c>
      <c r="S21" s="71">
        <v>11.037079784535701</v>
      </c>
      <c r="T21" s="71">
        <v>10.8148005875411</v>
      </c>
      <c r="U21" s="73">
        <v>2.0139312330252599</v>
      </c>
      <c r="V21" s="40"/>
      <c r="W21" s="40"/>
    </row>
    <row r="22" spans="1:23" ht="12" thickBot="1" x14ac:dyDescent="0.2">
      <c r="A22" s="49"/>
      <c r="B22" s="45" t="s">
        <v>20</v>
      </c>
      <c r="C22" s="46"/>
      <c r="D22" s="71">
        <v>1818677.4441</v>
      </c>
      <c r="E22" s="71">
        <v>1671693.0179000001</v>
      </c>
      <c r="F22" s="72">
        <v>108.79254890857</v>
      </c>
      <c r="G22" s="71">
        <v>3343474.6236999999</v>
      </c>
      <c r="H22" s="72">
        <v>-45.605166816328598</v>
      </c>
      <c r="I22" s="71">
        <v>235036.45310000001</v>
      </c>
      <c r="J22" s="72">
        <v>12.923482053537599</v>
      </c>
      <c r="K22" s="71">
        <v>227646.8898</v>
      </c>
      <c r="L22" s="72">
        <v>6.8086920171710004</v>
      </c>
      <c r="M22" s="72">
        <v>3.2460638080722998E-2</v>
      </c>
      <c r="N22" s="71">
        <v>40448815.1884</v>
      </c>
      <c r="O22" s="71">
        <v>218895689.4481</v>
      </c>
      <c r="P22" s="71">
        <v>110510</v>
      </c>
      <c r="Q22" s="71">
        <v>105940</v>
      </c>
      <c r="R22" s="72">
        <v>4.31376250707949</v>
      </c>
      <c r="S22" s="71">
        <v>16.457130070581801</v>
      </c>
      <c r="T22" s="71">
        <v>17.321001503681298</v>
      </c>
      <c r="U22" s="73">
        <v>-5.2492228559565399</v>
      </c>
      <c r="V22" s="40"/>
      <c r="W22" s="40"/>
    </row>
    <row r="23" spans="1:23" ht="12" thickBot="1" x14ac:dyDescent="0.2">
      <c r="A23" s="49"/>
      <c r="B23" s="45" t="s">
        <v>21</v>
      </c>
      <c r="C23" s="46"/>
      <c r="D23" s="71">
        <v>5474464.5833000001</v>
      </c>
      <c r="E23" s="71">
        <v>3281913.0321</v>
      </c>
      <c r="F23" s="72">
        <v>166.807119194047</v>
      </c>
      <c r="G23" s="71">
        <v>4167588.3720999998</v>
      </c>
      <c r="H23" s="72">
        <v>31.358092367012699</v>
      </c>
      <c r="I23" s="71">
        <v>23715.550500000001</v>
      </c>
      <c r="J23" s="72">
        <v>0.43320310395915101</v>
      </c>
      <c r="K23" s="71">
        <v>29827.9202</v>
      </c>
      <c r="L23" s="72">
        <v>0.71571176269910897</v>
      </c>
      <c r="M23" s="72">
        <v>-0.20492108263049499</v>
      </c>
      <c r="N23" s="71">
        <v>93393163.745399997</v>
      </c>
      <c r="O23" s="71">
        <v>490397234.69220001</v>
      </c>
      <c r="P23" s="71">
        <v>129906</v>
      </c>
      <c r="Q23" s="71">
        <v>111821</v>
      </c>
      <c r="R23" s="72">
        <v>16.1731696193023</v>
      </c>
      <c r="S23" s="71">
        <v>42.141737743445297</v>
      </c>
      <c r="T23" s="71">
        <v>33.216631887570301</v>
      </c>
      <c r="U23" s="73">
        <v>21.178779836299402</v>
      </c>
      <c r="V23" s="40"/>
      <c r="W23" s="40"/>
    </row>
    <row r="24" spans="1:23" ht="12" thickBot="1" x14ac:dyDescent="0.2">
      <c r="A24" s="49"/>
      <c r="B24" s="45" t="s">
        <v>22</v>
      </c>
      <c r="C24" s="46"/>
      <c r="D24" s="71">
        <v>304469.4621</v>
      </c>
      <c r="E24" s="71">
        <v>386999.68079999997</v>
      </c>
      <c r="F24" s="72">
        <v>78.674344503490403</v>
      </c>
      <c r="G24" s="71">
        <v>534011.47690000001</v>
      </c>
      <c r="H24" s="72">
        <v>-42.984472193841</v>
      </c>
      <c r="I24" s="71">
        <v>51166.359499999999</v>
      </c>
      <c r="J24" s="72">
        <v>16.805087494520201</v>
      </c>
      <c r="K24" s="71">
        <v>72513.967900000003</v>
      </c>
      <c r="L24" s="72">
        <v>13.5791028913746</v>
      </c>
      <c r="M24" s="72">
        <v>-0.29439305306584901</v>
      </c>
      <c r="N24" s="71">
        <v>7357232.1918000001</v>
      </c>
      <c r="O24" s="71">
        <v>46336828.188600004</v>
      </c>
      <c r="P24" s="71">
        <v>30659</v>
      </c>
      <c r="Q24" s="71">
        <v>30404</v>
      </c>
      <c r="R24" s="72">
        <v>0.838705433495601</v>
      </c>
      <c r="S24" s="71">
        <v>9.9308347336834206</v>
      </c>
      <c r="T24" s="71">
        <v>9.9492055157216193</v>
      </c>
      <c r="U24" s="73">
        <v>-0.184987289899056</v>
      </c>
      <c r="V24" s="40"/>
      <c r="W24" s="40"/>
    </row>
    <row r="25" spans="1:23" ht="12" thickBot="1" x14ac:dyDescent="0.2">
      <c r="A25" s="49"/>
      <c r="B25" s="45" t="s">
        <v>23</v>
      </c>
      <c r="C25" s="46"/>
      <c r="D25" s="71">
        <v>280599.68320000003</v>
      </c>
      <c r="E25" s="71">
        <v>333956.06199999998</v>
      </c>
      <c r="F25" s="72">
        <v>84.022934490106707</v>
      </c>
      <c r="G25" s="71">
        <v>338353.39419999998</v>
      </c>
      <c r="H25" s="72">
        <v>-17.069050285886</v>
      </c>
      <c r="I25" s="71">
        <v>21957.473999999998</v>
      </c>
      <c r="J25" s="72">
        <v>7.8251955774125399</v>
      </c>
      <c r="K25" s="71">
        <v>31032.783800000001</v>
      </c>
      <c r="L25" s="72">
        <v>9.1717075495499802</v>
      </c>
      <c r="M25" s="72">
        <v>-0.29244265865700397</v>
      </c>
      <c r="N25" s="71">
        <v>7491360.7348999996</v>
      </c>
      <c r="O25" s="71">
        <v>54285075.957800001</v>
      </c>
      <c r="P25" s="71">
        <v>22034</v>
      </c>
      <c r="Q25" s="71">
        <v>22910</v>
      </c>
      <c r="R25" s="72">
        <v>-3.8236577913574799</v>
      </c>
      <c r="S25" s="71">
        <v>12.7348499228465</v>
      </c>
      <c r="T25" s="71">
        <v>14.7893728109996</v>
      </c>
      <c r="U25" s="73">
        <v>-16.133074991855299</v>
      </c>
      <c r="V25" s="40"/>
      <c r="W25" s="40"/>
    </row>
    <row r="26" spans="1:23" ht="12" thickBot="1" x14ac:dyDescent="0.2">
      <c r="A26" s="49"/>
      <c r="B26" s="45" t="s">
        <v>24</v>
      </c>
      <c r="C26" s="46"/>
      <c r="D26" s="71">
        <v>653474.28399999999</v>
      </c>
      <c r="E26" s="71">
        <v>928949.2757</v>
      </c>
      <c r="F26" s="72">
        <v>70.345529200997703</v>
      </c>
      <c r="G26" s="71">
        <v>755854.72979999997</v>
      </c>
      <c r="H26" s="72">
        <v>-13.5449897663656</v>
      </c>
      <c r="I26" s="71">
        <v>144251.82</v>
      </c>
      <c r="J26" s="72">
        <v>22.0745978123295</v>
      </c>
      <c r="K26" s="71">
        <v>142888.36110000001</v>
      </c>
      <c r="L26" s="72">
        <v>18.904209428947901</v>
      </c>
      <c r="M26" s="72">
        <v>9.5421270809160005E-3</v>
      </c>
      <c r="N26" s="71">
        <v>17123508.864599999</v>
      </c>
      <c r="O26" s="71">
        <v>109228700.1355</v>
      </c>
      <c r="P26" s="71">
        <v>45623</v>
      </c>
      <c r="Q26" s="71">
        <v>44404</v>
      </c>
      <c r="R26" s="72">
        <v>2.7452481758400098</v>
      </c>
      <c r="S26" s="71">
        <v>14.323351905837001</v>
      </c>
      <c r="T26" s="71">
        <v>15.0341950184668</v>
      </c>
      <c r="U26" s="73">
        <v>-4.9628265597534904</v>
      </c>
      <c r="V26" s="40"/>
      <c r="W26" s="40"/>
    </row>
    <row r="27" spans="1:23" ht="12" thickBot="1" x14ac:dyDescent="0.2">
      <c r="A27" s="49"/>
      <c r="B27" s="45" t="s">
        <v>25</v>
      </c>
      <c r="C27" s="46"/>
      <c r="D27" s="71">
        <v>304185.01870000002</v>
      </c>
      <c r="E27" s="71">
        <v>348907.48540000001</v>
      </c>
      <c r="F27" s="72">
        <v>87.182141807955603</v>
      </c>
      <c r="G27" s="71">
        <v>334585.13380000001</v>
      </c>
      <c r="H27" s="72">
        <v>-9.0859132785534307</v>
      </c>
      <c r="I27" s="71">
        <v>89722.810400000002</v>
      </c>
      <c r="J27" s="72">
        <v>29.496130606119198</v>
      </c>
      <c r="K27" s="71">
        <v>100218.08869999999</v>
      </c>
      <c r="L27" s="72">
        <v>29.9529412923366</v>
      </c>
      <c r="M27" s="72">
        <v>-0.10472439093722199</v>
      </c>
      <c r="N27" s="71">
        <v>7504187.2164000003</v>
      </c>
      <c r="O27" s="71">
        <v>41593561.802900001</v>
      </c>
      <c r="P27" s="71">
        <v>39546</v>
      </c>
      <c r="Q27" s="71">
        <v>40049</v>
      </c>
      <c r="R27" s="72">
        <v>-1.2559614472271501</v>
      </c>
      <c r="S27" s="71">
        <v>7.6919288600617</v>
      </c>
      <c r="T27" s="71">
        <v>7.7271381432744901</v>
      </c>
      <c r="U27" s="73">
        <v>-0.457743224792449</v>
      </c>
      <c r="V27" s="40"/>
      <c r="W27" s="40"/>
    </row>
    <row r="28" spans="1:23" ht="12" thickBot="1" x14ac:dyDescent="0.2">
      <c r="A28" s="49"/>
      <c r="B28" s="45" t="s">
        <v>26</v>
      </c>
      <c r="C28" s="46"/>
      <c r="D28" s="71">
        <v>933046.23880000005</v>
      </c>
      <c r="E28" s="71">
        <v>1142370.1279</v>
      </c>
      <c r="F28" s="72">
        <v>81.676351299136599</v>
      </c>
      <c r="G28" s="71">
        <v>1590194.9365999999</v>
      </c>
      <c r="H28" s="72">
        <v>-41.325040262362499</v>
      </c>
      <c r="I28" s="71">
        <v>35777.943800000001</v>
      </c>
      <c r="J28" s="72">
        <v>3.8345306279798499</v>
      </c>
      <c r="K28" s="71">
        <v>-90813.938399999999</v>
      </c>
      <c r="L28" s="72">
        <v>-5.7108682910391799</v>
      </c>
      <c r="M28" s="72">
        <v>-1.39396974110309</v>
      </c>
      <c r="N28" s="71">
        <v>26046051.417300001</v>
      </c>
      <c r="O28" s="71">
        <v>144769389.9129</v>
      </c>
      <c r="P28" s="71">
        <v>47536</v>
      </c>
      <c r="Q28" s="71">
        <v>50456</v>
      </c>
      <c r="R28" s="72">
        <v>-5.7872205485967898</v>
      </c>
      <c r="S28" s="71">
        <v>19.6282026001346</v>
      </c>
      <c r="T28" s="71">
        <v>19.7500587898367</v>
      </c>
      <c r="U28" s="73">
        <v>-0.620821947809027</v>
      </c>
      <c r="V28" s="40"/>
      <c r="W28" s="40"/>
    </row>
    <row r="29" spans="1:23" ht="12" thickBot="1" x14ac:dyDescent="0.2">
      <c r="A29" s="49"/>
      <c r="B29" s="45" t="s">
        <v>27</v>
      </c>
      <c r="C29" s="46"/>
      <c r="D29" s="71">
        <v>733217.8922</v>
      </c>
      <c r="E29" s="71">
        <v>796246.57720000006</v>
      </c>
      <c r="F29" s="72">
        <v>92.084275549209906</v>
      </c>
      <c r="G29" s="71">
        <v>761558.4314</v>
      </c>
      <c r="H29" s="72">
        <v>-3.7213873593258802</v>
      </c>
      <c r="I29" s="71">
        <v>108795.0434</v>
      </c>
      <c r="J29" s="72">
        <v>14.8380235339816</v>
      </c>
      <c r="K29" s="71">
        <v>126232.29670000001</v>
      </c>
      <c r="L29" s="72">
        <v>16.575523491735598</v>
      </c>
      <c r="M29" s="72">
        <v>-0.13813622785808</v>
      </c>
      <c r="N29" s="71">
        <v>22409069.621800002</v>
      </c>
      <c r="O29" s="71">
        <v>110922653.0587</v>
      </c>
      <c r="P29" s="71">
        <v>108348</v>
      </c>
      <c r="Q29" s="71">
        <v>111589</v>
      </c>
      <c r="R29" s="72">
        <v>-2.9044081405873299</v>
      </c>
      <c r="S29" s="71">
        <v>6.7672489773692197</v>
      </c>
      <c r="T29" s="71">
        <v>6.9792219510883697</v>
      </c>
      <c r="U29" s="73">
        <v>-3.1323359673631499</v>
      </c>
      <c r="V29" s="40"/>
      <c r="W29" s="40"/>
    </row>
    <row r="30" spans="1:23" ht="12" thickBot="1" x14ac:dyDescent="0.2">
      <c r="A30" s="49"/>
      <c r="B30" s="45" t="s">
        <v>28</v>
      </c>
      <c r="C30" s="46"/>
      <c r="D30" s="71">
        <v>1804503.912</v>
      </c>
      <c r="E30" s="71">
        <v>1876435.1439</v>
      </c>
      <c r="F30" s="72">
        <v>96.166601753658398</v>
      </c>
      <c r="G30" s="71">
        <v>2226003.6664999998</v>
      </c>
      <c r="H30" s="72">
        <v>-18.935267755543901</v>
      </c>
      <c r="I30" s="71">
        <v>171825.85459999999</v>
      </c>
      <c r="J30" s="72">
        <v>9.5220549790639595</v>
      </c>
      <c r="K30" s="71">
        <v>241688.245</v>
      </c>
      <c r="L30" s="72">
        <v>10.85749536882</v>
      </c>
      <c r="M30" s="72">
        <v>-0.28905994331664697</v>
      </c>
      <c r="N30" s="71">
        <v>42159703.215999998</v>
      </c>
      <c r="O30" s="71">
        <v>196729213.26300001</v>
      </c>
      <c r="P30" s="71">
        <v>99400</v>
      </c>
      <c r="Q30" s="71">
        <v>94666</v>
      </c>
      <c r="R30" s="72">
        <v>5.0007394418270597</v>
      </c>
      <c r="S30" s="71">
        <v>18.1539628973843</v>
      </c>
      <c r="T30" s="71">
        <v>18.936425126233299</v>
      </c>
      <c r="U30" s="73">
        <v>-4.3101455768741204</v>
      </c>
      <c r="V30" s="40"/>
      <c r="W30" s="40"/>
    </row>
    <row r="31" spans="1:23" ht="12" thickBot="1" x14ac:dyDescent="0.2">
      <c r="A31" s="49"/>
      <c r="B31" s="45" t="s">
        <v>29</v>
      </c>
      <c r="C31" s="46"/>
      <c r="D31" s="71">
        <v>1279091.0238000001</v>
      </c>
      <c r="E31" s="71">
        <v>1322283.9746999999</v>
      </c>
      <c r="F31" s="72">
        <v>96.733458793539498</v>
      </c>
      <c r="G31" s="71">
        <v>920820.51229999994</v>
      </c>
      <c r="H31" s="72">
        <v>38.907746592777599</v>
      </c>
      <c r="I31" s="71">
        <v>-1126.8557000000001</v>
      </c>
      <c r="J31" s="72">
        <v>-8.8098163385766995E-2</v>
      </c>
      <c r="K31" s="71">
        <v>56809.875999999997</v>
      </c>
      <c r="L31" s="72">
        <v>6.1694841981855797</v>
      </c>
      <c r="M31" s="72">
        <v>-1.0198355599297599</v>
      </c>
      <c r="N31" s="71">
        <v>38362947.480099998</v>
      </c>
      <c r="O31" s="71">
        <v>194777454.50350001</v>
      </c>
      <c r="P31" s="71">
        <v>37456</v>
      </c>
      <c r="Q31" s="71">
        <v>37061</v>
      </c>
      <c r="R31" s="72">
        <v>1.06581042065783</v>
      </c>
      <c r="S31" s="71">
        <v>34.149162318453698</v>
      </c>
      <c r="T31" s="71">
        <v>32.099887164404599</v>
      </c>
      <c r="U31" s="73">
        <v>6.00095292217937</v>
      </c>
      <c r="V31" s="40"/>
      <c r="W31" s="40"/>
    </row>
    <row r="32" spans="1:23" ht="12" thickBot="1" x14ac:dyDescent="0.2">
      <c r="A32" s="49"/>
      <c r="B32" s="45" t="s">
        <v>30</v>
      </c>
      <c r="C32" s="46"/>
      <c r="D32" s="71">
        <v>147926.476</v>
      </c>
      <c r="E32" s="71">
        <v>242851.33780000001</v>
      </c>
      <c r="F32" s="72">
        <v>60.912357881192598</v>
      </c>
      <c r="G32" s="71">
        <v>475816.48989999999</v>
      </c>
      <c r="H32" s="72">
        <v>-68.911023653028707</v>
      </c>
      <c r="I32" s="71">
        <v>41307.296799999996</v>
      </c>
      <c r="J32" s="72">
        <v>27.924207969369899</v>
      </c>
      <c r="K32" s="71">
        <v>97340.197400000005</v>
      </c>
      <c r="L32" s="72">
        <v>20.457508191962301</v>
      </c>
      <c r="M32" s="72">
        <v>-0.57563989078164801</v>
      </c>
      <c r="N32" s="71">
        <v>3558474.9068</v>
      </c>
      <c r="O32" s="71">
        <v>20183665.105099998</v>
      </c>
      <c r="P32" s="71">
        <v>27428</v>
      </c>
      <c r="Q32" s="71">
        <v>27301</v>
      </c>
      <c r="R32" s="72">
        <v>0.46518442547891498</v>
      </c>
      <c r="S32" s="71">
        <v>5.3932651305235497</v>
      </c>
      <c r="T32" s="71">
        <v>5.28609945056958</v>
      </c>
      <c r="U32" s="73">
        <v>1.98702784603458</v>
      </c>
      <c r="V32" s="40"/>
      <c r="W32" s="40"/>
    </row>
    <row r="33" spans="1:23" ht="12" thickBot="1" x14ac:dyDescent="0.2">
      <c r="A33" s="49"/>
      <c r="B33" s="45" t="s">
        <v>31</v>
      </c>
      <c r="C33" s="46"/>
      <c r="D33" s="71">
        <v>-11.5044</v>
      </c>
      <c r="E33" s="74"/>
      <c r="F33" s="74"/>
      <c r="G33" s="71">
        <v>12.8268</v>
      </c>
      <c r="H33" s="72">
        <v>-189.690335859295</v>
      </c>
      <c r="I33" s="71">
        <v>-1.7699</v>
      </c>
      <c r="J33" s="72">
        <v>15.384548520566</v>
      </c>
      <c r="K33" s="71">
        <v>-2085.4117999999999</v>
      </c>
      <c r="L33" s="72">
        <v>-16258.2389995946</v>
      </c>
      <c r="M33" s="72">
        <v>-0.99915129472270203</v>
      </c>
      <c r="N33" s="71">
        <v>32.583799999999997</v>
      </c>
      <c r="O33" s="71">
        <v>170.96</v>
      </c>
      <c r="P33" s="71">
        <v>1</v>
      </c>
      <c r="Q33" s="74"/>
      <c r="R33" s="74"/>
      <c r="S33" s="71">
        <v>-11.5044</v>
      </c>
      <c r="T33" s="74"/>
      <c r="U33" s="75"/>
      <c r="V33" s="40"/>
      <c r="W33" s="40"/>
    </row>
    <row r="34" spans="1:23" ht="12" thickBot="1" x14ac:dyDescent="0.2">
      <c r="A34" s="49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customHeight="1" thickBot="1" x14ac:dyDescent="0.2">
      <c r="A35" s="49"/>
      <c r="B35" s="45" t="s">
        <v>32</v>
      </c>
      <c r="C35" s="46"/>
      <c r="D35" s="71">
        <v>195829.05869999999</v>
      </c>
      <c r="E35" s="71">
        <v>202478.25320000001</v>
      </c>
      <c r="F35" s="72">
        <v>96.716094496611404</v>
      </c>
      <c r="G35" s="71">
        <v>237334.6293</v>
      </c>
      <c r="H35" s="72">
        <v>-17.4882067241588</v>
      </c>
      <c r="I35" s="71">
        <v>20676.1734</v>
      </c>
      <c r="J35" s="72">
        <v>10.558276456649301</v>
      </c>
      <c r="K35" s="71">
        <v>15930.8205</v>
      </c>
      <c r="L35" s="72">
        <v>6.7123877147581501</v>
      </c>
      <c r="M35" s="72">
        <v>0.29787247304682102</v>
      </c>
      <c r="N35" s="71">
        <v>4500867.5125000002</v>
      </c>
      <c r="O35" s="71">
        <v>30796202.301100001</v>
      </c>
      <c r="P35" s="71">
        <v>14015</v>
      </c>
      <c r="Q35" s="71">
        <v>14710</v>
      </c>
      <c r="R35" s="72">
        <v>-4.7246770904146898</v>
      </c>
      <c r="S35" s="71">
        <v>13.972819029611101</v>
      </c>
      <c r="T35" s="71">
        <v>13.680659551325601</v>
      </c>
      <c r="U35" s="73">
        <v>2.0909129193354699</v>
      </c>
      <c r="V35" s="40"/>
      <c r="W35" s="40"/>
    </row>
    <row r="36" spans="1:23" ht="12" customHeight="1" thickBot="1" x14ac:dyDescent="0.2">
      <c r="A36" s="49"/>
      <c r="B36" s="45" t="s">
        <v>70</v>
      </c>
      <c r="C36" s="46"/>
      <c r="D36" s="71">
        <v>90811.19</v>
      </c>
      <c r="E36" s="74"/>
      <c r="F36" s="74"/>
      <c r="G36" s="74"/>
      <c r="H36" s="74"/>
      <c r="I36" s="71">
        <v>2501.23</v>
      </c>
      <c r="J36" s="72">
        <v>2.7543191538399601</v>
      </c>
      <c r="K36" s="74"/>
      <c r="L36" s="74"/>
      <c r="M36" s="74"/>
      <c r="N36" s="71">
        <v>3207280.19</v>
      </c>
      <c r="O36" s="71">
        <v>7073466.0800000001</v>
      </c>
      <c r="P36" s="71">
        <v>79</v>
      </c>
      <c r="Q36" s="71">
        <v>96</v>
      </c>
      <c r="R36" s="72">
        <v>-17.7083333333333</v>
      </c>
      <c r="S36" s="71">
        <v>1149.50873417722</v>
      </c>
      <c r="T36" s="71">
        <v>1137.78614583333</v>
      </c>
      <c r="U36" s="73">
        <v>1.0197911503710799</v>
      </c>
      <c r="V36" s="40"/>
      <c r="W36" s="40"/>
    </row>
    <row r="37" spans="1:23" ht="12" customHeight="1" thickBot="1" x14ac:dyDescent="0.2">
      <c r="A37" s="49"/>
      <c r="B37" s="45" t="s">
        <v>36</v>
      </c>
      <c r="C37" s="46"/>
      <c r="D37" s="71">
        <v>483907.86</v>
      </c>
      <c r="E37" s="71">
        <v>196713.0784</v>
      </c>
      <c r="F37" s="72">
        <v>245.99679082649101</v>
      </c>
      <c r="G37" s="71">
        <v>511944.59</v>
      </c>
      <c r="H37" s="72">
        <v>-5.4765165112888399</v>
      </c>
      <c r="I37" s="71">
        <v>-71768.490000000005</v>
      </c>
      <c r="J37" s="72">
        <v>-14.831023823419599</v>
      </c>
      <c r="K37" s="71">
        <v>-57192.47</v>
      </c>
      <c r="L37" s="72">
        <v>-11.171613318542899</v>
      </c>
      <c r="M37" s="72">
        <v>0.25485907497962601</v>
      </c>
      <c r="N37" s="71">
        <v>13497441.789999999</v>
      </c>
      <c r="O37" s="71">
        <v>82628904.290000007</v>
      </c>
      <c r="P37" s="71">
        <v>184</v>
      </c>
      <c r="Q37" s="71">
        <v>173</v>
      </c>
      <c r="R37" s="72">
        <v>6.35838150289017</v>
      </c>
      <c r="S37" s="71">
        <v>2629.93402173913</v>
      </c>
      <c r="T37" s="71">
        <v>2995.82069364162</v>
      </c>
      <c r="U37" s="73">
        <v>-13.912389773966</v>
      </c>
      <c r="V37" s="40"/>
      <c r="W37" s="40"/>
    </row>
    <row r="38" spans="1:23" ht="12" customHeight="1" thickBot="1" x14ac:dyDescent="0.2">
      <c r="A38" s="49"/>
      <c r="B38" s="45" t="s">
        <v>37</v>
      </c>
      <c r="C38" s="46"/>
      <c r="D38" s="71">
        <v>678404.97</v>
      </c>
      <c r="E38" s="71">
        <v>158892.8536</v>
      </c>
      <c r="F38" s="72">
        <v>426.95750918277901</v>
      </c>
      <c r="G38" s="71">
        <v>946616.33</v>
      </c>
      <c r="H38" s="72">
        <v>-28.333692489754501</v>
      </c>
      <c r="I38" s="71">
        <v>-86742.97</v>
      </c>
      <c r="J38" s="72">
        <v>-12.7863111026442</v>
      </c>
      <c r="K38" s="71">
        <v>-31150.33</v>
      </c>
      <c r="L38" s="72">
        <v>-3.29070279191148</v>
      </c>
      <c r="M38" s="72">
        <v>1.7846565349387999</v>
      </c>
      <c r="N38" s="71">
        <v>20097680.59</v>
      </c>
      <c r="O38" s="71">
        <v>66891763.789999999</v>
      </c>
      <c r="P38" s="71">
        <v>272</v>
      </c>
      <c r="Q38" s="71">
        <v>355</v>
      </c>
      <c r="R38" s="72">
        <v>-23.380281690140801</v>
      </c>
      <c r="S38" s="71">
        <v>2494.1359191176498</v>
      </c>
      <c r="T38" s="71">
        <v>2549.18726760563</v>
      </c>
      <c r="U38" s="73">
        <v>-2.2072312926499298</v>
      </c>
      <c r="V38" s="40"/>
      <c r="W38" s="40"/>
    </row>
    <row r="39" spans="1:23" ht="12" thickBot="1" x14ac:dyDescent="0.2">
      <c r="A39" s="49"/>
      <c r="B39" s="45" t="s">
        <v>38</v>
      </c>
      <c r="C39" s="46"/>
      <c r="D39" s="71">
        <v>346000.29</v>
      </c>
      <c r="E39" s="71">
        <v>125611.33749999999</v>
      </c>
      <c r="F39" s="72">
        <v>275.45307365268701</v>
      </c>
      <c r="G39" s="71">
        <v>479021.87</v>
      </c>
      <c r="H39" s="72">
        <v>-27.7694168744321</v>
      </c>
      <c r="I39" s="71">
        <v>-57920.66</v>
      </c>
      <c r="J39" s="72">
        <v>-16.7400611138216</v>
      </c>
      <c r="K39" s="71">
        <v>-49406.97</v>
      </c>
      <c r="L39" s="72">
        <v>-10.314136596727799</v>
      </c>
      <c r="M39" s="72">
        <v>0.17231759000805</v>
      </c>
      <c r="N39" s="71">
        <v>11118385.109999999</v>
      </c>
      <c r="O39" s="71">
        <v>50649842.479999997</v>
      </c>
      <c r="P39" s="71">
        <v>187</v>
      </c>
      <c r="Q39" s="71">
        <v>189</v>
      </c>
      <c r="R39" s="72">
        <v>-1.0582010582010599</v>
      </c>
      <c r="S39" s="71">
        <v>1850.26893048128</v>
      </c>
      <c r="T39" s="71">
        <v>2115.71148148148</v>
      </c>
      <c r="U39" s="73">
        <v>-14.346160529818301</v>
      </c>
      <c r="V39" s="40"/>
      <c r="W39" s="40"/>
    </row>
    <row r="40" spans="1:23" ht="12" customHeight="1" thickBot="1" x14ac:dyDescent="0.2">
      <c r="A40" s="49"/>
      <c r="B40" s="45" t="s">
        <v>73</v>
      </c>
      <c r="C40" s="46"/>
      <c r="D40" s="71">
        <v>37.200000000000003</v>
      </c>
      <c r="E40" s="74"/>
      <c r="F40" s="74"/>
      <c r="G40" s="71">
        <v>1.1100000000000001</v>
      </c>
      <c r="H40" s="72">
        <v>3251.3513513513499</v>
      </c>
      <c r="I40" s="71">
        <v>37.200000000000003</v>
      </c>
      <c r="J40" s="72">
        <v>100</v>
      </c>
      <c r="K40" s="71">
        <v>0.55000000000000004</v>
      </c>
      <c r="L40" s="72">
        <v>49.549549549549603</v>
      </c>
      <c r="M40" s="72">
        <v>66.636363636363598</v>
      </c>
      <c r="N40" s="71">
        <v>516.98</v>
      </c>
      <c r="O40" s="71">
        <v>3114.22</v>
      </c>
      <c r="P40" s="71">
        <v>17</v>
      </c>
      <c r="Q40" s="71">
        <v>2</v>
      </c>
      <c r="R40" s="72">
        <v>750</v>
      </c>
      <c r="S40" s="71">
        <v>2.1882352941176499</v>
      </c>
      <c r="T40" s="71">
        <v>4.2949999999999999</v>
      </c>
      <c r="U40" s="73">
        <v>-96.276881720430097</v>
      </c>
      <c r="V40" s="40"/>
      <c r="W40" s="40"/>
    </row>
    <row r="41" spans="1:23" ht="12" customHeight="1" thickBot="1" x14ac:dyDescent="0.2">
      <c r="A41" s="49"/>
      <c r="B41" s="45" t="s">
        <v>33</v>
      </c>
      <c r="C41" s="46"/>
      <c r="D41" s="71">
        <v>299164.10269999999</v>
      </c>
      <c r="E41" s="71">
        <v>145501.0049</v>
      </c>
      <c r="F41" s="72">
        <v>205.60964709873301</v>
      </c>
      <c r="G41" s="71">
        <v>351868.37900000002</v>
      </c>
      <c r="H41" s="72">
        <v>-14.9784065421804</v>
      </c>
      <c r="I41" s="71">
        <v>19666.244699999999</v>
      </c>
      <c r="J41" s="72">
        <v>6.5737314478940698</v>
      </c>
      <c r="K41" s="71">
        <v>19498.908800000001</v>
      </c>
      <c r="L41" s="72">
        <v>5.5415348362405696</v>
      </c>
      <c r="M41" s="72">
        <v>8.5818084343260003E-3</v>
      </c>
      <c r="N41" s="71">
        <v>4607648.7251000004</v>
      </c>
      <c r="O41" s="71">
        <v>35172857.485200003</v>
      </c>
      <c r="P41" s="71">
        <v>396</v>
      </c>
      <c r="Q41" s="71">
        <v>322</v>
      </c>
      <c r="R41" s="72">
        <v>22.981366459627299</v>
      </c>
      <c r="S41" s="71">
        <v>755.46490580808097</v>
      </c>
      <c r="T41" s="71">
        <v>685.183414596273</v>
      </c>
      <c r="U41" s="73">
        <v>9.3030782332146895</v>
      </c>
      <c r="V41" s="40"/>
      <c r="W41" s="40"/>
    </row>
    <row r="42" spans="1:23" ht="12" thickBot="1" x14ac:dyDescent="0.2">
      <c r="A42" s="49"/>
      <c r="B42" s="45" t="s">
        <v>34</v>
      </c>
      <c r="C42" s="46"/>
      <c r="D42" s="71">
        <v>602524.54180000001</v>
      </c>
      <c r="E42" s="71">
        <v>452065.14980000001</v>
      </c>
      <c r="F42" s="72">
        <v>133.28267884984399</v>
      </c>
      <c r="G42" s="71">
        <v>1060034.9737</v>
      </c>
      <c r="H42" s="72">
        <v>-43.159937478579799</v>
      </c>
      <c r="I42" s="71">
        <v>34291.282500000001</v>
      </c>
      <c r="J42" s="72">
        <v>5.6912673461494503</v>
      </c>
      <c r="K42" s="71">
        <v>56054.455600000001</v>
      </c>
      <c r="L42" s="72">
        <v>5.2879817167111698</v>
      </c>
      <c r="M42" s="72">
        <v>-0.38825054791897801</v>
      </c>
      <c r="N42" s="71">
        <v>13795132.1545</v>
      </c>
      <c r="O42" s="71">
        <v>84689294.740799993</v>
      </c>
      <c r="P42" s="71">
        <v>2600</v>
      </c>
      <c r="Q42" s="71">
        <v>2346</v>
      </c>
      <c r="R42" s="72">
        <v>10.8269394714408</v>
      </c>
      <c r="S42" s="71">
        <v>231.74020838461499</v>
      </c>
      <c r="T42" s="71">
        <v>215.09276832907099</v>
      </c>
      <c r="U42" s="73">
        <v>7.1836649201225997</v>
      </c>
      <c r="V42" s="40"/>
      <c r="W42" s="40"/>
    </row>
    <row r="43" spans="1:23" ht="12" thickBot="1" x14ac:dyDescent="0.2">
      <c r="A43" s="49"/>
      <c r="B43" s="45" t="s">
        <v>39</v>
      </c>
      <c r="C43" s="46"/>
      <c r="D43" s="71">
        <v>242070.1</v>
      </c>
      <c r="E43" s="71">
        <v>84670.942999999999</v>
      </c>
      <c r="F43" s="72">
        <v>285.89512697407901</v>
      </c>
      <c r="G43" s="71">
        <v>170102.63</v>
      </c>
      <c r="H43" s="72">
        <v>42.308264134422899</v>
      </c>
      <c r="I43" s="71">
        <v>-20238.95</v>
      </c>
      <c r="J43" s="72">
        <v>-8.3607806168543704</v>
      </c>
      <c r="K43" s="71">
        <v>-11670.94</v>
      </c>
      <c r="L43" s="72">
        <v>-6.8611167270018099</v>
      </c>
      <c r="M43" s="72">
        <v>0.73413195509530504</v>
      </c>
      <c r="N43" s="71">
        <v>6282063.8499999996</v>
      </c>
      <c r="O43" s="71">
        <v>37753928.18</v>
      </c>
      <c r="P43" s="71">
        <v>148</v>
      </c>
      <c r="Q43" s="71">
        <v>129</v>
      </c>
      <c r="R43" s="72">
        <v>14.7286821705426</v>
      </c>
      <c r="S43" s="71">
        <v>1635.6087837837799</v>
      </c>
      <c r="T43" s="71">
        <v>1717.2000775193801</v>
      </c>
      <c r="U43" s="73">
        <v>-4.9884357766069503</v>
      </c>
      <c r="V43" s="40"/>
      <c r="W43" s="40"/>
    </row>
    <row r="44" spans="1:23" ht="12" thickBot="1" x14ac:dyDescent="0.2">
      <c r="A44" s="49"/>
      <c r="B44" s="45" t="s">
        <v>40</v>
      </c>
      <c r="C44" s="46"/>
      <c r="D44" s="71">
        <v>108117.96</v>
      </c>
      <c r="E44" s="71">
        <v>17598.117999999999</v>
      </c>
      <c r="F44" s="72">
        <v>614.37228685476498</v>
      </c>
      <c r="G44" s="71">
        <v>128401.74</v>
      </c>
      <c r="H44" s="72">
        <v>-15.7971223754445</v>
      </c>
      <c r="I44" s="71">
        <v>13149.95</v>
      </c>
      <c r="J44" s="72">
        <v>12.1625953726837</v>
      </c>
      <c r="K44" s="71">
        <v>16047.87</v>
      </c>
      <c r="L44" s="72">
        <v>12.4981717537473</v>
      </c>
      <c r="M44" s="72">
        <v>-0.180579728026212</v>
      </c>
      <c r="N44" s="71">
        <v>2997848.05</v>
      </c>
      <c r="O44" s="71">
        <v>13848658.439999999</v>
      </c>
      <c r="P44" s="71">
        <v>117</v>
      </c>
      <c r="Q44" s="71">
        <v>129</v>
      </c>
      <c r="R44" s="72">
        <v>-9.30232558139536</v>
      </c>
      <c r="S44" s="71">
        <v>924.08512820512794</v>
      </c>
      <c r="T44" s="71">
        <v>1192.1496124031</v>
      </c>
      <c r="U44" s="73">
        <v>-29.008635245395698</v>
      </c>
      <c r="V44" s="40"/>
      <c r="W44" s="40"/>
    </row>
    <row r="45" spans="1:23" ht="12" thickBot="1" x14ac:dyDescent="0.2">
      <c r="A45" s="47"/>
      <c r="B45" s="45" t="s">
        <v>35</v>
      </c>
      <c r="C45" s="46"/>
      <c r="D45" s="76">
        <v>36104.157700000003</v>
      </c>
      <c r="E45" s="77"/>
      <c r="F45" s="77"/>
      <c r="G45" s="76">
        <v>21161.2513</v>
      </c>
      <c r="H45" s="78">
        <v>70.614474485258796</v>
      </c>
      <c r="I45" s="76">
        <v>4981.5173000000004</v>
      </c>
      <c r="J45" s="78">
        <v>13.797627800634199</v>
      </c>
      <c r="K45" s="76">
        <v>2873.3541</v>
      </c>
      <c r="L45" s="78">
        <v>13.578375206952</v>
      </c>
      <c r="M45" s="78">
        <v>0.73369418687379995</v>
      </c>
      <c r="N45" s="76">
        <v>437886.65759999998</v>
      </c>
      <c r="O45" s="76">
        <v>3763241.2108</v>
      </c>
      <c r="P45" s="76">
        <v>24</v>
      </c>
      <c r="Q45" s="76">
        <v>16</v>
      </c>
      <c r="R45" s="78">
        <v>50</v>
      </c>
      <c r="S45" s="76">
        <v>1504.3399041666701</v>
      </c>
      <c r="T45" s="76">
        <v>377.45465625000003</v>
      </c>
      <c r="U45" s="79">
        <v>74.908951414202406</v>
      </c>
      <c r="V45" s="40"/>
      <c r="W45" s="40"/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3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100030</v>
      </c>
      <c r="D2" s="32">
        <v>953874.60838376102</v>
      </c>
      <c r="E2" s="32">
        <v>806495.27135812002</v>
      </c>
      <c r="F2" s="32">
        <v>147379.337025641</v>
      </c>
      <c r="G2" s="32">
        <v>806495.27135812002</v>
      </c>
      <c r="H2" s="32">
        <v>0.154505986143566</v>
      </c>
    </row>
    <row r="3" spans="1:8" ht="14.25" x14ac:dyDescent="0.2">
      <c r="A3" s="32">
        <v>2</v>
      </c>
      <c r="B3" s="33">
        <v>13</v>
      </c>
      <c r="C3" s="32">
        <v>37397</v>
      </c>
      <c r="D3" s="32">
        <v>272348.33858419902</v>
      </c>
      <c r="E3" s="32">
        <v>246241.070869738</v>
      </c>
      <c r="F3" s="32">
        <v>26107.267714461799</v>
      </c>
      <c r="G3" s="32">
        <v>246241.070869738</v>
      </c>
      <c r="H3" s="32">
        <v>9.5859838360609295E-2</v>
      </c>
    </row>
    <row r="4" spans="1:8" ht="14.25" x14ac:dyDescent="0.2">
      <c r="A4" s="32">
        <v>3</v>
      </c>
      <c r="B4" s="33">
        <v>14</v>
      </c>
      <c r="C4" s="32">
        <v>175895</v>
      </c>
      <c r="D4" s="32">
        <v>1044671.98513162</v>
      </c>
      <c r="E4" s="32">
        <v>1132354.71040085</v>
      </c>
      <c r="F4" s="32">
        <v>-87682.725269230796</v>
      </c>
      <c r="G4" s="32">
        <v>1132354.71040085</v>
      </c>
      <c r="H4" s="32">
        <v>-8.3933259929606693E-2</v>
      </c>
    </row>
    <row r="5" spans="1:8" ht="14.25" x14ac:dyDescent="0.2">
      <c r="A5" s="32">
        <v>4</v>
      </c>
      <c r="B5" s="33">
        <v>15</v>
      </c>
      <c r="C5" s="32">
        <v>6199</v>
      </c>
      <c r="D5" s="32">
        <v>103763.227823932</v>
      </c>
      <c r="E5" s="32">
        <v>79605.028233333302</v>
      </c>
      <c r="F5" s="32">
        <v>24158.199590598299</v>
      </c>
      <c r="G5" s="32">
        <v>79605.028233333302</v>
      </c>
      <c r="H5" s="32">
        <v>0.232820432606343</v>
      </c>
    </row>
    <row r="6" spans="1:8" ht="14.25" x14ac:dyDescent="0.2">
      <c r="A6" s="32">
        <v>5</v>
      </c>
      <c r="B6" s="33">
        <v>16</v>
      </c>
      <c r="C6" s="32">
        <v>3912</v>
      </c>
      <c r="D6" s="32">
        <v>266712.30992051301</v>
      </c>
      <c r="E6" s="32">
        <v>211645.262847009</v>
      </c>
      <c r="F6" s="32">
        <v>55067.047073504298</v>
      </c>
      <c r="G6" s="32">
        <v>211645.262847009</v>
      </c>
      <c r="H6" s="32">
        <v>0.20646608733551</v>
      </c>
    </row>
    <row r="7" spans="1:8" ht="14.25" x14ac:dyDescent="0.2">
      <c r="A7" s="32">
        <v>6</v>
      </c>
      <c r="B7" s="33">
        <v>17</v>
      </c>
      <c r="C7" s="32">
        <v>43169</v>
      </c>
      <c r="D7" s="32">
        <v>533339.03213162394</v>
      </c>
      <c r="E7" s="32">
        <v>503871.36948119698</v>
      </c>
      <c r="F7" s="32">
        <v>29467.662650427399</v>
      </c>
      <c r="G7" s="32">
        <v>503871.36948119698</v>
      </c>
      <c r="H7" s="32">
        <v>5.5251277096019798E-2</v>
      </c>
    </row>
    <row r="8" spans="1:8" ht="14.25" x14ac:dyDescent="0.2">
      <c r="A8" s="32">
        <v>7</v>
      </c>
      <c r="B8" s="33">
        <v>18</v>
      </c>
      <c r="C8" s="32">
        <v>103910</v>
      </c>
      <c r="D8" s="32">
        <v>245730.88631282101</v>
      </c>
      <c r="E8" s="32">
        <v>192091.16571282101</v>
      </c>
      <c r="F8" s="32">
        <v>53639.720600000001</v>
      </c>
      <c r="G8" s="32">
        <v>192091.16571282101</v>
      </c>
      <c r="H8" s="32">
        <v>0.21828644093081401</v>
      </c>
    </row>
    <row r="9" spans="1:8" ht="14.25" x14ac:dyDescent="0.2">
      <c r="A9" s="32">
        <v>8</v>
      </c>
      <c r="B9" s="33">
        <v>19</v>
      </c>
      <c r="C9" s="32">
        <v>33425</v>
      </c>
      <c r="D9" s="32">
        <v>181151.095416239</v>
      </c>
      <c r="E9" s="32">
        <v>145847.81440170901</v>
      </c>
      <c r="F9" s="32">
        <v>35303.281014529901</v>
      </c>
      <c r="G9" s="32">
        <v>145847.81440170901</v>
      </c>
      <c r="H9" s="32">
        <v>0.194883066720695</v>
      </c>
    </row>
    <row r="10" spans="1:8" ht="14.25" x14ac:dyDescent="0.2">
      <c r="A10" s="32">
        <v>9</v>
      </c>
      <c r="B10" s="33">
        <v>21</v>
      </c>
      <c r="C10" s="32">
        <v>352455</v>
      </c>
      <c r="D10" s="32">
        <v>1502081.59417778</v>
      </c>
      <c r="E10" s="32">
        <v>1408913.62993077</v>
      </c>
      <c r="F10" s="32">
        <v>93167.964247008495</v>
      </c>
      <c r="G10" s="32">
        <v>1408913.62993077</v>
      </c>
      <c r="H10" s="35">
        <v>6.2025900995083802E-2</v>
      </c>
    </row>
    <row r="11" spans="1:8" ht="14.25" x14ac:dyDescent="0.2">
      <c r="A11" s="32">
        <v>10</v>
      </c>
      <c r="B11" s="33">
        <v>22</v>
      </c>
      <c r="C11" s="32">
        <v>50530</v>
      </c>
      <c r="D11" s="32">
        <v>577302.15382820496</v>
      </c>
      <c r="E11" s="32">
        <v>507379.64291196602</v>
      </c>
      <c r="F11" s="32">
        <v>69922.510916239306</v>
      </c>
      <c r="G11" s="32">
        <v>507379.64291196602</v>
      </c>
      <c r="H11" s="32">
        <v>0.12111943538157501</v>
      </c>
    </row>
    <row r="12" spans="1:8" ht="14.25" x14ac:dyDescent="0.2">
      <c r="A12" s="32">
        <v>11</v>
      </c>
      <c r="B12" s="33">
        <v>23</v>
      </c>
      <c r="C12" s="32">
        <v>597690.38399999996</v>
      </c>
      <c r="D12" s="32">
        <v>2911170.4183949502</v>
      </c>
      <c r="E12" s="32">
        <v>2726550.9153141701</v>
      </c>
      <c r="F12" s="32">
        <v>184619.503080781</v>
      </c>
      <c r="G12" s="32">
        <v>2726550.9153141701</v>
      </c>
      <c r="H12" s="32">
        <v>6.3417621281879194E-2</v>
      </c>
    </row>
    <row r="13" spans="1:8" ht="14.25" x14ac:dyDescent="0.2">
      <c r="A13" s="32">
        <v>12</v>
      </c>
      <c r="B13" s="33">
        <v>24</v>
      </c>
      <c r="C13" s="32">
        <v>30096.338</v>
      </c>
      <c r="D13" s="32">
        <v>1332008.37479915</v>
      </c>
      <c r="E13" s="32">
        <v>1398299.6754940201</v>
      </c>
      <c r="F13" s="32">
        <v>-66291.300694871796</v>
      </c>
      <c r="G13" s="32">
        <v>1398299.6754940201</v>
      </c>
      <c r="H13" s="32">
        <v>-4.9767930854689897E-2</v>
      </c>
    </row>
    <row r="14" spans="1:8" ht="14.25" x14ac:dyDescent="0.2">
      <c r="A14" s="32">
        <v>13</v>
      </c>
      <c r="B14" s="33">
        <v>25</v>
      </c>
      <c r="C14" s="32">
        <v>95756</v>
      </c>
      <c r="D14" s="32">
        <v>1079221.4513999999</v>
      </c>
      <c r="E14" s="32">
        <v>983351.45490000001</v>
      </c>
      <c r="F14" s="32">
        <v>95869.996499999994</v>
      </c>
      <c r="G14" s="32">
        <v>983351.45490000001</v>
      </c>
      <c r="H14" s="32">
        <v>8.8832552740343004E-2</v>
      </c>
    </row>
    <row r="15" spans="1:8" ht="14.25" x14ac:dyDescent="0.2">
      <c r="A15" s="32">
        <v>14</v>
      </c>
      <c r="B15" s="33">
        <v>26</v>
      </c>
      <c r="C15" s="32">
        <v>84965</v>
      </c>
      <c r="D15" s="32">
        <v>422091.07821568003</v>
      </c>
      <c r="E15" s="32">
        <v>386972.21847180201</v>
      </c>
      <c r="F15" s="32">
        <v>35118.859743877198</v>
      </c>
      <c r="G15" s="32">
        <v>386972.21847180201</v>
      </c>
      <c r="H15" s="32">
        <v>8.3202089682483604E-2</v>
      </c>
    </row>
    <row r="16" spans="1:8" ht="14.25" x14ac:dyDescent="0.2">
      <c r="A16" s="32">
        <v>15</v>
      </c>
      <c r="B16" s="33">
        <v>27</v>
      </c>
      <c r="C16" s="32">
        <v>277742.065</v>
      </c>
      <c r="D16" s="32">
        <v>1818678.82721538</v>
      </c>
      <c r="E16" s="32">
        <v>1583640.98884615</v>
      </c>
      <c r="F16" s="32">
        <v>235037.838369231</v>
      </c>
      <c r="G16" s="32">
        <v>1583640.98884615</v>
      </c>
      <c r="H16" s="32">
        <v>0.12923548394143999</v>
      </c>
    </row>
    <row r="17" spans="1:8" ht="14.25" x14ac:dyDescent="0.2">
      <c r="A17" s="32">
        <v>16</v>
      </c>
      <c r="B17" s="33">
        <v>29</v>
      </c>
      <c r="C17" s="32">
        <v>416457</v>
      </c>
      <c r="D17" s="32">
        <v>5474466.8473888896</v>
      </c>
      <c r="E17" s="32">
        <v>5450749.0834341897</v>
      </c>
      <c r="F17" s="32">
        <v>23717.763954700898</v>
      </c>
      <c r="G17" s="32">
        <v>5450749.0834341897</v>
      </c>
      <c r="H17" s="32">
        <v>4.3324335713190599E-3</v>
      </c>
    </row>
    <row r="18" spans="1:8" ht="14.25" x14ac:dyDescent="0.2">
      <c r="A18" s="32">
        <v>17</v>
      </c>
      <c r="B18" s="33">
        <v>31</v>
      </c>
      <c r="C18" s="32">
        <v>45215.404999999999</v>
      </c>
      <c r="D18" s="32">
        <v>304469.50959832099</v>
      </c>
      <c r="E18" s="32">
        <v>253303.10176844901</v>
      </c>
      <c r="F18" s="32">
        <v>51166.407829871998</v>
      </c>
      <c r="G18" s="32">
        <v>253303.10176844901</v>
      </c>
      <c r="H18" s="32">
        <v>0.16805100746335699</v>
      </c>
    </row>
    <row r="19" spans="1:8" ht="14.25" x14ac:dyDescent="0.2">
      <c r="A19" s="32">
        <v>18</v>
      </c>
      <c r="B19" s="33">
        <v>32</v>
      </c>
      <c r="C19" s="32">
        <v>18135.474999999999</v>
      </c>
      <c r="D19" s="32">
        <v>280599.68169405498</v>
      </c>
      <c r="E19" s="32">
        <v>258642.21108985701</v>
      </c>
      <c r="F19" s="32">
        <v>21957.470604197701</v>
      </c>
      <c r="G19" s="32">
        <v>258642.21108985701</v>
      </c>
      <c r="H19" s="32">
        <v>7.8251944092147904E-2</v>
      </c>
    </row>
    <row r="20" spans="1:8" ht="14.25" x14ac:dyDescent="0.2">
      <c r="A20" s="32">
        <v>19</v>
      </c>
      <c r="B20" s="33">
        <v>33</v>
      </c>
      <c r="C20" s="32">
        <v>50150.561000000002</v>
      </c>
      <c r="D20" s="32">
        <v>653474.33677478996</v>
      </c>
      <c r="E20" s="32">
        <v>509222.43471134303</v>
      </c>
      <c r="F20" s="32">
        <v>144251.90206344801</v>
      </c>
      <c r="G20" s="32">
        <v>509222.43471134303</v>
      </c>
      <c r="H20" s="32">
        <v>0.22074608587599601</v>
      </c>
    </row>
    <row r="21" spans="1:8" ht="14.25" x14ac:dyDescent="0.2">
      <c r="A21" s="32">
        <v>20</v>
      </c>
      <c r="B21" s="33">
        <v>34</v>
      </c>
      <c r="C21" s="32">
        <v>57398.207000000002</v>
      </c>
      <c r="D21" s="32">
        <v>304184.968476068</v>
      </c>
      <c r="E21" s="32">
        <v>214462.22674001401</v>
      </c>
      <c r="F21" s="32">
        <v>89722.7417360541</v>
      </c>
      <c r="G21" s="32">
        <v>214462.22674001401</v>
      </c>
      <c r="H21" s="32">
        <v>0.294961129031308</v>
      </c>
    </row>
    <row r="22" spans="1:8" ht="14.25" x14ac:dyDescent="0.2">
      <c r="A22" s="32">
        <v>21</v>
      </c>
      <c r="B22" s="33">
        <v>35</v>
      </c>
      <c r="C22" s="32">
        <v>37821.843000000001</v>
      </c>
      <c r="D22" s="32">
        <v>933046.23736902699</v>
      </c>
      <c r="E22" s="32">
        <v>897268.29774070799</v>
      </c>
      <c r="F22" s="32">
        <v>35777.9396283186</v>
      </c>
      <c r="G22" s="32">
        <v>897268.29774070799</v>
      </c>
      <c r="H22" s="32">
        <v>3.8345301867573102E-2</v>
      </c>
    </row>
    <row r="23" spans="1:8" ht="14.25" x14ac:dyDescent="0.2">
      <c r="A23" s="32">
        <v>22</v>
      </c>
      <c r="B23" s="33">
        <v>36</v>
      </c>
      <c r="C23" s="32">
        <v>142549.217</v>
      </c>
      <c r="D23" s="32">
        <v>733217.893530973</v>
      </c>
      <c r="E23" s="32">
        <v>624422.832315434</v>
      </c>
      <c r="F23" s="32">
        <v>108795.061215539</v>
      </c>
      <c r="G23" s="32">
        <v>624422.832315434</v>
      </c>
      <c r="H23" s="32">
        <v>0.148380259368211</v>
      </c>
    </row>
    <row r="24" spans="1:8" ht="14.25" x14ac:dyDescent="0.2">
      <c r="A24" s="32">
        <v>23</v>
      </c>
      <c r="B24" s="33">
        <v>37</v>
      </c>
      <c r="C24" s="32">
        <v>192721.514</v>
      </c>
      <c r="D24" s="32">
        <v>1804503.9423769901</v>
      </c>
      <c r="E24" s="32">
        <v>1632678.05929935</v>
      </c>
      <c r="F24" s="32">
        <v>171825.88307764099</v>
      </c>
      <c r="G24" s="32">
        <v>1632678.05929935</v>
      </c>
      <c r="H24" s="32">
        <v>9.5220563969121694E-2</v>
      </c>
    </row>
    <row r="25" spans="1:8" ht="14.25" x14ac:dyDescent="0.2">
      <c r="A25" s="32">
        <v>24</v>
      </c>
      <c r="B25" s="33">
        <v>38</v>
      </c>
      <c r="C25" s="32">
        <v>298463.07799999998</v>
      </c>
      <c r="D25" s="32">
        <v>1279091.1668752199</v>
      </c>
      <c r="E25" s="32">
        <v>1280217.91873894</v>
      </c>
      <c r="F25" s="32">
        <v>-1126.75186371681</v>
      </c>
      <c r="G25" s="32">
        <v>1280217.91873894</v>
      </c>
      <c r="H25" s="32">
        <v>-8.80900355577807E-4</v>
      </c>
    </row>
    <row r="26" spans="1:8" ht="14.25" x14ac:dyDescent="0.2">
      <c r="A26" s="32">
        <v>25</v>
      </c>
      <c r="B26" s="33">
        <v>39</v>
      </c>
      <c r="C26" s="32">
        <v>83576.936000000002</v>
      </c>
      <c r="D26" s="32">
        <v>147926.33954354399</v>
      </c>
      <c r="E26" s="32">
        <v>106619.164920601</v>
      </c>
      <c r="F26" s="32">
        <v>41307.174622942999</v>
      </c>
      <c r="G26" s="32">
        <v>106619.164920601</v>
      </c>
      <c r="H26" s="32">
        <v>0.27924151135223302</v>
      </c>
    </row>
    <row r="27" spans="1:8" ht="14.25" x14ac:dyDescent="0.2">
      <c r="A27" s="32">
        <v>26</v>
      </c>
      <c r="B27" s="33">
        <v>40</v>
      </c>
      <c r="C27" s="32">
        <v>-1</v>
      </c>
      <c r="D27" s="32">
        <v>-11.5044</v>
      </c>
      <c r="E27" s="32">
        <v>-9.7345000000000006</v>
      </c>
      <c r="F27" s="32">
        <v>-1.7699</v>
      </c>
      <c r="G27" s="32">
        <v>-9.7345000000000006</v>
      </c>
      <c r="H27" s="32">
        <v>0.15384548520565999</v>
      </c>
    </row>
    <row r="28" spans="1:8" ht="14.25" x14ac:dyDescent="0.2">
      <c r="A28" s="32">
        <v>27</v>
      </c>
      <c r="B28" s="33">
        <v>42</v>
      </c>
      <c r="C28" s="32">
        <v>12329.873</v>
      </c>
      <c r="D28" s="32">
        <v>195829.05729999999</v>
      </c>
      <c r="E28" s="32">
        <v>175152.88699999999</v>
      </c>
      <c r="F28" s="32">
        <v>20676.170300000002</v>
      </c>
      <c r="G28" s="32">
        <v>175152.88699999999</v>
      </c>
      <c r="H28" s="32">
        <v>0.105582749491181</v>
      </c>
    </row>
    <row r="29" spans="1:8" ht="14.25" x14ac:dyDescent="0.2">
      <c r="A29" s="32">
        <v>28</v>
      </c>
      <c r="B29" s="33">
        <v>75</v>
      </c>
      <c r="C29" s="32">
        <v>399</v>
      </c>
      <c r="D29" s="32">
        <v>299164.10256410303</v>
      </c>
      <c r="E29" s="32">
        <v>279497.858974359</v>
      </c>
      <c r="F29" s="32">
        <v>19666.243589743601</v>
      </c>
      <c r="G29" s="32">
        <v>279497.858974359</v>
      </c>
      <c r="H29" s="32">
        <v>6.5737310797607001E-2</v>
      </c>
    </row>
    <row r="30" spans="1:8" ht="14.25" x14ac:dyDescent="0.2">
      <c r="A30" s="32">
        <v>29</v>
      </c>
      <c r="B30" s="33">
        <v>76</v>
      </c>
      <c r="C30" s="32">
        <v>2774</v>
      </c>
      <c r="D30" s="32">
        <v>602524.53503589705</v>
      </c>
      <c r="E30" s="32">
        <v>568233.26376666699</v>
      </c>
      <c r="F30" s="32">
        <v>34291.271269230798</v>
      </c>
      <c r="G30" s="32">
        <v>568233.26376666699</v>
      </c>
      <c r="H30" s="32">
        <v>5.6912655460889701E-2</v>
      </c>
    </row>
    <row r="31" spans="1:8" ht="14.25" x14ac:dyDescent="0.2">
      <c r="A31" s="32">
        <v>30</v>
      </c>
      <c r="B31" s="33">
        <v>99</v>
      </c>
      <c r="C31" s="32">
        <v>24</v>
      </c>
      <c r="D31" s="32">
        <v>36104.157779290501</v>
      </c>
      <c r="E31" s="32">
        <v>31122.640148249</v>
      </c>
      <c r="F31" s="32">
        <v>4981.51763104152</v>
      </c>
      <c r="G31" s="32">
        <v>31122.640148249</v>
      </c>
      <c r="H31" s="32">
        <v>0.13797628687239299</v>
      </c>
    </row>
    <row r="32" spans="1:8" ht="14.25" x14ac:dyDescent="0.2">
      <c r="A32" s="32"/>
      <c r="B32" s="37">
        <v>70</v>
      </c>
      <c r="C32" s="38">
        <v>75</v>
      </c>
      <c r="D32" s="38">
        <v>90811.19</v>
      </c>
      <c r="E32" s="38">
        <v>88309.96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174</v>
      </c>
      <c r="D33" s="38">
        <v>483907.86</v>
      </c>
      <c r="E33" s="38">
        <v>555676.35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238</v>
      </c>
      <c r="D34" s="38">
        <v>678404.97</v>
      </c>
      <c r="E34" s="38">
        <v>765147.94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167</v>
      </c>
      <c r="D35" s="38">
        <v>346000.29</v>
      </c>
      <c r="E35" s="38">
        <v>403920.95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128</v>
      </c>
      <c r="D36" s="38">
        <v>37.200000000000003</v>
      </c>
      <c r="E36" s="38">
        <v>0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132</v>
      </c>
      <c r="D37" s="38">
        <v>242070.1</v>
      </c>
      <c r="E37" s="38">
        <v>262309.05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87</v>
      </c>
      <c r="D38" s="38">
        <v>108117.96</v>
      </c>
      <c r="E38" s="38">
        <v>94968.01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2015-06-01T00:24:17Z</dcterms:modified>
</cp:coreProperties>
</file>