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<sst xmlns="http://schemas.openxmlformats.org/spreadsheetml/2006/main" count="117" uniqueCount="74">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</sst>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" sqref="E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16676158.863300005</v>
      </c>
      <c r="F3" s="25">
        <f>RA!I7</f>
        <v>1799876.5523000001</v>
      </c>
      <c r="G3" s="16">
        <f>SUM(G4:G40)</f>
        <v>14876282.311000001</v>
      </c>
      <c r="H3" s="27">
        <f>RA!J7</f>
        <v>10.793112293149701</v>
      </c>
      <c r="I3" s="20">
        <f>SUM(I4:I40)</f>
        <v>16676163.819137115</v>
      </c>
      <c r="J3" s="21">
        <f>SUM(J4:J40)</f>
        <v>14876282.347035434</v>
      </c>
      <c r="K3" s="22">
        <f>E3-I3</f>
        <v>-4.9558371100574732</v>
      </c>
      <c r="L3" s="22">
        <f>G3-J3</f>
        <v>-3.6035433411598206E-2</v>
      </c>
    </row>
    <row r="4" spans="1:13" x14ac:dyDescent="0.15">
      <c r="A4" s="43">
        <f>RA!A8</f>
        <v>42160</v>
      </c>
      <c r="B4" s="12">
        <v>12</v>
      </c>
      <c r="C4" s="41" t="s">
        <v>6</v>
      </c>
      <c r="D4" s="41"/>
      <c r="E4" s="15">
        <f>VLOOKUP(C4,RA!B8:D36,3,0)</f>
        <v>487982.86300000001</v>
      </c>
      <c r="F4" s="25">
        <f>VLOOKUP(C4,RA!B8:I39,8,0)</f>
        <v>122183.08259999999</v>
      </c>
      <c r="G4" s="16">
        <f t="shared" ref="G4:G40" si="0">E4-F4</f>
        <v>365799.78040000005</v>
      </c>
      <c r="H4" s="27">
        <f>RA!J8</f>
        <v>25.0383961946631</v>
      </c>
      <c r="I4" s="20">
        <f>VLOOKUP(B4,RMS!B:D,3,FALSE)</f>
        <v>487983.578503419</v>
      </c>
      <c r="J4" s="21">
        <f>VLOOKUP(B4,RMS!B:E,4,FALSE)</f>
        <v>365799.791410256</v>
      </c>
      <c r="K4" s="22">
        <f t="shared" ref="K4:K40" si="1">E4-I4</f>
        <v>-0.71550341899273917</v>
      </c>
      <c r="L4" s="22">
        <f t="shared" ref="L4:L40" si="2">G4-J4</f>
        <v>-1.1010255955625325E-2</v>
      </c>
    </row>
    <row r="5" spans="1:13" x14ac:dyDescent="0.15">
      <c r="A5" s="43"/>
      <c r="B5" s="12">
        <v>13</v>
      </c>
      <c r="C5" s="41" t="s">
        <v>7</v>
      </c>
      <c r="D5" s="41"/>
      <c r="E5" s="15">
        <f>VLOOKUP(C5,RA!B8:D37,3,0)</f>
        <v>72217.062399999995</v>
      </c>
      <c r="F5" s="25">
        <f>VLOOKUP(C5,RA!B9:I40,8,0)</f>
        <v>16632.4499</v>
      </c>
      <c r="G5" s="16">
        <f t="shared" si="0"/>
        <v>55584.612499999996</v>
      </c>
      <c r="H5" s="27">
        <f>RA!J9</f>
        <v>23.03119144874</v>
      </c>
      <c r="I5" s="20">
        <f>VLOOKUP(B5,RMS!B:D,3,FALSE)</f>
        <v>72217.096086536607</v>
      </c>
      <c r="J5" s="21">
        <f>VLOOKUP(B5,RMS!B:E,4,FALSE)</f>
        <v>55584.616380379703</v>
      </c>
      <c r="K5" s="22">
        <f t="shared" si="1"/>
        <v>-3.3686536611639895E-2</v>
      </c>
      <c r="L5" s="22">
        <f t="shared" si="2"/>
        <v>-3.880379706970416E-3</v>
      </c>
      <c r="M5" s="34"/>
    </row>
    <row r="6" spans="1:13" x14ac:dyDescent="0.15">
      <c r="A6" s="43"/>
      <c r="B6" s="12">
        <v>14</v>
      </c>
      <c r="C6" s="41" t="s">
        <v>8</v>
      </c>
      <c r="D6" s="41"/>
      <c r="E6" s="15">
        <f>VLOOKUP(C6,RA!B10:D38,3,0)</f>
        <v>124819.4366</v>
      </c>
      <c r="F6" s="25">
        <f>VLOOKUP(C6,RA!B10:I41,8,0)</f>
        <v>36067.808599999997</v>
      </c>
      <c r="G6" s="16">
        <f t="shared" si="0"/>
        <v>88751.627999999997</v>
      </c>
      <c r="H6" s="27">
        <f>RA!J10</f>
        <v>28.8959873417663</v>
      </c>
      <c r="I6" s="20">
        <f>VLOOKUP(B6,RMS!B:D,3,FALSE)</f>
        <v>124821.534582906</v>
      </c>
      <c r="J6" s="21">
        <f>VLOOKUP(B6,RMS!B:E,4,FALSE)</f>
        <v>88751.628181196604</v>
      </c>
      <c r="K6" s="22">
        <f>E6-I6</f>
        <v>-2.0979829059942858</v>
      </c>
      <c r="L6" s="22">
        <f t="shared" si="2"/>
        <v>-1.8119660671800375E-4</v>
      </c>
      <c r="M6" s="34"/>
    </row>
    <row r="7" spans="1:13" x14ac:dyDescent="0.15">
      <c r="A7" s="43"/>
      <c r="B7" s="12">
        <v>15</v>
      </c>
      <c r="C7" s="41" t="s">
        <v>9</v>
      </c>
      <c r="D7" s="41"/>
      <c r="E7" s="15">
        <f>VLOOKUP(C7,RA!B10:D39,3,0)</f>
        <v>65894.125899999999</v>
      </c>
      <c r="F7" s="25">
        <f>VLOOKUP(C7,RA!B11:I42,8,0)</f>
        <v>14746.2156</v>
      </c>
      <c r="G7" s="16">
        <f t="shared" si="0"/>
        <v>51147.910300000003</v>
      </c>
      <c r="H7" s="27">
        <f>RA!J11</f>
        <v>22.378649687801701</v>
      </c>
      <c r="I7" s="20">
        <f>VLOOKUP(B7,RMS!B:D,3,FALSE)</f>
        <v>65894.151525641006</v>
      </c>
      <c r="J7" s="21">
        <f>VLOOKUP(B7,RMS!B:E,4,FALSE)</f>
        <v>51147.9095982906</v>
      </c>
      <c r="K7" s="22">
        <f t="shared" si="1"/>
        <v>-2.562564100662712E-2</v>
      </c>
      <c r="L7" s="22">
        <f t="shared" si="2"/>
        <v>7.0170940307434648E-4</v>
      </c>
      <c r="M7" s="34"/>
    </row>
    <row r="8" spans="1:13" x14ac:dyDescent="0.15">
      <c r="A8" s="43"/>
      <c r="B8" s="12">
        <v>16</v>
      </c>
      <c r="C8" s="41" t="s">
        <v>10</v>
      </c>
      <c r="D8" s="41"/>
      <c r="E8" s="15">
        <f>VLOOKUP(C8,RA!B12:D39,3,0)</f>
        <v>178929.1274</v>
      </c>
      <c r="F8" s="25">
        <f>VLOOKUP(C8,RA!B12:I43,8,0)</f>
        <v>32380.7003</v>
      </c>
      <c r="G8" s="16">
        <f t="shared" si="0"/>
        <v>146548.4271</v>
      </c>
      <c r="H8" s="27">
        <f>RA!J12</f>
        <v>18.096941940376301</v>
      </c>
      <c r="I8" s="20">
        <f>VLOOKUP(B8,RMS!B:D,3,FALSE)</f>
        <v>178929.14724529901</v>
      </c>
      <c r="J8" s="21">
        <f>VLOOKUP(B8,RMS!B:E,4,FALSE)</f>
        <v>146548.42809999999</v>
      </c>
      <c r="K8" s="22">
        <f t="shared" si="1"/>
        <v>-1.984529901528731E-2</v>
      </c>
      <c r="L8" s="22">
        <f t="shared" si="2"/>
        <v>-9.9999998928979039E-4</v>
      </c>
      <c r="M8" s="34"/>
    </row>
    <row r="9" spans="1:13" x14ac:dyDescent="0.15">
      <c r="A9" s="43"/>
      <c r="B9" s="12">
        <v>17</v>
      </c>
      <c r="C9" s="41" t="s">
        <v>11</v>
      </c>
      <c r="D9" s="41"/>
      <c r="E9" s="15">
        <f>VLOOKUP(C9,RA!B12:D40,3,0)</f>
        <v>214968.09289999999</v>
      </c>
      <c r="F9" s="25">
        <f>VLOOKUP(C9,RA!B13:I44,8,0)</f>
        <v>65166.444100000001</v>
      </c>
      <c r="G9" s="16">
        <f t="shared" si="0"/>
        <v>149801.6488</v>
      </c>
      <c r="H9" s="27">
        <f>RA!J13</f>
        <v>30.3144728228642</v>
      </c>
      <c r="I9" s="20">
        <f>VLOOKUP(B9,RMS!B:D,3,FALSE)</f>
        <v>214968.32507863201</v>
      </c>
      <c r="J9" s="21">
        <f>VLOOKUP(B9,RMS!B:E,4,FALSE)</f>
        <v>149801.64803418799</v>
      </c>
      <c r="K9" s="22">
        <f t="shared" si="1"/>
        <v>-0.23217863202444278</v>
      </c>
      <c r="L9" s="22">
        <f t="shared" si="2"/>
        <v>7.6581200119107962E-4</v>
      </c>
      <c r="M9" s="34"/>
    </row>
    <row r="10" spans="1:13" x14ac:dyDescent="0.15">
      <c r="A10" s="43"/>
      <c r="B10" s="12">
        <v>18</v>
      </c>
      <c r="C10" s="41" t="s">
        <v>12</v>
      </c>
      <c r="D10" s="41"/>
      <c r="E10" s="15">
        <f>VLOOKUP(C10,RA!B14:D41,3,0)</f>
        <v>146926.57990000001</v>
      </c>
      <c r="F10" s="25">
        <f>VLOOKUP(C10,RA!B14:I45,8,0)</f>
        <v>32214.762900000002</v>
      </c>
      <c r="G10" s="16">
        <f t="shared" si="0"/>
        <v>114711.81700000001</v>
      </c>
      <c r="H10" s="27">
        <f>RA!J14</f>
        <v>21.925755654236099</v>
      </c>
      <c r="I10" s="20">
        <f>VLOOKUP(B10,RMS!B:D,3,FALSE)</f>
        <v>146926.57831452999</v>
      </c>
      <c r="J10" s="21">
        <f>VLOOKUP(B10,RMS!B:E,4,FALSE)</f>
        <v>114711.815835897</v>
      </c>
      <c r="K10" s="22">
        <f t="shared" si="1"/>
        <v>1.5854700177442282E-3</v>
      </c>
      <c r="L10" s="22">
        <f t="shared" si="2"/>
        <v>1.1641030141618103E-3</v>
      </c>
      <c r="M10" s="34"/>
    </row>
    <row r="11" spans="1:13" x14ac:dyDescent="0.15">
      <c r="A11" s="43"/>
      <c r="B11" s="12">
        <v>19</v>
      </c>
      <c r="C11" s="41" t="s">
        <v>13</v>
      </c>
      <c r="D11" s="41"/>
      <c r="E11" s="15">
        <f>VLOOKUP(C11,RA!B14:D42,3,0)</f>
        <v>100372.8596</v>
      </c>
      <c r="F11" s="25">
        <f>VLOOKUP(C11,RA!B15:I46,8,0)</f>
        <v>26479.847600000001</v>
      </c>
      <c r="G11" s="16">
        <f t="shared" si="0"/>
        <v>73893.011999999988</v>
      </c>
      <c r="H11" s="27">
        <f>RA!J15</f>
        <v>26.3814817128115</v>
      </c>
      <c r="I11" s="20">
        <f>VLOOKUP(B11,RMS!B:D,3,FALSE)</f>
        <v>100372.971611111</v>
      </c>
      <c r="J11" s="21">
        <f>VLOOKUP(B11,RMS!B:E,4,FALSE)</f>
        <v>73893.012617094006</v>
      </c>
      <c r="K11" s="22">
        <f t="shared" si="1"/>
        <v>-0.11201111100672279</v>
      </c>
      <c r="L11" s="22">
        <f t="shared" si="2"/>
        <v>-6.1709401779808104E-4</v>
      </c>
      <c r="M11" s="34"/>
    </row>
    <row r="12" spans="1:13" x14ac:dyDescent="0.15">
      <c r="A12" s="43"/>
      <c r="B12" s="12">
        <v>21</v>
      </c>
      <c r="C12" s="41" t="s">
        <v>14</v>
      </c>
      <c r="D12" s="41"/>
      <c r="E12" s="15">
        <f>VLOOKUP(C12,RA!B16:D43,3,0)</f>
        <v>808776.59569999995</v>
      </c>
      <c r="F12" s="25">
        <f>VLOOKUP(C12,RA!B16:I47,8,0)</f>
        <v>36093.710099999997</v>
      </c>
      <c r="G12" s="16">
        <f t="shared" si="0"/>
        <v>772682.88559999992</v>
      </c>
      <c r="H12" s="27">
        <f>RA!J16</f>
        <v>4.4627540277374997</v>
      </c>
      <c r="I12" s="20">
        <f>VLOOKUP(B12,RMS!B:D,3,FALSE)</f>
        <v>808775.98123760696</v>
      </c>
      <c r="J12" s="21">
        <f>VLOOKUP(B12,RMS!B:E,4,FALSE)</f>
        <v>772682.885735897</v>
      </c>
      <c r="K12" s="22">
        <f t="shared" si="1"/>
        <v>0.61446239298675209</v>
      </c>
      <c r="L12" s="22">
        <f t="shared" si="2"/>
        <v>-1.3589707668870687E-4</v>
      </c>
      <c r="M12" s="34"/>
    </row>
    <row r="13" spans="1:13" x14ac:dyDescent="0.15">
      <c r="A13" s="43"/>
      <c r="B13" s="12">
        <v>22</v>
      </c>
      <c r="C13" s="41" t="s">
        <v>15</v>
      </c>
      <c r="D13" s="41"/>
      <c r="E13" s="15">
        <f>VLOOKUP(C13,RA!B16:D44,3,0)</f>
        <v>622228.65009999997</v>
      </c>
      <c r="F13" s="25">
        <f>VLOOKUP(C13,RA!B17:I48,8,0)</f>
        <v>70212.452000000005</v>
      </c>
      <c r="G13" s="16">
        <f t="shared" si="0"/>
        <v>552016.19809999992</v>
      </c>
      <c r="H13" s="27">
        <f>RA!J17</f>
        <v>11.284027501581001</v>
      </c>
      <c r="I13" s="20">
        <f>VLOOKUP(B13,RMS!B:D,3,FALSE)</f>
        <v>622228.55354359001</v>
      </c>
      <c r="J13" s="21">
        <f>VLOOKUP(B13,RMS!B:E,4,FALSE)</f>
        <v>552016.19912820496</v>
      </c>
      <c r="K13" s="22">
        <f t="shared" si="1"/>
        <v>9.6556409960612655E-2</v>
      </c>
      <c r="L13" s="22">
        <f t="shared" si="2"/>
        <v>-1.0282050352543592E-3</v>
      </c>
      <c r="M13" s="34"/>
    </row>
    <row r="14" spans="1:13" x14ac:dyDescent="0.15">
      <c r="A14" s="43"/>
      <c r="B14" s="12">
        <v>23</v>
      </c>
      <c r="C14" s="41" t="s">
        <v>16</v>
      </c>
      <c r="D14" s="41"/>
      <c r="E14" s="15">
        <f>VLOOKUP(C14,RA!B18:D45,3,0)</f>
        <v>1566385.3289000001</v>
      </c>
      <c r="F14" s="25">
        <f>VLOOKUP(C14,RA!B18:I49,8,0)</f>
        <v>238123.58290000001</v>
      </c>
      <c r="G14" s="16">
        <f t="shared" si="0"/>
        <v>1328261.746</v>
      </c>
      <c r="H14" s="27">
        <f>RA!J18</f>
        <v>15.202107585317</v>
      </c>
      <c r="I14" s="20">
        <f>VLOOKUP(B14,RMS!B:D,3,FALSE)</f>
        <v>1566385.46229896</v>
      </c>
      <c r="J14" s="21">
        <f>VLOOKUP(B14,RMS!B:E,4,FALSE)</f>
        <v>1328261.7378898</v>
      </c>
      <c r="K14" s="22">
        <f t="shared" si="1"/>
        <v>-0.1333989598788321</v>
      </c>
      <c r="L14" s="22">
        <f t="shared" si="2"/>
        <v>8.1102000549435616E-3</v>
      </c>
      <c r="M14" s="34"/>
    </row>
    <row r="15" spans="1:13" x14ac:dyDescent="0.15">
      <c r="A15" s="43"/>
      <c r="B15" s="12">
        <v>24</v>
      </c>
      <c r="C15" s="41" t="s">
        <v>17</v>
      </c>
      <c r="D15" s="41"/>
      <c r="E15" s="15">
        <f>VLOOKUP(C15,RA!B18:D46,3,0)</f>
        <v>450577.60320000001</v>
      </c>
      <c r="F15" s="25">
        <f>VLOOKUP(C15,RA!B19:I50,8,0)</f>
        <v>42362.056299999997</v>
      </c>
      <c r="G15" s="16">
        <f t="shared" si="0"/>
        <v>408215.54690000002</v>
      </c>
      <c r="H15" s="27">
        <f>RA!J19</f>
        <v>9.4017225887715803</v>
      </c>
      <c r="I15" s="20">
        <f>VLOOKUP(B15,RMS!B:D,3,FALSE)</f>
        <v>450577.60723333299</v>
      </c>
      <c r="J15" s="21">
        <f>VLOOKUP(B15,RMS!B:E,4,FALSE)</f>
        <v>408215.54729316197</v>
      </c>
      <c r="K15" s="22">
        <f t="shared" si="1"/>
        <v>-4.0333329816348851E-3</v>
      </c>
      <c r="L15" s="22">
        <f t="shared" si="2"/>
        <v>-3.9316195761784911E-4</v>
      </c>
      <c r="M15" s="34"/>
    </row>
    <row r="16" spans="1:13" x14ac:dyDescent="0.15">
      <c r="A16" s="43"/>
      <c r="B16" s="12">
        <v>25</v>
      </c>
      <c r="C16" s="41" t="s">
        <v>18</v>
      </c>
      <c r="D16" s="41"/>
      <c r="E16" s="15">
        <f>VLOOKUP(C16,RA!B20:D47,3,0)</f>
        <v>893175.33010000002</v>
      </c>
      <c r="F16" s="25">
        <f>VLOOKUP(C16,RA!B20:I51,8,0)</f>
        <v>73517.548500000004</v>
      </c>
      <c r="G16" s="16">
        <f t="shared" si="0"/>
        <v>819657.78159999999</v>
      </c>
      <c r="H16" s="27">
        <f>RA!J20</f>
        <v>8.2310321414462901</v>
      </c>
      <c r="I16" s="20">
        <f>VLOOKUP(B16,RMS!B:D,3,FALSE)</f>
        <v>893175.63879999996</v>
      </c>
      <c r="J16" s="21">
        <f>VLOOKUP(B16,RMS!B:E,4,FALSE)</f>
        <v>819657.78159999999</v>
      </c>
      <c r="K16" s="22">
        <f t="shared" si="1"/>
        <v>-0.30869999993592501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1" t="s">
        <v>19</v>
      </c>
      <c r="D17" s="41"/>
      <c r="E17" s="15">
        <f>VLOOKUP(C17,RA!B20:D48,3,0)</f>
        <v>334305.2</v>
      </c>
      <c r="F17" s="25">
        <f>VLOOKUP(C17,RA!B21:I52,8,0)</f>
        <v>35003.024400000002</v>
      </c>
      <c r="G17" s="16">
        <f t="shared" si="0"/>
        <v>299302.17560000002</v>
      </c>
      <c r="H17" s="27">
        <f>RA!J21</f>
        <v>10.4703798804206</v>
      </c>
      <c r="I17" s="20">
        <f>VLOOKUP(B17,RMS!B:D,3,FALSE)</f>
        <v>334304.806889411</v>
      </c>
      <c r="J17" s="21">
        <f>VLOOKUP(B17,RMS!B:E,4,FALSE)</f>
        <v>299302.17559205799</v>
      </c>
      <c r="K17" s="22">
        <f t="shared" si="1"/>
        <v>0.39311058900784701</v>
      </c>
      <c r="L17" s="22">
        <f t="shared" si="2"/>
        <v>7.9420278780162334E-6</v>
      </c>
      <c r="M17" s="34"/>
    </row>
    <row r="18" spans="1:13" x14ac:dyDescent="0.15">
      <c r="A18" s="43"/>
      <c r="B18" s="12">
        <v>27</v>
      </c>
      <c r="C18" s="41" t="s">
        <v>20</v>
      </c>
      <c r="D18" s="41"/>
      <c r="E18" s="15">
        <f>VLOOKUP(C18,RA!B22:D49,3,0)</f>
        <v>1342420.6699000001</v>
      </c>
      <c r="F18" s="25">
        <f>VLOOKUP(C18,RA!B22:I53,8,0)</f>
        <v>176186.4699</v>
      </c>
      <c r="G18" s="16">
        <f t="shared" si="0"/>
        <v>1166234.2000000002</v>
      </c>
      <c r="H18" s="27">
        <f>RA!J22</f>
        <v>13.1245349427705</v>
      </c>
      <c r="I18" s="20">
        <f>VLOOKUP(B18,RMS!B:D,3,FALSE)</f>
        <v>1342421.89389658</v>
      </c>
      <c r="J18" s="21">
        <f>VLOOKUP(B18,RMS!B:E,4,FALSE)</f>
        <v>1166234.1992897401</v>
      </c>
      <c r="K18" s="22">
        <f t="shared" si="1"/>
        <v>-1.2239965798798949</v>
      </c>
      <c r="L18" s="22">
        <f t="shared" si="2"/>
        <v>7.1026012301445007E-4</v>
      </c>
      <c r="M18" s="34"/>
    </row>
    <row r="19" spans="1:13" x14ac:dyDescent="0.15">
      <c r="A19" s="43"/>
      <c r="B19" s="12">
        <v>29</v>
      </c>
      <c r="C19" s="41" t="s">
        <v>21</v>
      </c>
      <c r="D19" s="41"/>
      <c r="E19" s="15">
        <f>VLOOKUP(C19,RA!B22:D50,3,0)</f>
        <v>2387169.8344999999</v>
      </c>
      <c r="F19" s="25">
        <f>VLOOKUP(C19,RA!B23:I54,8,0)</f>
        <v>286864.94050000003</v>
      </c>
      <c r="G19" s="16">
        <f t="shared" si="0"/>
        <v>2100304.8939999999</v>
      </c>
      <c r="H19" s="27">
        <f>RA!J23</f>
        <v>12.0169472801706</v>
      </c>
      <c r="I19" s="20">
        <f>VLOOKUP(B19,RMS!B:D,3,FALSE)</f>
        <v>2387171.46976496</v>
      </c>
      <c r="J19" s="21">
        <f>VLOOKUP(B19,RMS!B:E,4,FALSE)</f>
        <v>2100304.9228239302</v>
      </c>
      <c r="K19" s="22">
        <f t="shared" si="1"/>
        <v>-1.6352649601176381</v>
      </c>
      <c r="L19" s="22">
        <f t="shared" si="2"/>
        <v>-2.882393030449748E-2</v>
      </c>
      <c r="M19" s="34"/>
    </row>
    <row r="20" spans="1:13" x14ac:dyDescent="0.15">
      <c r="A20" s="43"/>
      <c r="B20" s="12">
        <v>31</v>
      </c>
      <c r="C20" s="41" t="s">
        <v>22</v>
      </c>
      <c r="D20" s="41"/>
      <c r="E20" s="15">
        <f>VLOOKUP(C20,RA!B24:D51,3,0)</f>
        <v>235634.91589999999</v>
      </c>
      <c r="F20" s="25">
        <f>VLOOKUP(C20,RA!B24:I55,8,0)</f>
        <v>37337.946900000003</v>
      </c>
      <c r="G20" s="16">
        <f t="shared" si="0"/>
        <v>198296.96899999998</v>
      </c>
      <c r="H20" s="27">
        <f>RA!J24</f>
        <v>15.8456766720623</v>
      </c>
      <c r="I20" s="20">
        <f>VLOOKUP(B20,RMS!B:D,3,FALSE)</f>
        <v>235634.85532521701</v>
      </c>
      <c r="J20" s="21">
        <f>VLOOKUP(B20,RMS!B:E,4,FALSE)</f>
        <v>198296.97100766</v>
      </c>
      <c r="K20" s="22">
        <f t="shared" si="1"/>
        <v>6.0574782983167097E-2</v>
      </c>
      <c r="L20" s="22">
        <f t="shared" si="2"/>
        <v>-2.0076600194443017E-3</v>
      </c>
      <c r="M20" s="34"/>
    </row>
    <row r="21" spans="1:13" x14ac:dyDescent="0.15">
      <c r="A21" s="43"/>
      <c r="B21" s="12">
        <v>32</v>
      </c>
      <c r="C21" s="41" t="s">
        <v>23</v>
      </c>
      <c r="D21" s="41"/>
      <c r="E21" s="15">
        <f>VLOOKUP(C21,RA!B24:D52,3,0)</f>
        <v>223251.60939999999</v>
      </c>
      <c r="F21" s="25">
        <f>VLOOKUP(C21,RA!B25:I56,8,0)</f>
        <v>18345.161199999999</v>
      </c>
      <c r="G21" s="16">
        <f t="shared" si="0"/>
        <v>204906.44819999998</v>
      </c>
      <c r="H21" s="27">
        <f>RA!J25</f>
        <v>8.2172582089345507</v>
      </c>
      <c r="I21" s="20">
        <f>VLOOKUP(B21,RMS!B:D,3,FALSE)</f>
        <v>223251.61527507799</v>
      </c>
      <c r="J21" s="21">
        <f>VLOOKUP(B21,RMS!B:E,4,FALSE)</f>
        <v>204906.448007303</v>
      </c>
      <c r="K21" s="22">
        <f t="shared" si="1"/>
        <v>-5.8750780008267611E-3</v>
      </c>
      <c r="L21" s="22">
        <f t="shared" si="2"/>
        <v>1.9269698532298207E-4</v>
      </c>
      <c r="M21" s="34"/>
    </row>
    <row r="22" spans="1:13" x14ac:dyDescent="0.15">
      <c r="A22" s="43"/>
      <c r="B22" s="12">
        <v>33</v>
      </c>
      <c r="C22" s="41" t="s">
        <v>24</v>
      </c>
      <c r="D22" s="41"/>
      <c r="E22" s="15">
        <f>VLOOKUP(C22,RA!B26:D53,3,0)</f>
        <v>574884.52480000001</v>
      </c>
      <c r="F22" s="25">
        <f>VLOOKUP(C22,RA!B26:I57,8,0)</f>
        <v>122443.577</v>
      </c>
      <c r="G22" s="16">
        <f t="shared" si="0"/>
        <v>452440.94780000002</v>
      </c>
      <c r="H22" s="27">
        <f>RA!J26</f>
        <v>21.298812495013301</v>
      </c>
      <c r="I22" s="20">
        <f>VLOOKUP(B22,RMS!B:D,3,FALSE)</f>
        <v>574884.47980301804</v>
      </c>
      <c r="J22" s="21">
        <f>VLOOKUP(B22,RMS!B:E,4,FALSE)</f>
        <v>452440.92584051401</v>
      </c>
      <c r="K22" s="22">
        <f t="shared" si="1"/>
        <v>4.4996981974691153E-2</v>
      </c>
      <c r="L22" s="22">
        <f t="shared" si="2"/>
        <v>2.1959486010018736E-2</v>
      </c>
      <c r="M22" s="34"/>
    </row>
    <row r="23" spans="1:13" x14ac:dyDescent="0.15">
      <c r="A23" s="43"/>
      <c r="B23" s="12">
        <v>34</v>
      </c>
      <c r="C23" s="41" t="s">
        <v>25</v>
      </c>
      <c r="D23" s="41"/>
      <c r="E23" s="15">
        <f>VLOOKUP(C23,RA!B26:D54,3,0)</f>
        <v>227397.88209999999</v>
      </c>
      <c r="F23" s="25">
        <f>VLOOKUP(C23,RA!B27:I58,8,0)</f>
        <v>63471.343500000003</v>
      </c>
      <c r="G23" s="16">
        <f t="shared" si="0"/>
        <v>163926.53859999997</v>
      </c>
      <c r="H23" s="27">
        <f>RA!J27</f>
        <v>27.9120205139325</v>
      </c>
      <c r="I23" s="20">
        <f>VLOOKUP(B23,RMS!B:D,3,FALSE)</f>
        <v>227397.714625694</v>
      </c>
      <c r="J23" s="21">
        <f>VLOOKUP(B23,RMS!B:E,4,FALSE)</f>
        <v>163926.54827650901</v>
      </c>
      <c r="K23" s="22">
        <f t="shared" si="1"/>
        <v>0.16747430598479696</v>
      </c>
      <c r="L23" s="22">
        <f t="shared" si="2"/>
        <v>-9.6765090420376509E-3</v>
      </c>
      <c r="M23" s="34"/>
    </row>
    <row r="24" spans="1:13" x14ac:dyDescent="0.15">
      <c r="A24" s="43"/>
      <c r="B24" s="12">
        <v>35</v>
      </c>
      <c r="C24" s="41" t="s">
        <v>26</v>
      </c>
      <c r="D24" s="41"/>
      <c r="E24" s="15">
        <f>VLOOKUP(C24,RA!B28:D55,3,0)</f>
        <v>809208.22730000003</v>
      </c>
      <c r="F24" s="25">
        <f>VLOOKUP(C24,RA!B28:I59,8,0)</f>
        <v>23603.9175</v>
      </c>
      <c r="G24" s="16">
        <f t="shared" si="0"/>
        <v>785604.30980000005</v>
      </c>
      <c r="H24" s="27">
        <f>RA!J28</f>
        <v>2.9169151651802498</v>
      </c>
      <c r="I24" s="20">
        <f>VLOOKUP(B24,RMS!B:D,3,FALSE)</f>
        <v>809208.22613893799</v>
      </c>
      <c r="J24" s="21">
        <f>VLOOKUP(B24,RMS!B:E,4,FALSE)</f>
        <v>785604.31057168101</v>
      </c>
      <c r="K24" s="22">
        <f t="shared" si="1"/>
        <v>1.1610620422288775E-3</v>
      </c>
      <c r="L24" s="22">
        <f t="shared" si="2"/>
        <v>-7.7168096322566271E-4</v>
      </c>
      <c r="M24" s="34"/>
    </row>
    <row r="25" spans="1:13" x14ac:dyDescent="0.15">
      <c r="A25" s="43"/>
      <c r="B25" s="12">
        <v>36</v>
      </c>
      <c r="C25" s="41" t="s">
        <v>27</v>
      </c>
      <c r="D25" s="41"/>
      <c r="E25" s="15">
        <f>VLOOKUP(C25,RA!B28:D56,3,0)</f>
        <v>613947.85430000001</v>
      </c>
      <c r="F25" s="25">
        <f>VLOOKUP(C25,RA!B29:I60,8,0)</f>
        <v>98084.885399999999</v>
      </c>
      <c r="G25" s="16">
        <f t="shared" si="0"/>
        <v>515862.96889999998</v>
      </c>
      <c r="H25" s="27">
        <f>RA!J29</f>
        <v>15.976093851135399</v>
      </c>
      <c r="I25" s="20">
        <f>VLOOKUP(B25,RMS!B:D,3,FALSE)</f>
        <v>613947.85441858403</v>
      </c>
      <c r="J25" s="21">
        <f>VLOOKUP(B25,RMS!B:E,4,FALSE)</f>
        <v>515862.93190823001</v>
      </c>
      <c r="K25" s="22">
        <f t="shared" si="1"/>
        <v>-1.1858402285724878E-4</v>
      </c>
      <c r="L25" s="22">
        <f t="shared" si="2"/>
        <v>3.6991769971791655E-2</v>
      </c>
      <c r="M25" s="34"/>
    </row>
    <row r="26" spans="1:13" x14ac:dyDescent="0.15">
      <c r="A26" s="43"/>
      <c r="B26" s="12">
        <v>37</v>
      </c>
      <c r="C26" s="41" t="s">
        <v>28</v>
      </c>
      <c r="D26" s="41"/>
      <c r="E26" s="15">
        <f>VLOOKUP(C26,RA!B30:D57,3,0)</f>
        <v>1314986.9339000001</v>
      </c>
      <c r="F26" s="25">
        <f>VLOOKUP(C26,RA!B30:I61,8,0)</f>
        <v>135576.80609999999</v>
      </c>
      <c r="G26" s="16">
        <f t="shared" si="0"/>
        <v>1179410.1278000001</v>
      </c>
      <c r="H26" s="27">
        <f>RA!J30</f>
        <v>10.310125721014201</v>
      </c>
      <c r="I26" s="20">
        <f>VLOOKUP(B26,RMS!B:D,3,FALSE)</f>
        <v>1314986.98453894</v>
      </c>
      <c r="J26" s="21">
        <f>VLOOKUP(B26,RMS!B:E,4,FALSE)</f>
        <v>1179410.11337586</v>
      </c>
      <c r="K26" s="22">
        <f t="shared" si="1"/>
        <v>-5.0638939952477813E-2</v>
      </c>
      <c r="L26" s="22">
        <f t="shared" si="2"/>
        <v>1.4424140099436045E-2</v>
      </c>
      <c r="M26" s="34"/>
    </row>
    <row r="27" spans="1:13" x14ac:dyDescent="0.15">
      <c r="A27" s="43"/>
      <c r="B27" s="12">
        <v>38</v>
      </c>
      <c r="C27" s="41" t="s">
        <v>29</v>
      </c>
      <c r="D27" s="41"/>
      <c r="E27" s="15">
        <f>VLOOKUP(C27,RA!B30:D58,3,0)</f>
        <v>856719.89</v>
      </c>
      <c r="F27" s="25">
        <f>VLOOKUP(C27,RA!B31:I62,8,0)</f>
        <v>36955.1489</v>
      </c>
      <c r="G27" s="16">
        <f t="shared" si="0"/>
        <v>819764.74109999998</v>
      </c>
      <c r="H27" s="27">
        <f>RA!J31</f>
        <v>4.3135626161311604</v>
      </c>
      <c r="I27" s="20">
        <f>VLOOKUP(B27,RMS!B:D,3,FALSE)</f>
        <v>856719.81163539796</v>
      </c>
      <c r="J27" s="21">
        <f>VLOOKUP(B27,RMS!B:E,4,FALSE)</f>
        <v>819764.79293008801</v>
      </c>
      <c r="K27" s="22">
        <f t="shared" si="1"/>
        <v>7.8364602057263255E-2</v>
      </c>
      <c r="L27" s="22">
        <f t="shared" si="2"/>
        <v>-5.1830088021233678E-2</v>
      </c>
      <c r="M27" s="34"/>
    </row>
    <row r="28" spans="1:13" x14ac:dyDescent="0.15">
      <c r="A28" s="43"/>
      <c r="B28" s="12">
        <v>39</v>
      </c>
      <c r="C28" s="41" t="s">
        <v>30</v>
      </c>
      <c r="D28" s="41"/>
      <c r="E28" s="15">
        <f>VLOOKUP(C28,RA!B32:D59,3,0)</f>
        <v>119986.8397</v>
      </c>
      <c r="F28" s="25">
        <f>VLOOKUP(C28,RA!B32:I63,8,0)</f>
        <v>34294.925300000003</v>
      </c>
      <c r="G28" s="16">
        <f t="shared" si="0"/>
        <v>85691.914399999994</v>
      </c>
      <c r="H28" s="27">
        <f>RA!J32</f>
        <v>28.582239006999998</v>
      </c>
      <c r="I28" s="20">
        <f>VLOOKUP(B28,RMS!B:D,3,FALSE)</f>
        <v>119986.66104427</v>
      </c>
      <c r="J28" s="21">
        <f>VLOOKUP(B28,RMS!B:E,4,FALSE)</f>
        <v>85691.923319930298</v>
      </c>
      <c r="K28" s="22">
        <f t="shared" si="1"/>
        <v>0.17865572999289725</v>
      </c>
      <c r="L28" s="22">
        <f t="shared" si="2"/>
        <v>-8.9199303038185462E-3</v>
      </c>
      <c r="M28" s="34"/>
    </row>
    <row r="29" spans="1:13" x14ac:dyDescent="0.15">
      <c r="A29" s="43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1" t="s">
        <v>32</v>
      </c>
      <c r="D30" s="41"/>
      <c r="E30" s="15">
        <f>VLOOKUP(C30,RA!B34:D62,3,0)</f>
        <v>142302.80590000001</v>
      </c>
      <c r="F30" s="25">
        <f>VLOOKUP(C30,RA!B34:I66,8,0)</f>
        <v>22327.608800000002</v>
      </c>
      <c r="G30" s="16">
        <f t="shared" si="0"/>
        <v>119975.1971</v>
      </c>
      <c r="H30" s="27">
        <f>RA!J34</f>
        <v>0</v>
      </c>
      <c r="I30" s="20">
        <f>VLOOKUP(B30,RMS!B:D,3,FALSE)</f>
        <v>142302.80559999999</v>
      </c>
      <c r="J30" s="21">
        <f>VLOOKUP(B30,RMS!B:E,4,FALSE)</f>
        <v>119975.2003</v>
      </c>
      <c r="K30" s="22">
        <f t="shared" si="1"/>
        <v>3.0000001424923539E-4</v>
      </c>
      <c r="L30" s="22">
        <f t="shared" si="2"/>
        <v>-3.1999999919207767E-3</v>
      </c>
      <c r="M30" s="34"/>
    </row>
    <row r="31" spans="1:13" s="39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133769.71</v>
      </c>
      <c r="F31" s="25">
        <f>VLOOKUP(C31,RA!B35:I67,8,0)</f>
        <v>2205.9</v>
      </c>
      <c r="G31" s="16">
        <f t="shared" si="0"/>
        <v>131563.81</v>
      </c>
      <c r="H31" s="27">
        <f>RA!J35</f>
        <v>15.690209802110401</v>
      </c>
      <c r="I31" s="20">
        <f>VLOOKUP(B31,RMS!B:D,3,FALSE)</f>
        <v>133769.71</v>
      </c>
      <c r="J31" s="21">
        <f>VLOOKUP(B31,RMS!B:E,4,FALSE)</f>
        <v>131563.81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1" t="s">
        <v>36</v>
      </c>
      <c r="D32" s="41"/>
      <c r="E32" s="15">
        <f>VLOOKUP(C32,RA!B34:D63,3,0)</f>
        <v>235101.8</v>
      </c>
      <c r="F32" s="25">
        <f>VLOOKUP(C32,RA!B34:I67,8,0)</f>
        <v>-30759.48</v>
      </c>
      <c r="G32" s="16">
        <f t="shared" si="0"/>
        <v>265861.27999999997</v>
      </c>
      <c r="H32" s="27">
        <f>RA!J35</f>
        <v>15.690209802110401</v>
      </c>
      <c r="I32" s="20">
        <f>VLOOKUP(B32,RMS!B:D,3,FALSE)</f>
        <v>235101.8</v>
      </c>
      <c r="J32" s="21">
        <f>VLOOKUP(B32,RMS!B:E,4,FALSE)</f>
        <v>265861.28000000003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1" t="s">
        <v>37</v>
      </c>
      <c r="D33" s="41"/>
      <c r="E33" s="15">
        <f>VLOOKUP(C33,RA!B34:D64,3,0)</f>
        <v>508582.99</v>
      </c>
      <c r="F33" s="25">
        <f>VLOOKUP(C33,RA!B34:I68,8,0)</f>
        <v>-62385</v>
      </c>
      <c r="G33" s="16">
        <f t="shared" si="0"/>
        <v>570967.99</v>
      </c>
      <c r="H33" s="27">
        <f>RA!J34</f>
        <v>0</v>
      </c>
      <c r="I33" s="20">
        <f>VLOOKUP(B33,RMS!B:D,3,FALSE)</f>
        <v>508582.99</v>
      </c>
      <c r="J33" s="21">
        <f>VLOOKUP(B33,RMS!B:E,4,FALSE)</f>
        <v>570967.99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1" t="s">
        <v>38</v>
      </c>
      <c r="D34" s="41"/>
      <c r="E34" s="15">
        <f>VLOOKUP(C34,RA!B35:D65,3,0)</f>
        <v>232383.94</v>
      </c>
      <c r="F34" s="25">
        <f>VLOOKUP(C34,RA!B35:I69,8,0)</f>
        <v>-34618.050000000003</v>
      </c>
      <c r="G34" s="16">
        <f t="shared" si="0"/>
        <v>267001.99</v>
      </c>
      <c r="H34" s="27">
        <f>RA!J35</f>
        <v>15.690209802110401</v>
      </c>
      <c r="I34" s="20">
        <f>VLOOKUP(B34,RMS!B:D,3,FALSE)</f>
        <v>232383.94</v>
      </c>
      <c r="J34" s="21">
        <f>VLOOKUP(B34,RMS!B:E,4,FALSE)</f>
        <v>267001.99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3"/>
      <c r="B35" s="12">
        <v>74</v>
      </c>
      <c r="C35" s="41" t="s">
        <v>72</v>
      </c>
      <c r="D35" s="41"/>
      <c r="E35" s="15">
        <f>VLOOKUP(C35,RA!B36:D66,3,0)</f>
        <v>0.08</v>
      </c>
      <c r="F35" s="25">
        <f>VLOOKUP(C35,RA!B36:I70,8,0)</f>
        <v>7.0000000000000007E-2</v>
      </c>
      <c r="G35" s="16">
        <f t="shared" si="0"/>
        <v>9.999999999999995E-3</v>
      </c>
      <c r="H35" s="27">
        <f>RA!J36</f>
        <v>1.64902801987087</v>
      </c>
      <c r="I35" s="20">
        <f>VLOOKUP(B35,RMS!B:D,3,FALSE)</f>
        <v>0.08</v>
      </c>
      <c r="J35" s="21">
        <f>VLOOKUP(B35,RMS!B:E,4,FALSE)</f>
        <v>0.01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1" t="s">
        <v>33</v>
      </c>
      <c r="D36" s="41"/>
      <c r="E36" s="15">
        <f>VLOOKUP(C36,RA!B8:D66,3,0)</f>
        <v>109094.87239999999</v>
      </c>
      <c r="F36" s="25">
        <f>VLOOKUP(C36,RA!B8:I70,8,0)</f>
        <v>6046.5133999999998</v>
      </c>
      <c r="G36" s="16">
        <f t="shared" si="0"/>
        <v>103048.359</v>
      </c>
      <c r="H36" s="27">
        <f>RA!J36</f>
        <v>1.64902801987087</v>
      </c>
      <c r="I36" s="20">
        <f>VLOOKUP(B36,RMS!B:D,3,FALSE)</f>
        <v>109094.871794872</v>
      </c>
      <c r="J36" s="21">
        <f>VLOOKUP(B36,RMS!B:E,4,FALSE)</f>
        <v>103048.358974359</v>
      </c>
      <c r="K36" s="22">
        <f t="shared" si="1"/>
        <v>6.0512799245771021E-4</v>
      </c>
      <c r="L36" s="22">
        <f t="shared" si="2"/>
        <v>2.5640998501330614E-5</v>
      </c>
      <c r="M36" s="34"/>
    </row>
    <row r="37" spans="1:13" x14ac:dyDescent="0.15">
      <c r="A37" s="43"/>
      <c r="B37" s="12">
        <v>76</v>
      </c>
      <c r="C37" s="41" t="s">
        <v>34</v>
      </c>
      <c r="D37" s="41"/>
      <c r="E37" s="15">
        <f>VLOOKUP(C37,RA!B8:D67,3,0)</f>
        <v>373720.35159999999</v>
      </c>
      <c r="F37" s="25">
        <f>VLOOKUP(C37,RA!B8:I71,8,0)</f>
        <v>23996.686900000001</v>
      </c>
      <c r="G37" s="16">
        <f t="shared" si="0"/>
        <v>349723.66469999996</v>
      </c>
      <c r="H37" s="27">
        <f>RA!J37</f>
        <v>-13.083472776473901</v>
      </c>
      <c r="I37" s="20">
        <f>VLOOKUP(B37,RMS!B:D,3,FALSE)</f>
        <v>373720.346340171</v>
      </c>
      <c r="J37" s="21">
        <f>VLOOKUP(B37,RMS!B:E,4,FALSE)</f>
        <v>349723.662095726</v>
      </c>
      <c r="K37" s="22">
        <f t="shared" si="1"/>
        <v>5.2598289912566543E-3</v>
      </c>
      <c r="L37" s="22">
        <f t="shared" si="2"/>
        <v>2.6042739627882838E-3</v>
      </c>
      <c r="M37" s="34"/>
    </row>
    <row r="38" spans="1:13" x14ac:dyDescent="0.15">
      <c r="A38" s="43"/>
      <c r="B38" s="12">
        <v>77</v>
      </c>
      <c r="C38" s="41" t="s">
        <v>39</v>
      </c>
      <c r="D38" s="41"/>
      <c r="E38" s="15">
        <f>VLOOKUP(C38,RA!B9:D68,3,0)</f>
        <v>112047.08</v>
      </c>
      <c r="F38" s="25">
        <f>VLOOKUP(C38,RA!B9:I72,8,0)</f>
        <v>-8977.73</v>
      </c>
      <c r="G38" s="16">
        <f t="shared" si="0"/>
        <v>121024.81</v>
      </c>
      <c r="H38" s="27">
        <f>RA!J38</f>
        <v>-12.266434628495899</v>
      </c>
      <c r="I38" s="20">
        <f>VLOOKUP(B38,RMS!B:D,3,FALSE)</f>
        <v>112047.08</v>
      </c>
      <c r="J38" s="21">
        <f>VLOOKUP(B38,RMS!B:E,4,FALSE)</f>
        <v>121024.81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1" t="s">
        <v>40</v>
      </c>
      <c r="D39" s="41"/>
      <c r="E39" s="15">
        <f>VLOOKUP(C39,RA!B10:D69,3,0)</f>
        <v>52047.91</v>
      </c>
      <c r="F39" s="25">
        <f>VLOOKUP(C39,RA!B10:I73,8,0)</f>
        <v>7184.41</v>
      </c>
      <c r="G39" s="16">
        <f t="shared" si="0"/>
        <v>44863.5</v>
      </c>
      <c r="H39" s="27">
        <f>RA!J39</f>
        <v>-14.8969201572191</v>
      </c>
      <c r="I39" s="20">
        <f>VLOOKUP(B39,RMS!B:D,3,FALSE)</f>
        <v>52047.91</v>
      </c>
      <c r="J39" s="21">
        <f>VLOOKUP(B39,RMS!B:E,4,FALSE)</f>
        <v>44863.5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1" t="s">
        <v>35</v>
      </c>
      <c r="D40" s="41"/>
      <c r="E40" s="15">
        <f>VLOOKUP(C40,RA!B8:D70,3,0)</f>
        <v>3939.2858999999999</v>
      </c>
      <c r="F40" s="25">
        <f>VLOOKUP(C40,RA!B8:I74,8,0)</f>
        <v>506.8152</v>
      </c>
      <c r="G40" s="16">
        <f t="shared" si="0"/>
        <v>3432.4706999999999</v>
      </c>
      <c r="H40" s="27">
        <f>RA!J40</f>
        <v>87.5</v>
      </c>
      <c r="I40" s="20">
        <f>VLOOKUP(B40,RMS!B:D,3,FALSE)</f>
        <v>3939.2859844187301</v>
      </c>
      <c r="J40" s="21">
        <f>VLOOKUP(B40,RMS!B:E,4,FALSE)</f>
        <v>3432.4709174797699</v>
      </c>
      <c r="K40" s="22">
        <f t="shared" si="1"/>
        <v>-8.4418730239121942E-5</v>
      </c>
      <c r="L40" s="22">
        <f t="shared" si="2"/>
        <v>-2.1747977007180452E-4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9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9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60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8"/>
      <c r="W4" s="48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49" t="s">
        <v>4</v>
      </c>
      <c r="C6" s="50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1" t="s">
        <v>5</v>
      </c>
      <c r="B7" s="52"/>
      <c r="C7" s="53"/>
      <c r="D7" s="68">
        <v>16676158.863299999</v>
      </c>
      <c r="E7" s="68">
        <v>18322736.9267</v>
      </c>
      <c r="F7" s="69">
        <v>91.013471022439902</v>
      </c>
      <c r="G7" s="68">
        <v>14294733.979900001</v>
      </c>
      <c r="H7" s="69">
        <v>16.659455760062102</v>
      </c>
      <c r="I7" s="68">
        <v>1799876.5523000001</v>
      </c>
      <c r="J7" s="69">
        <v>10.793112293149701</v>
      </c>
      <c r="K7" s="68">
        <v>1573821.2726</v>
      </c>
      <c r="L7" s="69">
        <v>11.009797557708801</v>
      </c>
      <c r="M7" s="69">
        <v>0.143634657654963</v>
      </c>
      <c r="N7" s="68">
        <v>87799307.769899994</v>
      </c>
      <c r="O7" s="68">
        <v>3627157595.2687998</v>
      </c>
      <c r="P7" s="68">
        <v>915611</v>
      </c>
      <c r="Q7" s="68">
        <v>798837</v>
      </c>
      <c r="R7" s="69">
        <v>14.618000918835801</v>
      </c>
      <c r="S7" s="68">
        <v>18.2131482292153</v>
      </c>
      <c r="T7" s="68">
        <v>17.8877208996328</v>
      </c>
      <c r="U7" s="70">
        <v>1.7867714328509401</v>
      </c>
      <c r="V7" s="58"/>
      <c r="W7" s="58"/>
    </row>
    <row r="8" spans="1:23" ht="14.25" thickBot="1" x14ac:dyDescent="0.2">
      <c r="A8" s="54">
        <v>42160</v>
      </c>
      <c r="B8" s="44" t="s">
        <v>6</v>
      </c>
      <c r="C8" s="45"/>
      <c r="D8" s="71">
        <v>487982.86300000001</v>
      </c>
      <c r="E8" s="71">
        <v>600774.16680000001</v>
      </c>
      <c r="F8" s="72">
        <v>81.225673467156795</v>
      </c>
      <c r="G8" s="71">
        <v>497744.88270000002</v>
      </c>
      <c r="H8" s="72">
        <v>-1.9612496359673901</v>
      </c>
      <c r="I8" s="71">
        <v>122183.08259999999</v>
      </c>
      <c r="J8" s="72">
        <v>25.0383961946631</v>
      </c>
      <c r="K8" s="71">
        <v>123346.5295</v>
      </c>
      <c r="L8" s="72">
        <v>24.781074358999099</v>
      </c>
      <c r="M8" s="72">
        <v>-9.4323440206719993E-3</v>
      </c>
      <c r="N8" s="71">
        <v>2440597.3235999998</v>
      </c>
      <c r="O8" s="71">
        <v>134778655.95629999</v>
      </c>
      <c r="P8" s="71">
        <v>22257</v>
      </c>
      <c r="Q8" s="71">
        <v>19534</v>
      </c>
      <c r="R8" s="72">
        <v>13.9397972765435</v>
      </c>
      <c r="S8" s="71">
        <v>21.924916340926501</v>
      </c>
      <c r="T8" s="71">
        <v>22.0028909849493</v>
      </c>
      <c r="U8" s="73">
        <v>-0.35564397514857299</v>
      </c>
      <c r="V8" s="58"/>
      <c r="W8" s="58"/>
    </row>
    <row r="9" spans="1:23" ht="12" customHeight="1" thickBot="1" x14ac:dyDescent="0.2">
      <c r="A9" s="55"/>
      <c r="B9" s="44" t="s">
        <v>7</v>
      </c>
      <c r="C9" s="45"/>
      <c r="D9" s="71">
        <v>72217.062399999995</v>
      </c>
      <c r="E9" s="71">
        <v>86903.473800000007</v>
      </c>
      <c r="F9" s="72">
        <v>83.100317216548405</v>
      </c>
      <c r="G9" s="71">
        <v>66165.745899999994</v>
      </c>
      <c r="H9" s="72">
        <v>9.14569376901715</v>
      </c>
      <c r="I9" s="71">
        <v>16632.4499</v>
      </c>
      <c r="J9" s="72">
        <v>23.03119144874</v>
      </c>
      <c r="K9" s="71">
        <v>15734.61</v>
      </c>
      <c r="L9" s="72">
        <v>23.780597930204902</v>
      </c>
      <c r="M9" s="72">
        <v>5.7061465139587E-2</v>
      </c>
      <c r="N9" s="71">
        <v>541913.76399999997</v>
      </c>
      <c r="O9" s="71">
        <v>21190558.908199999</v>
      </c>
      <c r="P9" s="71">
        <v>3992</v>
      </c>
      <c r="Q9" s="71">
        <v>3170</v>
      </c>
      <c r="R9" s="72">
        <v>25.930599369085201</v>
      </c>
      <c r="S9" s="71">
        <v>18.090446492986</v>
      </c>
      <c r="T9" s="71">
        <v>18.471756687697201</v>
      </c>
      <c r="U9" s="73">
        <v>-2.1077986928571799</v>
      </c>
      <c r="V9" s="58"/>
      <c r="W9" s="58"/>
    </row>
    <row r="10" spans="1:23" ht="14.25" thickBot="1" x14ac:dyDescent="0.2">
      <c r="A10" s="55"/>
      <c r="B10" s="44" t="s">
        <v>8</v>
      </c>
      <c r="C10" s="45"/>
      <c r="D10" s="71">
        <v>124819.4366</v>
      </c>
      <c r="E10" s="71">
        <v>143415.34880000001</v>
      </c>
      <c r="F10" s="72">
        <v>87.033527195242598</v>
      </c>
      <c r="G10" s="71">
        <v>106654.0533</v>
      </c>
      <c r="H10" s="72">
        <v>17.032060890272799</v>
      </c>
      <c r="I10" s="71">
        <v>36067.808599999997</v>
      </c>
      <c r="J10" s="72">
        <v>28.8959873417663</v>
      </c>
      <c r="K10" s="71">
        <v>32239.0838</v>
      </c>
      <c r="L10" s="72">
        <v>30.227715499304001</v>
      </c>
      <c r="M10" s="72">
        <v>0.11876034764983</v>
      </c>
      <c r="N10" s="71">
        <v>1567728.9801</v>
      </c>
      <c r="O10" s="71">
        <v>35310090.055399999</v>
      </c>
      <c r="P10" s="71">
        <v>86794</v>
      </c>
      <c r="Q10" s="71">
        <v>73782</v>
      </c>
      <c r="R10" s="72">
        <v>17.635737713805501</v>
      </c>
      <c r="S10" s="71">
        <v>1.4381113510150501</v>
      </c>
      <c r="T10" s="71">
        <v>1.4425075248705601</v>
      </c>
      <c r="U10" s="73">
        <v>-0.30569078343028999</v>
      </c>
      <c r="V10" s="58"/>
      <c r="W10" s="58"/>
    </row>
    <row r="11" spans="1:23" ht="14.25" thickBot="1" x14ac:dyDescent="0.2">
      <c r="A11" s="55"/>
      <c r="B11" s="44" t="s">
        <v>9</v>
      </c>
      <c r="C11" s="45"/>
      <c r="D11" s="71">
        <v>65894.125899999999</v>
      </c>
      <c r="E11" s="71">
        <v>81733.428599999999</v>
      </c>
      <c r="F11" s="72">
        <v>80.620777849028102</v>
      </c>
      <c r="G11" s="71">
        <v>75945.065700000006</v>
      </c>
      <c r="H11" s="72">
        <v>-13.2344869378393</v>
      </c>
      <c r="I11" s="71">
        <v>14746.2156</v>
      </c>
      <c r="J11" s="72">
        <v>22.378649687801701</v>
      </c>
      <c r="K11" s="71">
        <v>10587.2719</v>
      </c>
      <c r="L11" s="72">
        <v>13.940697532374401</v>
      </c>
      <c r="M11" s="72">
        <v>0.39282486926589599</v>
      </c>
      <c r="N11" s="71">
        <v>357777.74339999998</v>
      </c>
      <c r="O11" s="71">
        <v>11215393.791200001</v>
      </c>
      <c r="P11" s="71">
        <v>2871</v>
      </c>
      <c r="Q11" s="71">
        <v>2677</v>
      </c>
      <c r="R11" s="72">
        <v>7.24691819200598</v>
      </c>
      <c r="S11" s="71">
        <v>22.951628665969999</v>
      </c>
      <c r="T11" s="71">
        <v>21.183825438924199</v>
      </c>
      <c r="U11" s="73">
        <v>7.7022997050617299</v>
      </c>
      <c r="V11" s="58"/>
      <c r="W11" s="58"/>
    </row>
    <row r="12" spans="1:23" ht="14.25" thickBot="1" x14ac:dyDescent="0.2">
      <c r="A12" s="55"/>
      <c r="B12" s="44" t="s">
        <v>10</v>
      </c>
      <c r="C12" s="45"/>
      <c r="D12" s="71">
        <v>178929.1274</v>
      </c>
      <c r="E12" s="71">
        <v>248975.06570000001</v>
      </c>
      <c r="F12" s="72">
        <v>71.8662838372734</v>
      </c>
      <c r="G12" s="71">
        <v>232631.35250000001</v>
      </c>
      <c r="H12" s="72">
        <v>-23.0846893692027</v>
      </c>
      <c r="I12" s="71">
        <v>32380.7003</v>
      </c>
      <c r="J12" s="72">
        <v>18.096941940376301</v>
      </c>
      <c r="K12" s="71">
        <v>34108.383199999997</v>
      </c>
      <c r="L12" s="72">
        <v>14.661988950951899</v>
      </c>
      <c r="M12" s="72">
        <v>-5.0652735131695999E-2</v>
      </c>
      <c r="N12" s="71">
        <v>1037036.3936</v>
      </c>
      <c r="O12" s="71">
        <v>40016621.108099997</v>
      </c>
      <c r="P12" s="71">
        <v>2032</v>
      </c>
      <c r="Q12" s="71">
        <v>1758</v>
      </c>
      <c r="R12" s="72">
        <v>15.585893060295801</v>
      </c>
      <c r="S12" s="71">
        <v>88.055672933070895</v>
      </c>
      <c r="T12" s="71">
        <v>97.473936916951104</v>
      </c>
      <c r="U12" s="73">
        <v>-10.6958060397072</v>
      </c>
      <c r="V12" s="58"/>
      <c r="W12" s="58"/>
    </row>
    <row r="13" spans="1:23" ht="14.25" thickBot="1" x14ac:dyDescent="0.2">
      <c r="A13" s="55"/>
      <c r="B13" s="44" t="s">
        <v>11</v>
      </c>
      <c r="C13" s="45"/>
      <c r="D13" s="71">
        <v>214968.09289999999</v>
      </c>
      <c r="E13" s="71">
        <v>346531.12780000002</v>
      </c>
      <c r="F13" s="72">
        <v>62.034280806100803</v>
      </c>
      <c r="G13" s="71">
        <v>257494.87779999999</v>
      </c>
      <c r="H13" s="72">
        <v>-16.5155848004989</v>
      </c>
      <c r="I13" s="71">
        <v>65166.444100000001</v>
      </c>
      <c r="J13" s="72">
        <v>30.3144728228642</v>
      </c>
      <c r="K13" s="71">
        <v>72158.040299999993</v>
      </c>
      <c r="L13" s="72">
        <v>28.023097358870999</v>
      </c>
      <c r="M13" s="72">
        <v>-9.6892822628387998E-2</v>
      </c>
      <c r="N13" s="71">
        <v>1196694.1588999999</v>
      </c>
      <c r="O13" s="71">
        <v>60593620.628899999</v>
      </c>
      <c r="P13" s="71">
        <v>9126</v>
      </c>
      <c r="Q13" s="71">
        <v>8126</v>
      </c>
      <c r="R13" s="72">
        <v>12.306177701206</v>
      </c>
      <c r="S13" s="71">
        <v>23.555565735261901</v>
      </c>
      <c r="T13" s="71">
        <v>24.535601058331299</v>
      </c>
      <c r="U13" s="73">
        <v>-4.1605255169155804</v>
      </c>
      <c r="V13" s="58"/>
      <c r="W13" s="58"/>
    </row>
    <row r="14" spans="1:23" ht="14.25" thickBot="1" x14ac:dyDescent="0.2">
      <c r="A14" s="55"/>
      <c r="B14" s="44" t="s">
        <v>12</v>
      </c>
      <c r="C14" s="45"/>
      <c r="D14" s="71">
        <v>146926.57990000001</v>
      </c>
      <c r="E14" s="71">
        <v>174404.72279999999</v>
      </c>
      <c r="F14" s="72">
        <v>84.244610777248994</v>
      </c>
      <c r="G14" s="71">
        <v>142868.08309999999</v>
      </c>
      <c r="H14" s="72">
        <v>2.8407302120511102</v>
      </c>
      <c r="I14" s="71">
        <v>32214.762900000002</v>
      </c>
      <c r="J14" s="72">
        <v>21.925755654236099</v>
      </c>
      <c r="K14" s="71">
        <v>29548.7186</v>
      </c>
      <c r="L14" s="72">
        <v>20.6825191175257</v>
      </c>
      <c r="M14" s="72">
        <v>9.0225377827382006E-2</v>
      </c>
      <c r="N14" s="71">
        <v>853019.76540000003</v>
      </c>
      <c r="O14" s="71">
        <v>31028637.032499999</v>
      </c>
      <c r="P14" s="71">
        <v>2663</v>
      </c>
      <c r="Q14" s="71">
        <v>2718</v>
      </c>
      <c r="R14" s="72">
        <v>-2.02354672553348</v>
      </c>
      <c r="S14" s="71">
        <v>55.173330792339499</v>
      </c>
      <c r="T14" s="71">
        <v>47.941486534216303</v>
      </c>
      <c r="U14" s="73">
        <v>13.107499863189799</v>
      </c>
      <c r="V14" s="58"/>
      <c r="W14" s="58"/>
    </row>
    <row r="15" spans="1:23" ht="14.25" thickBot="1" x14ac:dyDescent="0.2">
      <c r="A15" s="55"/>
      <c r="B15" s="44" t="s">
        <v>13</v>
      </c>
      <c r="C15" s="45"/>
      <c r="D15" s="71">
        <v>100372.8596</v>
      </c>
      <c r="E15" s="71">
        <v>129052.43309999999</v>
      </c>
      <c r="F15" s="72">
        <v>77.776805279000996</v>
      </c>
      <c r="G15" s="71">
        <v>112313.9283</v>
      </c>
      <c r="H15" s="72">
        <v>-10.6318680868364</v>
      </c>
      <c r="I15" s="71">
        <v>26479.847600000001</v>
      </c>
      <c r="J15" s="72">
        <v>26.3814817128115</v>
      </c>
      <c r="K15" s="71">
        <v>25231.501700000001</v>
      </c>
      <c r="L15" s="72">
        <v>22.465158223835399</v>
      </c>
      <c r="M15" s="72">
        <v>4.9475687766932001E-2</v>
      </c>
      <c r="N15" s="71">
        <v>547904.52740000002</v>
      </c>
      <c r="O15" s="71">
        <v>24629915.392700002</v>
      </c>
      <c r="P15" s="71">
        <v>4015</v>
      </c>
      <c r="Q15" s="71">
        <v>3456</v>
      </c>
      <c r="R15" s="72">
        <v>16.174768518518501</v>
      </c>
      <c r="S15" s="71">
        <v>24.999466899128301</v>
      </c>
      <c r="T15" s="71">
        <v>23.4646727141204</v>
      </c>
      <c r="U15" s="73">
        <v>6.1393076548421197</v>
      </c>
      <c r="V15" s="58"/>
      <c r="W15" s="58"/>
    </row>
    <row r="16" spans="1:23" ht="14.25" thickBot="1" x14ac:dyDescent="0.2">
      <c r="A16" s="55"/>
      <c r="B16" s="44" t="s">
        <v>14</v>
      </c>
      <c r="C16" s="45"/>
      <c r="D16" s="71">
        <v>808776.59569999995</v>
      </c>
      <c r="E16" s="71">
        <v>1048348.6191</v>
      </c>
      <c r="F16" s="72">
        <v>77.147675970072697</v>
      </c>
      <c r="G16" s="71">
        <v>627358.36670000001</v>
      </c>
      <c r="H16" s="72">
        <v>28.9177986027806</v>
      </c>
      <c r="I16" s="71">
        <v>36093.710099999997</v>
      </c>
      <c r="J16" s="72">
        <v>4.4627540277374997</v>
      </c>
      <c r="K16" s="71">
        <v>24097.563099999999</v>
      </c>
      <c r="L16" s="72">
        <v>3.8411160795952801</v>
      </c>
      <c r="M16" s="72">
        <v>0.49781577291522899</v>
      </c>
      <c r="N16" s="71">
        <v>4199159.0647999998</v>
      </c>
      <c r="O16" s="71">
        <v>177766185.30669999</v>
      </c>
      <c r="P16" s="71">
        <v>44129</v>
      </c>
      <c r="Q16" s="71">
        <v>32528</v>
      </c>
      <c r="R16" s="72">
        <v>35.664658140678803</v>
      </c>
      <c r="S16" s="71">
        <v>18.327553212173399</v>
      </c>
      <c r="T16" s="71">
        <v>20.163782879365499</v>
      </c>
      <c r="U16" s="73">
        <v>-10.0189569547801</v>
      </c>
      <c r="V16" s="58"/>
      <c r="W16" s="58"/>
    </row>
    <row r="17" spans="1:23" ht="12" thickBot="1" x14ac:dyDescent="0.2">
      <c r="A17" s="55"/>
      <c r="B17" s="44" t="s">
        <v>15</v>
      </c>
      <c r="C17" s="45"/>
      <c r="D17" s="71">
        <v>622228.65009999997</v>
      </c>
      <c r="E17" s="71">
        <v>577333.84979999997</v>
      </c>
      <c r="F17" s="72">
        <v>107.776228661381</v>
      </c>
      <c r="G17" s="71">
        <v>433926.91889999999</v>
      </c>
      <c r="H17" s="72">
        <v>43.394802903065496</v>
      </c>
      <c r="I17" s="71">
        <v>70212.452000000005</v>
      </c>
      <c r="J17" s="72">
        <v>11.284027501581001</v>
      </c>
      <c r="K17" s="71">
        <v>40602.574399999998</v>
      </c>
      <c r="L17" s="72">
        <v>9.3570075124463603</v>
      </c>
      <c r="M17" s="72">
        <v>0.72926108842990101</v>
      </c>
      <c r="N17" s="71">
        <v>5039979.2671999997</v>
      </c>
      <c r="O17" s="71">
        <v>186597290.80399999</v>
      </c>
      <c r="P17" s="71">
        <v>11118</v>
      </c>
      <c r="Q17" s="71">
        <v>9485</v>
      </c>
      <c r="R17" s="72">
        <v>17.216657880864499</v>
      </c>
      <c r="S17" s="71">
        <v>55.965879663608597</v>
      </c>
      <c r="T17" s="71">
        <v>69.505943647865095</v>
      </c>
      <c r="U17" s="73">
        <v>-24.1934265406728</v>
      </c>
      <c r="V17" s="57"/>
      <c r="W17" s="57"/>
    </row>
    <row r="18" spans="1:23" ht="12" thickBot="1" x14ac:dyDescent="0.2">
      <c r="A18" s="55"/>
      <c r="B18" s="44" t="s">
        <v>16</v>
      </c>
      <c r="C18" s="45"/>
      <c r="D18" s="71">
        <v>1566385.3289000001</v>
      </c>
      <c r="E18" s="71">
        <v>1878261.0681</v>
      </c>
      <c r="F18" s="72">
        <v>83.395506381044001</v>
      </c>
      <c r="G18" s="71">
        <v>1427931.1606999999</v>
      </c>
      <c r="H18" s="72">
        <v>9.69613746170557</v>
      </c>
      <c r="I18" s="71">
        <v>238123.58290000001</v>
      </c>
      <c r="J18" s="72">
        <v>15.202107585317</v>
      </c>
      <c r="K18" s="71">
        <v>222717.85879999999</v>
      </c>
      <c r="L18" s="72">
        <v>15.5972406044294</v>
      </c>
      <c r="M18" s="72">
        <v>6.9171480827832005E-2</v>
      </c>
      <c r="N18" s="71">
        <v>7422952.3685999997</v>
      </c>
      <c r="O18" s="71">
        <v>418227543.00260001</v>
      </c>
      <c r="P18" s="71">
        <v>78910</v>
      </c>
      <c r="Q18" s="71">
        <v>63783</v>
      </c>
      <c r="R18" s="72">
        <v>23.716350751767699</v>
      </c>
      <c r="S18" s="71">
        <v>19.850276630338399</v>
      </c>
      <c r="T18" s="71">
        <v>20.3114375131305</v>
      </c>
      <c r="U18" s="73">
        <v>-2.3231962525261598</v>
      </c>
      <c r="V18" s="57"/>
      <c r="W18" s="57"/>
    </row>
    <row r="19" spans="1:23" ht="12" thickBot="1" x14ac:dyDescent="0.2">
      <c r="A19" s="55"/>
      <c r="B19" s="44" t="s">
        <v>17</v>
      </c>
      <c r="C19" s="45"/>
      <c r="D19" s="71">
        <v>450577.60320000001</v>
      </c>
      <c r="E19" s="71">
        <v>649348.23300000001</v>
      </c>
      <c r="F19" s="72">
        <v>69.389209102537095</v>
      </c>
      <c r="G19" s="71">
        <v>418949.93060000002</v>
      </c>
      <c r="H19" s="72">
        <v>7.5492726671906496</v>
      </c>
      <c r="I19" s="71">
        <v>42362.056299999997</v>
      </c>
      <c r="J19" s="72">
        <v>9.4017225887715803</v>
      </c>
      <c r="K19" s="71">
        <v>46994.504699999998</v>
      </c>
      <c r="L19" s="72">
        <v>11.2172126709024</v>
      </c>
      <c r="M19" s="72">
        <v>-9.8574257342901997E-2</v>
      </c>
      <c r="N19" s="71">
        <v>3298586.7019000002</v>
      </c>
      <c r="O19" s="71">
        <v>124506531.9641</v>
      </c>
      <c r="P19" s="71">
        <v>9559</v>
      </c>
      <c r="Q19" s="71">
        <v>8255</v>
      </c>
      <c r="R19" s="72">
        <v>15.7964869775893</v>
      </c>
      <c r="S19" s="71">
        <v>47.136479045925299</v>
      </c>
      <c r="T19" s="71">
        <v>44.6800547789219</v>
      </c>
      <c r="U19" s="73">
        <v>5.2113019825051596</v>
      </c>
      <c r="V19" s="57"/>
      <c r="W19" s="57"/>
    </row>
    <row r="20" spans="1:23" ht="12" thickBot="1" x14ac:dyDescent="0.2">
      <c r="A20" s="55"/>
      <c r="B20" s="44" t="s">
        <v>18</v>
      </c>
      <c r="C20" s="45"/>
      <c r="D20" s="71">
        <v>893175.33010000002</v>
      </c>
      <c r="E20" s="71">
        <v>1113008.1736999999</v>
      </c>
      <c r="F20" s="72">
        <v>80.248766469593505</v>
      </c>
      <c r="G20" s="71">
        <v>812548.55079999997</v>
      </c>
      <c r="H20" s="72">
        <v>9.9227029844085397</v>
      </c>
      <c r="I20" s="71">
        <v>73517.548500000004</v>
      </c>
      <c r="J20" s="72">
        <v>8.2310321414462901</v>
      </c>
      <c r="K20" s="71">
        <v>54833.233999999997</v>
      </c>
      <c r="L20" s="72">
        <v>6.7483024794042903</v>
      </c>
      <c r="M20" s="72">
        <v>0.34074799418177698</v>
      </c>
      <c r="N20" s="71">
        <v>4332976.1623</v>
      </c>
      <c r="O20" s="71">
        <v>191492264.26359999</v>
      </c>
      <c r="P20" s="71">
        <v>40513</v>
      </c>
      <c r="Q20" s="71">
        <v>36747</v>
      </c>
      <c r="R20" s="72">
        <v>10.248455656243999</v>
      </c>
      <c r="S20" s="71">
        <v>22.0466351566164</v>
      </c>
      <c r="T20" s="71">
        <v>22.666215633929301</v>
      </c>
      <c r="U20" s="73">
        <v>-2.81031764217752</v>
      </c>
      <c r="V20" s="57"/>
      <c r="W20" s="57"/>
    </row>
    <row r="21" spans="1:23" ht="12" thickBot="1" x14ac:dyDescent="0.2">
      <c r="A21" s="55"/>
      <c r="B21" s="44" t="s">
        <v>19</v>
      </c>
      <c r="C21" s="45"/>
      <c r="D21" s="71">
        <v>334305.2</v>
      </c>
      <c r="E21" s="71">
        <v>331948.83270000003</v>
      </c>
      <c r="F21" s="72">
        <v>100.709858588998</v>
      </c>
      <c r="G21" s="71">
        <v>282451.8616</v>
      </c>
      <c r="H21" s="72">
        <v>18.3582923144026</v>
      </c>
      <c r="I21" s="71">
        <v>35003.024400000002</v>
      </c>
      <c r="J21" s="72">
        <v>10.4703798804206</v>
      </c>
      <c r="K21" s="71">
        <v>33377.4758</v>
      </c>
      <c r="L21" s="72">
        <v>11.8170493233527</v>
      </c>
      <c r="M21" s="72">
        <v>4.8701963256311001E-2</v>
      </c>
      <c r="N21" s="71">
        <v>1445144.3222000001</v>
      </c>
      <c r="O21" s="71">
        <v>74895538.581799999</v>
      </c>
      <c r="P21" s="71">
        <v>30775</v>
      </c>
      <c r="Q21" s="71">
        <v>26650</v>
      </c>
      <c r="R21" s="72">
        <v>15.4784240150094</v>
      </c>
      <c r="S21" s="71">
        <v>10.862882209585701</v>
      </c>
      <c r="T21" s="71">
        <v>10.8927737373358</v>
      </c>
      <c r="U21" s="73">
        <v>-0.27517124068376198</v>
      </c>
      <c r="V21" s="57"/>
      <c r="W21" s="57"/>
    </row>
    <row r="22" spans="1:23" ht="12" thickBot="1" x14ac:dyDescent="0.2">
      <c r="A22" s="55"/>
      <c r="B22" s="44" t="s">
        <v>20</v>
      </c>
      <c r="C22" s="45"/>
      <c r="D22" s="71">
        <v>1342420.6699000001</v>
      </c>
      <c r="E22" s="71">
        <v>1543097.3463000001</v>
      </c>
      <c r="F22" s="72">
        <v>86.995203064720599</v>
      </c>
      <c r="G22" s="71">
        <v>1005137.9367</v>
      </c>
      <c r="H22" s="72">
        <v>33.555865407621901</v>
      </c>
      <c r="I22" s="71">
        <v>176186.4699</v>
      </c>
      <c r="J22" s="72">
        <v>13.1245349427705</v>
      </c>
      <c r="K22" s="71">
        <v>120091.2617</v>
      </c>
      <c r="L22" s="72">
        <v>11.947739441043799</v>
      </c>
      <c r="M22" s="72">
        <v>0.46710482849394502</v>
      </c>
      <c r="N22" s="71">
        <v>6099377.1805999996</v>
      </c>
      <c r="O22" s="71">
        <v>224995066.62869999</v>
      </c>
      <c r="P22" s="71">
        <v>81381</v>
      </c>
      <c r="Q22" s="71">
        <v>63836</v>
      </c>
      <c r="R22" s="72">
        <v>27.4844915094931</v>
      </c>
      <c r="S22" s="71">
        <v>16.495504723461298</v>
      </c>
      <c r="T22" s="71">
        <v>16.563474204210799</v>
      </c>
      <c r="U22" s="73">
        <v>-0.41204850587486302</v>
      </c>
      <c r="V22" s="57"/>
      <c r="W22" s="57"/>
    </row>
    <row r="23" spans="1:23" ht="12" thickBot="1" x14ac:dyDescent="0.2">
      <c r="A23" s="55"/>
      <c r="B23" s="44" t="s">
        <v>21</v>
      </c>
      <c r="C23" s="45"/>
      <c r="D23" s="71">
        <v>2387169.8344999999</v>
      </c>
      <c r="E23" s="71">
        <v>2778687.0452000001</v>
      </c>
      <c r="F23" s="72">
        <v>85.909992585299605</v>
      </c>
      <c r="G23" s="71">
        <v>2407867.9145999998</v>
      </c>
      <c r="H23" s="72">
        <v>-0.85960197295283902</v>
      </c>
      <c r="I23" s="71">
        <v>286864.94050000003</v>
      </c>
      <c r="J23" s="72">
        <v>12.0169472801706</v>
      </c>
      <c r="K23" s="71">
        <v>204599.3769</v>
      </c>
      <c r="L23" s="72">
        <v>8.4971179548272104</v>
      </c>
      <c r="M23" s="72">
        <v>0.402081203014651</v>
      </c>
      <c r="N23" s="71">
        <v>15537826.7448</v>
      </c>
      <c r="O23" s="71">
        <v>505935061.43699998</v>
      </c>
      <c r="P23" s="71">
        <v>80730</v>
      </c>
      <c r="Q23" s="71">
        <v>68668</v>
      </c>
      <c r="R23" s="72">
        <v>17.565678336343002</v>
      </c>
      <c r="S23" s="71">
        <v>29.5697985197572</v>
      </c>
      <c r="T23" s="71">
        <v>29.5903180506204</v>
      </c>
      <c r="U23" s="73">
        <v>-6.9393543041745998E-2</v>
      </c>
      <c r="V23" s="57"/>
      <c r="W23" s="57"/>
    </row>
    <row r="24" spans="1:23" ht="12" thickBot="1" x14ac:dyDescent="0.2">
      <c r="A24" s="55"/>
      <c r="B24" s="44" t="s">
        <v>22</v>
      </c>
      <c r="C24" s="45"/>
      <c r="D24" s="71">
        <v>235634.91589999999</v>
      </c>
      <c r="E24" s="71">
        <v>272095.9558</v>
      </c>
      <c r="F24" s="72">
        <v>86.5999331769561</v>
      </c>
      <c r="G24" s="71">
        <v>204006.1128</v>
      </c>
      <c r="H24" s="72">
        <v>15.5038506767724</v>
      </c>
      <c r="I24" s="71">
        <v>37337.946900000003</v>
      </c>
      <c r="J24" s="72">
        <v>15.8456766720623</v>
      </c>
      <c r="K24" s="71">
        <v>38662.137600000002</v>
      </c>
      <c r="L24" s="72">
        <v>18.9514603603584</v>
      </c>
      <c r="M24" s="72">
        <v>-3.4250322982659002E-2</v>
      </c>
      <c r="N24" s="71">
        <v>1120692.8115000001</v>
      </c>
      <c r="O24" s="71">
        <v>47457521.000100002</v>
      </c>
      <c r="P24" s="71">
        <v>26092</v>
      </c>
      <c r="Q24" s="71">
        <v>23622</v>
      </c>
      <c r="R24" s="72">
        <v>10.4563542460418</v>
      </c>
      <c r="S24" s="71">
        <v>9.0309257971792096</v>
      </c>
      <c r="T24" s="71">
        <v>8.9706824570315806</v>
      </c>
      <c r="U24" s="73">
        <v>0.66707823207281403</v>
      </c>
      <c r="V24" s="57"/>
      <c r="W24" s="57"/>
    </row>
    <row r="25" spans="1:23" ht="12" thickBot="1" x14ac:dyDescent="0.2">
      <c r="A25" s="55"/>
      <c r="B25" s="44" t="s">
        <v>23</v>
      </c>
      <c r="C25" s="45"/>
      <c r="D25" s="71">
        <v>223251.60939999999</v>
      </c>
      <c r="E25" s="71">
        <v>236329.0336</v>
      </c>
      <c r="F25" s="72">
        <v>94.466433513990395</v>
      </c>
      <c r="G25" s="71">
        <v>176377.32279999999</v>
      </c>
      <c r="H25" s="72">
        <v>26.576141340546499</v>
      </c>
      <c r="I25" s="71">
        <v>18345.161199999999</v>
      </c>
      <c r="J25" s="72">
        <v>8.2172582089345507</v>
      </c>
      <c r="K25" s="71">
        <v>14635.6566</v>
      </c>
      <c r="L25" s="72">
        <v>8.2979242272521905</v>
      </c>
      <c r="M25" s="72">
        <v>0.25345665735283801</v>
      </c>
      <c r="N25" s="71">
        <v>994181.54440000001</v>
      </c>
      <c r="O25" s="71">
        <v>55279257.5022</v>
      </c>
      <c r="P25" s="71">
        <v>18390</v>
      </c>
      <c r="Q25" s="71">
        <v>16401</v>
      </c>
      <c r="R25" s="72">
        <v>12.127309310407901</v>
      </c>
      <c r="S25" s="71">
        <v>12.1398373790103</v>
      </c>
      <c r="T25" s="71">
        <v>11.972123157124599</v>
      </c>
      <c r="U25" s="73">
        <v>1.38151951010269</v>
      </c>
      <c r="V25" s="57"/>
      <c r="W25" s="57"/>
    </row>
    <row r="26" spans="1:23" ht="12" thickBot="1" x14ac:dyDescent="0.2">
      <c r="A26" s="55"/>
      <c r="B26" s="44" t="s">
        <v>24</v>
      </c>
      <c r="C26" s="45"/>
      <c r="D26" s="71">
        <v>574884.52480000001</v>
      </c>
      <c r="E26" s="71">
        <v>588857.50580000004</v>
      </c>
      <c r="F26" s="72">
        <v>97.627103185002795</v>
      </c>
      <c r="G26" s="71">
        <v>444113.92599999998</v>
      </c>
      <c r="H26" s="72">
        <v>29.445282199955098</v>
      </c>
      <c r="I26" s="71">
        <v>122443.577</v>
      </c>
      <c r="J26" s="72">
        <v>21.298812495013301</v>
      </c>
      <c r="K26" s="71">
        <v>97746.752900000007</v>
      </c>
      <c r="L26" s="72">
        <v>22.009387046331899</v>
      </c>
      <c r="M26" s="72">
        <v>0.25266132497788601</v>
      </c>
      <c r="N26" s="71">
        <v>2655025.4884000001</v>
      </c>
      <c r="O26" s="71">
        <v>111883725.6239</v>
      </c>
      <c r="P26" s="71">
        <v>40887</v>
      </c>
      <c r="Q26" s="71">
        <v>36249</v>
      </c>
      <c r="R26" s="72">
        <v>12.7948357196061</v>
      </c>
      <c r="S26" s="71">
        <v>14.0603254041627</v>
      </c>
      <c r="T26" s="71">
        <v>14.7480265938371</v>
      </c>
      <c r="U26" s="73">
        <v>-4.8910759168545397</v>
      </c>
      <c r="V26" s="57"/>
      <c r="W26" s="57"/>
    </row>
    <row r="27" spans="1:23" ht="12" thickBot="1" x14ac:dyDescent="0.2">
      <c r="A27" s="55"/>
      <c r="B27" s="44" t="s">
        <v>25</v>
      </c>
      <c r="C27" s="45"/>
      <c r="D27" s="71">
        <v>227397.88209999999</v>
      </c>
      <c r="E27" s="71">
        <v>292086.40289999999</v>
      </c>
      <c r="F27" s="72">
        <v>77.852950305890502</v>
      </c>
      <c r="G27" s="71">
        <v>213727.65659999999</v>
      </c>
      <c r="H27" s="72">
        <v>6.3960957217551</v>
      </c>
      <c r="I27" s="71">
        <v>63471.343500000003</v>
      </c>
      <c r="J27" s="72">
        <v>27.9120205139325</v>
      </c>
      <c r="K27" s="71">
        <v>68949.073699999994</v>
      </c>
      <c r="L27" s="72">
        <v>32.260248765577899</v>
      </c>
      <c r="M27" s="72">
        <v>-7.9446030324261993E-2</v>
      </c>
      <c r="N27" s="71">
        <v>1075452.1869000001</v>
      </c>
      <c r="O27" s="71">
        <v>42669013.989799999</v>
      </c>
      <c r="P27" s="71">
        <v>31314</v>
      </c>
      <c r="Q27" s="71">
        <v>28827</v>
      </c>
      <c r="R27" s="72">
        <v>8.6273285461546401</v>
      </c>
      <c r="S27" s="71">
        <v>7.2618599380468796</v>
      </c>
      <c r="T27" s="71">
        <v>7.2212066742983998</v>
      </c>
      <c r="U27" s="73">
        <v>0.55981889068786705</v>
      </c>
      <c r="V27" s="57"/>
      <c r="W27" s="57"/>
    </row>
    <row r="28" spans="1:23" ht="12" thickBot="1" x14ac:dyDescent="0.2">
      <c r="A28" s="55"/>
      <c r="B28" s="44" t="s">
        <v>26</v>
      </c>
      <c r="C28" s="45"/>
      <c r="D28" s="71">
        <v>809208.22730000003</v>
      </c>
      <c r="E28" s="71">
        <v>878795.43400000001</v>
      </c>
      <c r="F28" s="72">
        <v>92.081523866907105</v>
      </c>
      <c r="G28" s="71">
        <v>611128.70959999994</v>
      </c>
      <c r="H28" s="72">
        <v>32.412078599555301</v>
      </c>
      <c r="I28" s="71">
        <v>23603.9175</v>
      </c>
      <c r="J28" s="72">
        <v>2.9169151651802498</v>
      </c>
      <c r="K28" s="71">
        <v>32107.912400000001</v>
      </c>
      <c r="L28" s="72">
        <v>5.2538707306052599</v>
      </c>
      <c r="M28" s="72">
        <v>-0.26485667439406602</v>
      </c>
      <c r="N28" s="71">
        <v>3641498.4794999999</v>
      </c>
      <c r="O28" s="71">
        <v>148410888.3924</v>
      </c>
      <c r="P28" s="71">
        <v>43562</v>
      </c>
      <c r="Q28" s="71">
        <v>41276</v>
      </c>
      <c r="R28" s="72">
        <v>5.5383273573020597</v>
      </c>
      <c r="S28" s="71">
        <v>18.5760118291171</v>
      </c>
      <c r="T28" s="71">
        <v>17.6976062699874</v>
      </c>
      <c r="U28" s="73">
        <v>4.7287090857298901</v>
      </c>
      <c r="V28" s="57"/>
      <c r="W28" s="57"/>
    </row>
    <row r="29" spans="1:23" ht="12" thickBot="1" x14ac:dyDescent="0.2">
      <c r="A29" s="55"/>
      <c r="B29" s="44" t="s">
        <v>27</v>
      </c>
      <c r="C29" s="45"/>
      <c r="D29" s="71">
        <v>613947.85430000001</v>
      </c>
      <c r="E29" s="71">
        <v>718389.90989999997</v>
      </c>
      <c r="F29" s="72">
        <v>85.461647754137005</v>
      </c>
      <c r="G29" s="71">
        <v>500553.87300000002</v>
      </c>
      <c r="H29" s="72">
        <v>22.653701712542802</v>
      </c>
      <c r="I29" s="71">
        <v>98084.885399999999</v>
      </c>
      <c r="J29" s="72">
        <v>15.976093851135399</v>
      </c>
      <c r="K29" s="71">
        <v>84203.166500000007</v>
      </c>
      <c r="L29" s="72">
        <v>16.821998798119399</v>
      </c>
      <c r="M29" s="72">
        <v>0.164859820325165</v>
      </c>
      <c r="N29" s="71">
        <v>3013704.3059</v>
      </c>
      <c r="O29" s="71">
        <v>113936357.3646</v>
      </c>
      <c r="P29" s="71">
        <v>97858</v>
      </c>
      <c r="Q29" s="71">
        <v>96224</v>
      </c>
      <c r="R29" s="72">
        <v>1.6981210508812701</v>
      </c>
      <c r="S29" s="71">
        <v>6.2738647254184601</v>
      </c>
      <c r="T29" s="71">
        <v>6.2086899172763603</v>
      </c>
      <c r="U29" s="73">
        <v>1.0388303062712401</v>
      </c>
      <c r="V29" s="57"/>
      <c r="W29" s="57"/>
    </row>
    <row r="30" spans="1:23" ht="12" thickBot="1" x14ac:dyDescent="0.2">
      <c r="A30" s="55"/>
      <c r="B30" s="44" t="s">
        <v>28</v>
      </c>
      <c r="C30" s="45"/>
      <c r="D30" s="71">
        <v>1314986.9339000001</v>
      </c>
      <c r="E30" s="71">
        <v>1407120.8946</v>
      </c>
      <c r="F30" s="72">
        <v>93.452306688531493</v>
      </c>
      <c r="G30" s="71">
        <v>1038492.5256000001</v>
      </c>
      <c r="H30" s="72">
        <v>26.624593002270501</v>
      </c>
      <c r="I30" s="71">
        <v>135576.80609999999</v>
      </c>
      <c r="J30" s="72">
        <v>10.310125721014201</v>
      </c>
      <c r="K30" s="71">
        <v>83981.168900000004</v>
      </c>
      <c r="L30" s="72">
        <v>8.0868342168836502</v>
      </c>
      <c r="M30" s="72">
        <v>0.61437150584837796</v>
      </c>
      <c r="N30" s="71">
        <v>5714412.6887999997</v>
      </c>
      <c r="O30" s="71">
        <v>202443625.95179999</v>
      </c>
      <c r="P30" s="71">
        <v>75236</v>
      </c>
      <c r="Q30" s="71">
        <v>65391</v>
      </c>
      <c r="R30" s="72">
        <v>15.055588689575</v>
      </c>
      <c r="S30" s="71">
        <v>17.478161171513602</v>
      </c>
      <c r="T30" s="71">
        <v>16.990899172669</v>
      </c>
      <c r="U30" s="73">
        <v>2.7878333084532998</v>
      </c>
      <c r="V30" s="57"/>
      <c r="W30" s="57"/>
    </row>
    <row r="31" spans="1:23" ht="12" thickBot="1" x14ac:dyDescent="0.2">
      <c r="A31" s="55"/>
      <c r="B31" s="44" t="s">
        <v>29</v>
      </c>
      <c r="C31" s="45"/>
      <c r="D31" s="71">
        <v>856719.89</v>
      </c>
      <c r="E31" s="71">
        <v>871224.87760000001</v>
      </c>
      <c r="F31" s="72">
        <v>98.335104061771304</v>
      </c>
      <c r="G31" s="71">
        <v>574344.92799999996</v>
      </c>
      <c r="H31" s="72">
        <v>49.164700206075501</v>
      </c>
      <c r="I31" s="71">
        <v>36955.1489</v>
      </c>
      <c r="J31" s="72">
        <v>4.3135626161311604</v>
      </c>
      <c r="K31" s="71">
        <v>31268.462</v>
      </c>
      <c r="L31" s="72">
        <v>5.4441957220522399</v>
      </c>
      <c r="M31" s="72">
        <v>0.18186653695982899</v>
      </c>
      <c r="N31" s="71">
        <v>3491077.6094999998</v>
      </c>
      <c r="O31" s="71">
        <v>198268532.11300001</v>
      </c>
      <c r="P31" s="71">
        <v>35212</v>
      </c>
      <c r="Q31" s="71">
        <v>31448</v>
      </c>
      <c r="R31" s="72">
        <v>11.968964640040699</v>
      </c>
      <c r="S31" s="71">
        <v>24.330338804952898</v>
      </c>
      <c r="T31" s="71">
        <v>23.066361472907701</v>
      </c>
      <c r="U31" s="73">
        <v>5.1950667114750297</v>
      </c>
      <c r="V31" s="57"/>
      <c r="W31" s="57"/>
    </row>
    <row r="32" spans="1:23" ht="12" thickBot="1" x14ac:dyDescent="0.2">
      <c r="A32" s="55"/>
      <c r="B32" s="44" t="s">
        <v>30</v>
      </c>
      <c r="C32" s="45"/>
      <c r="D32" s="71">
        <v>119986.8397</v>
      </c>
      <c r="E32" s="71">
        <v>155717.50630000001</v>
      </c>
      <c r="F32" s="72">
        <v>77.054174929334806</v>
      </c>
      <c r="G32" s="71">
        <v>113645.64139999999</v>
      </c>
      <c r="H32" s="72">
        <v>5.5797989451093803</v>
      </c>
      <c r="I32" s="71">
        <v>34294.925300000003</v>
      </c>
      <c r="J32" s="72">
        <v>28.582239006999998</v>
      </c>
      <c r="K32" s="71">
        <v>31632.949100000002</v>
      </c>
      <c r="L32" s="72">
        <v>27.834722660996</v>
      </c>
      <c r="M32" s="72">
        <v>8.4152008451212998E-2</v>
      </c>
      <c r="N32" s="71">
        <v>554157.14229999995</v>
      </c>
      <c r="O32" s="71">
        <v>20737822.247400001</v>
      </c>
      <c r="P32" s="71">
        <v>23595</v>
      </c>
      <c r="Q32" s="71">
        <v>22827</v>
      </c>
      <c r="R32" s="72">
        <v>3.3644368510973699</v>
      </c>
      <c r="S32" s="71">
        <v>5.0852655096418697</v>
      </c>
      <c r="T32" s="71">
        <v>4.7238795505322599</v>
      </c>
      <c r="U32" s="73">
        <v>7.10653078830211</v>
      </c>
      <c r="V32" s="57"/>
      <c r="W32" s="57"/>
    </row>
    <row r="33" spans="1:23" ht="12" thickBot="1" x14ac:dyDescent="0.2">
      <c r="A33" s="55"/>
      <c r="B33" s="44" t="s">
        <v>31</v>
      </c>
      <c r="C33" s="45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1">
        <v>170.96</v>
      </c>
      <c r="P33" s="74"/>
      <c r="Q33" s="74"/>
      <c r="R33" s="74"/>
      <c r="S33" s="74"/>
      <c r="T33" s="74"/>
      <c r="U33" s="75"/>
      <c r="V33" s="57"/>
      <c r="W33" s="57"/>
    </row>
    <row r="34" spans="1:23" ht="12" thickBot="1" x14ac:dyDescent="0.2">
      <c r="A34" s="55"/>
      <c r="B34" s="44" t="s">
        <v>71</v>
      </c>
      <c r="C34" s="45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57"/>
      <c r="W34" s="57"/>
    </row>
    <row r="35" spans="1:23" ht="12" customHeight="1" thickBot="1" x14ac:dyDescent="0.2">
      <c r="A35" s="55"/>
      <c r="B35" s="44" t="s">
        <v>32</v>
      </c>
      <c r="C35" s="45"/>
      <c r="D35" s="71">
        <v>142302.80590000001</v>
      </c>
      <c r="E35" s="71">
        <v>130245.3339</v>
      </c>
      <c r="F35" s="72">
        <v>109.257507842283</v>
      </c>
      <c r="G35" s="71">
        <v>79643.464699999997</v>
      </c>
      <c r="H35" s="72">
        <v>78.674805818687602</v>
      </c>
      <c r="I35" s="71">
        <v>22327.608800000002</v>
      </c>
      <c r="J35" s="72">
        <v>15.690209802110401</v>
      </c>
      <c r="K35" s="71">
        <v>14391.053599999999</v>
      </c>
      <c r="L35" s="72">
        <v>18.0693464984328</v>
      </c>
      <c r="M35" s="72">
        <v>0.55149229657514498</v>
      </c>
      <c r="N35" s="71">
        <v>650567.03619999997</v>
      </c>
      <c r="O35" s="71">
        <v>31446769.337299999</v>
      </c>
      <c r="P35" s="71">
        <v>9916</v>
      </c>
      <c r="Q35" s="71">
        <v>8870</v>
      </c>
      <c r="R35" s="72">
        <v>11.792559188275099</v>
      </c>
      <c r="S35" s="71">
        <v>14.3508275413473</v>
      </c>
      <c r="T35" s="71">
        <v>13.9225602818489</v>
      </c>
      <c r="U35" s="73">
        <v>2.9842687347783499</v>
      </c>
      <c r="V35" s="57"/>
      <c r="W35" s="57"/>
    </row>
    <row r="36" spans="1:23" ht="12" customHeight="1" thickBot="1" x14ac:dyDescent="0.2">
      <c r="A36" s="55"/>
      <c r="B36" s="44" t="s">
        <v>70</v>
      </c>
      <c r="C36" s="45"/>
      <c r="D36" s="71">
        <v>133769.71</v>
      </c>
      <c r="E36" s="74"/>
      <c r="F36" s="74"/>
      <c r="G36" s="74"/>
      <c r="H36" s="74"/>
      <c r="I36" s="71">
        <v>2205.9</v>
      </c>
      <c r="J36" s="72">
        <v>1.64902801987087</v>
      </c>
      <c r="K36" s="74"/>
      <c r="L36" s="74"/>
      <c r="M36" s="74"/>
      <c r="N36" s="71">
        <v>438433.06</v>
      </c>
      <c r="O36" s="71">
        <v>7511899.1399999997</v>
      </c>
      <c r="P36" s="71">
        <v>27</v>
      </c>
      <c r="Q36" s="71">
        <v>12</v>
      </c>
      <c r="R36" s="72">
        <v>125</v>
      </c>
      <c r="S36" s="71">
        <v>4954.4337037037103</v>
      </c>
      <c r="T36" s="71">
        <v>2235.9683333333301</v>
      </c>
      <c r="U36" s="73">
        <v>54.869345982734103</v>
      </c>
      <c r="V36" s="57"/>
      <c r="W36" s="57"/>
    </row>
    <row r="37" spans="1:23" ht="12" customHeight="1" thickBot="1" x14ac:dyDescent="0.2">
      <c r="A37" s="55"/>
      <c r="B37" s="44" t="s">
        <v>36</v>
      </c>
      <c r="C37" s="45"/>
      <c r="D37" s="71">
        <v>235101.8</v>
      </c>
      <c r="E37" s="71">
        <v>218662.70730000001</v>
      </c>
      <c r="F37" s="72">
        <v>107.518013886769</v>
      </c>
      <c r="G37" s="71">
        <v>257470.97</v>
      </c>
      <c r="H37" s="72">
        <v>-8.6880357812766302</v>
      </c>
      <c r="I37" s="71">
        <v>-30759.48</v>
      </c>
      <c r="J37" s="72">
        <v>-13.083472776473901</v>
      </c>
      <c r="K37" s="71">
        <v>-23859.119999999999</v>
      </c>
      <c r="L37" s="72">
        <v>-9.2667223803910801</v>
      </c>
      <c r="M37" s="72">
        <v>0.289212678422339</v>
      </c>
      <c r="N37" s="71">
        <v>1038241.39</v>
      </c>
      <c r="O37" s="71">
        <v>83667145.680000007</v>
      </c>
      <c r="P37" s="71">
        <v>108</v>
      </c>
      <c r="Q37" s="71">
        <v>62</v>
      </c>
      <c r="R37" s="72">
        <v>74.193548387096797</v>
      </c>
      <c r="S37" s="71">
        <v>2176.86851851852</v>
      </c>
      <c r="T37" s="71">
        <v>2354.8672580645198</v>
      </c>
      <c r="U37" s="73">
        <v>-8.1768254734620207</v>
      </c>
      <c r="V37" s="57"/>
      <c r="W37" s="57"/>
    </row>
    <row r="38" spans="1:23" ht="12" customHeight="1" thickBot="1" x14ac:dyDescent="0.2">
      <c r="A38" s="55"/>
      <c r="B38" s="44" t="s">
        <v>37</v>
      </c>
      <c r="C38" s="45"/>
      <c r="D38" s="71">
        <v>508582.99</v>
      </c>
      <c r="E38" s="71">
        <v>204193.87590000001</v>
      </c>
      <c r="F38" s="72">
        <v>249.06867934132799</v>
      </c>
      <c r="G38" s="71">
        <v>256713.77</v>
      </c>
      <c r="H38" s="72">
        <v>98.112859314091295</v>
      </c>
      <c r="I38" s="71">
        <v>-62385</v>
      </c>
      <c r="J38" s="72">
        <v>-12.266434628495899</v>
      </c>
      <c r="K38" s="71">
        <v>-4388.8500000000004</v>
      </c>
      <c r="L38" s="72">
        <v>-1.70962780843427</v>
      </c>
      <c r="M38" s="72">
        <v>13.2144297481117</v>
      </c>
      <c r="N38" s="71">
        <v>2734716.97</v>
      </c>
      <c r="O38" s="71">
        <v>69626480.760000005</v>
      </c>
      <c r="P38" s="71">
        <v>244</v>
      </c>
      <c r="Q38" s="71">
        <v>304</v>
      </c>
      <c r="R38" s="72">
        <v>-19.7368421052632</v>
      </c>
      <c r="S38" s="71">
        <v>2084.35651639344</v>
      </c>
      <c r="T38" s="71">
        <v>1294.2531578947401</v>
      </c>
      <c r="U38" s="73">
        <v>37.9063443458233</v>
      </c>
      <c r="V38" s="57"/>
      <c r="W38" s="57"/>
    </row>
    <row r="39" spans="1:23" ht="12" thickBot="1" x14ac:dyDescent="0.2">
      <c r="A39" s="55"/>
      <c r="B39" s="44" t="s">
        <v>38</v>
      </c>
      <c r="C39" s="45"/>
      <c r="D39" s="71">
        <v>232383.94</v>
      </c>
      <c r="E39" s="71">
        <v>127120.5598</v>
      </c>
      <c r="F39" s="72">
        <v>182.80594450308601</v>
      </c>
      <c r="G39" s="71">
        <v>215459.18</v>
      </c>
      <c r="H39" s="72">
        <v>7.8552048698969497</v>
      </c>
      <c r="I39" s="71">
        <v>-34618.050000000003</v>
      </c>
      <c r="J39" s="72">
        <v>-14.8969201572191</v>
      </c>
      <c r="K39" s="71">
        <v>-15755.57</v>
      </c>
      <c r="L39" s="72">
        <v>-7.3125545172872197</v>
      </c>
      <c r="M39" s="72">
        <v>1.1971943890319401</v>
      </c>
      <c r="N39" s="71">
        <v>1122809.32</v>
      </c>
      <c r="O39" s="71">
        <v>51772651.799999997</v>
      </c>
      <c r="P39" s="71">
        <v>131</v>
      </c>
      <c r="Q39" s="71">
        <v>112</v>
      </c>
      <c r="R39" s="72">
        <v>16.964285714285701</v>
      </c>
      <c r="S39" s="71">
        <v>1773.9232061068701</v>
      </c>
      <c r="T39" s="71">
        <v>1488.6228571428601</v>
      </c>
      <c r="U39" s="73">
        <v>16.0830157687686</v>
      </c>
      <c r="V39" s="57"/>
      <c r="W39" s="57"/>
    </row>
    <row r="40" spans="1:23" ht="12" customHeight="1" thickBot="1" x14ac:dyDescent="0.2">
      <c r="A40" s="55"/>
      <c r="B40" s="44" t="s">
        <v>73</v>
      </c>
      <c r="C40" s="45"/>
      <c r="D40" s="71">
        <v>0.08</v>
      </c>
      <c r="E40" s="74"/>
      <c r="F40" s="74"/>
      <c r="G40" s="71">
        <v>1.76</v>
      </c>
      <c r="H40" s="72">
        <v>-95.454545454545496</v>
      </c>
      <c r="I40" s="71">
        <v>7.0000000000000007E-2</v>
      </c>
      <c r="J40" s="72">
        <v>87.5</v>
      </c>
      <c r="K40" s="71">
        <v>0.85</v>
      </c>
      <c r="L40" s="72">
        <v>48.295454545454596</v>
      </c>
      <c r="M40" s="72">
        <v>-0.91764705882352904</v>
      </c>
      <c r="N40" s="71">
        <v>60.19</v>
      </c>
      <c r="O40" s="71">
        <v>3174.41</v>
      </c>
      <c r="P40" s="71">
        <v>5</v>
      </c>
      <c r="Q40" s="71">
        <v>5</v>
      </c>
      <c r="R40" s="72">
        <v>0</v>
      </c>
      <c r="S40" s="71">
        <v>1.6E-2</v>
      </c>
      <c r="T40" s="71">
        <v>0.2</v>
      </c>
      <c r="U40" s="73">
        <v>-1150</v>
      </c>
      <c r="V40" s="57"/>
      <c r="W40" s="57"/>
    </row>
    <row r="41" spans="1:23" ht="12" customHeight="1" thickBot="1" x14ac:dyDescent="0.2">
      <c r="A41" s="55"/>
      <c r="B41" s="44" t="s">
        <v>33</v>
      </c>
      <c r="C41" s="45"/>
      <c r="D41" s="71">
        <v>109094.87239999999</v>
      </c>
      <c r="E41" s="71">
        <v>90444.879799999995</v>
      </c>
      <c r="F41" s="72">
        <v>120.620285682551</v>
      </c>
      <c r="G41" s="71">
        <v>165198.29089999999</v>
      </c>
      <c r="H41" s="72">
        <v>-33.961258433334102</v>
      </c>
      <c r="I41" s="71">
        <v>6046.5133999999998</v>
      </c>
      <c r="J41" s="72">
        <v>5.5424359247887098</v>
      </c>
      <c r="K41" s="71">
        <v>7797.5128999999997</v>
      </c>
      <c r="L41" s="72">
        <v>4.7200929607196098</v>
      </c>
      <c r="M41" s="72">
        <v>-0.224558717947103</v>
      </c>
      <c r="N41" s="71">
        <v>664495.7267</v>
      </c>
      <c r="O41" s="71">
        <v>35837353.211900003</v>
      </c>
      <c r="P41" s="71">
        <v>193</v>
      </c>
      <c r="Q41" s="71">
        <v>196</v>
      </c>
      <c r="R41" s="72">
        <v>-1.53061224489796</v>
      </c>
      <c r="S41" s="71">
        <v>565.25840621761699</v>
      </c>
      <c r="T41" s="71">
        <v>493.66823469387799</v>
      </c>
      <c r="U41" s="73">
        <v>12.6650343871539</v>
      </c>
      <c r="V41" s="57"/>
      <c r="W41" s="57"/>
    </row>
    <row r="42" spans="1:23" ht="12" thickBot="1" x14ac:dyDescent="0.2">
      <c r="A42" s="55"/>
      <c r="B42" s="44" t="s">
        <v>34</v>
      </c>
      <c r="C42" s="45"/>
      <c r="D42" s="71">
        <v>373720.35159999999</v>
      </c>
      <c r="E42" s="71">
        <v>286560.6949</v>
      </c>
      <c r="F42" s="72">
        <v>130.415775174755</v>
      </c>
      <c r="G42" s="71">
        <v>395725.70610000001</v>
      </c>
      <c r="H42" s="72">
        <v>-5.5607594252265402</v>
      </c>
      <c r="I42" s="71">
        <v>23996.686900000001</v>
      </c>
      <c r="J42" s="72">
        <v>6.4210275938314698</v>
      </c>
      <c r="K42" s="71">
        <v>23000.195599999999</v>
      </c>
      <c r="L42" s="72">
        <v>5.8121560579609799</v>
      </c>
      <c r="M42" s="72">
        <v>4.3325340241888999E-2</v>
      </c>
      <c r="N42" s="71">
        <v>2191291.0850999998</v>
      </c>
      <c r="O42" s="71">
        <v>86880585.825900003</v>
      </c>
      <c r="P42" s="71">
        <v>1826</v>
      </c>
      <c r="Q42" s="71">
        <v>1726</v>
      </c>
      <c r="R42" s="72">
        <v>5.7937427578215601</v>
      </c>
      <c r="S42" s="71">
        <v>204.66612902519199</v>
      </c>
      <c r="T42" s="71">
        <v>196.146028215527</v>
      </c>
      <c r="U42" s="73">
        <v>4.1629266406928096</v>
      </c>
      <c r="V42" s="57"/>
      <c r="W42" s="57"/>
    </row>
    <row r="43" spans="1:23" ht="12" thickBot="1" x14ac:dyDescent="0.2">
      <c r="A43" s="55"/>
      <c r="B43" s="44" t="s">
        <v>39</v>
      </c>
      <c r="C43" s="45"/>
      <c r="D43" s="71">
        <v>112047.08</v>
      </c>
      <c r="E43" s="71">
        <v>93893.189899999998</v>
      </c>
      <c r="F43" s="72">
        <v>119.33461853765399</v>
      </c>
      <c r="G43" s="71">
        <v>77371.8</v>
      </c>
      <c r="H43" s="72">
        <v>44.8164318265828</v>
      </c>
      <c r="I43" s="71">
        <v>-8977.73</v>
      </c>
      <c r="J43" s="72">
        <v>-8.0124622613994099</v>
      </c>
      <c r="K43" s="71">
        <v>-5860.69</v>
      </c>
      <c r="L43" s="72">
        <v>-7.57471068270352</v>
      </c>
      <c r="M43" s="72">
        <v>0.53185546411770601</v>
      </c>
      <c r="N43" s="71">
        <v>481815.53</v>
      </c>
      <c r="O43" s="71">
        <v>38235743.710000001</v>
      </c>
      <c r="P43" s="71">
        <v>86</v>
      </c>
      <c r="Q43" s="71">
        <v>54</v>
      </c>
      <c r="R43" s="72">
        <v>59.259259259259302</v>
      </c>
      <c r="S43" s="71">
        <v>1302.87302325581</v>
      </c>
      <c r="T43" s="71">
        <v>1512.71</v>
      </c>
      <c r="U43" s="73">
        <v>-16.105711991780598</v>
      </c>
      <c r="V43" s="57"/>
      <c r="W43" s="57"/>
    </row>
    <row r="44" spans="1:23" ht="12" thickBot="1" x14ac:dyDescent="0.2">
      <c r="A44" s="55"/>
      <c r="B44" s="44" t="s">
        <v>40</v>
      </c>
      <c r="C44" s="45"/>
      <c r="D44" s="71">
        <v>52047.91</v>
      </c>
      <c r="E44" s="71">
        <v>19175.2294</v>
      </c>
      <c r="F44" s="72">
        <v>271.43304997435899</v>
      </c>
      <c r="G44" s="71">
        <v>43230.79</v>
      </c>
      <c r="H44" s="72">
        <v>20.395463511076301</v>
      </c>
      <c r="I44" s="71">
        <v>7184.41</v>
      </c>
      <c r="J44" s="72">
        <v>13.8034553164575</v>
      </c>
      <c r="K44" s="71">
        <v>3274.48</v>
      </c>
      <c r="L44" s="72">
        <v>7.5744162898711798</v>
      </c>
      <c r="M44" s="72">
        <v>1.1940613471452</v>
      </c>
      <c r="N44" s="71">
        <v>230830.94</v>
      </c>
      <c r="O44" s="71">
        <v>14079489.380000001</v>
      </c>
      <c r="P44" s="71">
        <v>44</v>
      </c>
      <c r="Q44" s="71">
        <v>37</v>
      </c>
      <c r="R44" s="72">
        <v>18.918918918918902</v>
      </c>
      <c r="S44" s="71">
        <v>1182.9070454545499</v>
      </c>
      <c r="T44" s="71">
        <v>906.39945945945897</v>
      </c>
      <c r="U44" s="73">
        <v>23.3752590330405</v>
      </c>
      <c r="V44" s="57"/>
      <c r="W44" s="57"/>
    </row>
    <row r="45" spans="1:23" ht="12" thickBot="1" x14ac:dyDescent="0.2">
      <c r="A45" s="56"/>
      <c r="B45" s="44" t="s">
        <v>35</v>
      </c>
      <c r="C45" s="45"/>
      <c r="D45" s="76">
        <v>3939.2858999999999</v>
      </c>
      <c r="E45" s="77"/>
      <c r="F45" s="77"/>
      <c r="G45" s="76">
        <v>19536.922500000001</v>
      </c>
      <c r="H45" s="78">
        <v>-79.8367122559861</v>
      </c>
      <c r="I45" s="76">
        <v>506.8152</v>
      </c>
      <c r="J45" s="78">
        <v>12.865661768799299</v>
      </c>
      <c r="K45" s="76">
        <v>1766.1424</v>
      </c>
      <c r="L45" s="78">
        <v>9.0400235758728105</v>
      </c>
      <c r="M45" s="78">
        <v>-0.71303831446433796</v>
      </c>
      <c r="N45" s="76">
        <v>67169.795899999997</v>
      </c>
      <c r="O45" s="76">
        <v>3830411.0066999998</v>
      </c>
      <c r="P45" s="76">
        <v>20</v>
      </c>
      <c r="Q45" s="76">
        <v>21</v>
      </c>
      <c r="R45" s="78">
        <v>-4.7619047619047699</v>
      </c>
      <c r="S45" s="76">
        <v>196.96429499999999</v>
      </c>
      <c r="T45" s="76">
        <v>1596.07872857143</v>
      </c>
      <c r="U45" s="79">
        <v>-710.33911682898099</v>
      </c>
      <c r="V45" s="57"/>
      <c r="W45" s="57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25:C25"/>
    <mergeCell ref="B26:C26"/>
    <mergeCell ref="B27:C27"/>
    <mergeCell ref="B28:C28"/>
    <mergeCell ref="B29:C29"/>
    <mergeCell ref="B30:C30"/>
    <mergeCell ref="B19:C19"/>
    <mergeCell ref="B20:C20"/>
    <mergeCell ref="B39:C39"/>
    <mergeCell ref="B40:C4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activeCell="F33" sqref="F33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58888</v>
      </c>
      <c r="D2" s="32">
        <v>487983.578503419</v>
      </c>
      <c r="E2" s="32">
        <v>365799.791410256</v>
      </c>
      <c r="F2" s="32">
        <v>122183.787093162</v>
      </c>
      <c r="G2" s="32">
        <v>365799.791410256</v>
      </c>
      <c r="H2" s="32">
        <v>0.25038503850454102</v>
      </c>
    </row>
    <row r="3" spans="1:8" ht="14.25" x14ac:dyDescent="0.2">
      <c r="A3" s="32">
        <v>2</v>
      </c>
      <c r="B3" s="33">
        <v>13</v>
      </c>
      <c r="C3" s="32">
        <v>10103</v>
      </c>
      <c r="D3" s="32">
        <v>72217.096086536607</v>
      </c>
      <c r="E3" s="32">
        <v>55584.616380379703</v>
      </c>
      <c r="F3" s="32">
        <v>16632.479706156901</v>
      </c>
      <c r="G3" s="32">
        <v>55584.616380379703</v>
      </c>
      <c r="H3" s="32">
        <v>0.230312219785554</v>
      </c>
    </row>
    <row r="4" spans="1:8" ht="14.25" x14ac:dyDescent="0.2">
      <c r="A4" s="32">
        <v>3</v>
      </c>
      <c r="B4" s="33">
        <v>14</v>
      </c>
      <c r="C4" s="32">
        <v>108548</v>
      </c>
      <c r="D4" s="32">
        <v>124821.534582906</v>
      </c>
      <c r="E4" s="32">
        <v>88751.628181196604</v>
      </c>
      <c r="F4" s="32">
        <v>36069.906401709399</v>
      </c>
      <c r="G4" s="32">
        <v>88751.628181196604</v>
      </c>
      <c r="H4" s="32">
        <v>0.28897182302907798</v>
      </c>
    </row>
    <row r="5" spans="1:8" ht="14.25" x14ac:dyDescent="0.2">
      <c r="A5" s="32">
        <v>4</v>
      </c>
      <c r="B5" s="33">
        <v>15</v>
      </c>
      <c r="C5" s="32">
        <v>3592</v>
      </c>
      <c r="D5" s="32">
        <v>65894.151525641006</v>
      </c>
      <c r="E5" s="32">
        <v>51147.9095982906</v>
      </c>
      <c r="F5" s="32">
        <v>14746.2419273504</v>
      </c>
      <c r="G5" s="32">
        <v>51147.9095982906</v>
      </c>
      <c r="H5" s="32">
        <v>0.223786809389484</v>
      </c>
    </row>
    <row r="6" spans="1:8" ht="14.25" x14ac:dyDescent="0.2">
      <c r="A6" s="32">
        <v>5</v>
      </c>
      <c r="B6" s="33">
        <v>16</v>
      </c>
      <c r="C6" s="32">
        <v>3020</v>
      </c>
      <c r="D6" s="32">
        <v>178929.14724529901</v>
      </c>
      <c r="E6" s="32">
        <v>146548.42809999999</v>
      </c>
      <c r="F6" s="32">
        <v>32380.719145299099</v>
      </c>
      <c r="G6" s="32">
        <v>146548.42809999999</v>
      </c>
      <c r="H6" s="32">
        <v>0.180969504654865</v>
      </c>
    </row>
    <row r="7" spans="1:8" ht="14.25" x14ac:dyDescent="0.2">
      <c r="A7" s="32">
        <v>6</v>
      </c>
      <c r="B7" s="33">
        <v>17</v>
      </c>
      <c r="C7" s="32">
        <v>16845</v>
      </c>
      <c r="D7" s="32">
        <v>214968.32507863201</v>
      </c>
      <c r="E7" s="32">
        <v>149801.64803418799</v>
      </c>
      <c r="F7" s="32">
        <v>65166.677044444397</v>
      </c>
      <c r="G7" s="32">
        <v>149801.64803418799</v>
      </c>
      <c r="H7" s="32">
        <v>0.30314548443640399</v>
      </c>
    </row>
    <row r="8" spans="1:8" ht="14.25" x14ac:dyDescent="0.2">
      <c r="A8" s="32">
        <v>7</v>
      </c>
      <c r="B8" s="33">
        <v>18</v>
      </c>
      <c r="C8" s="32">
        <v>53033</v>
      </c>
      <c r="D8" s="32">
        <v>146926.57831452999</v>
      </c>
      <c r="E8" s="32">
        <v>114711.815835897</v>
      </c>
      <c r="F8" s="32">
        <v>32214.7624786325</v>
      </c>
      <c r="G8" s="32">
        <v>114711.815835897</v>
      </c>
      <c r="H8" s="32">
        <v>0.21925755604047001</v>
      </c>
    </row>
    <row r="9" spans="1:8" ht="14.25" x14ac:dyDescent="0.2">
      <c r="A9" s="32">
        <v>8</v>
      </c>
      <c r="B9" s="33">
        <v>19</v>
      </c>
      <c r="C9" s="32">
        <v>18558</v>
      </c>
      <c r="D9" s="32">
        <v>100372.971611111</v>
      </c>
      <c r="E9" s="32">
        <v>73893.012617094006</v>
      </c>
      <c r="F9" s="32">
        <v>26479.958994017099</v>
      </c>
      <c r="G9" s="32">
        <v>73893.012617094006</v>
      </c>
      <c r="H9" s="32">
        <v>0.26381563252517898</v>
      </c>
    </row>
    <row r="10" spans="1:8" ht="14.25" x14ac:dyDescent="0.2">
      <c r="A10" s="32">
        <v>9</v>
      </c>
      <c r="B10" s="33">
        <v>21</v>
      </c>
      <c r="C10" s="32">
        <v>175172</v>
      </c>
      <c r="D10" s="32">
        <v>808775.98123760696</v>
      </c>
      <c r="E10" s="32">
        <v>772682.885735897</v>
      </c>
      <c r="F10" s="32">
        <v>36093.095501709402</v>
      </c>
      <c r="G10" s="32">
        <v>772682.885735897</v>
      </c>
      <c r="H10" s="35">
        <v>4.4626814271213802E-2</v>
      </c>
    </row>
    <row r="11" spans="1:8" ht="14.25" x14ac:dyDescent="0.2">
      <c r="A11" s="32">
        <v>10</v>
      </c>
      <c r="B11" s="33">
        <v>22</v>
      </c>
      <c r="C11" s="32">
        <v>33400</v>
      </c>
      <c r="D11" s="32">
        <v>622228.55354359001</v>
      </c>
      <c r="E11" s="32">
        <v>552016.19912820496</v>
      </c>
      <c r="F11" s="32">
        <v>70212.354415384601</v>
      </c>
      <c r="G11" s="32">
        <v>552016.19912820496</v>
      </c>
      <c r="H11" s="32">
        <v>0.112840135695357</v>
      </c>
    </row>
    <row r="12" spans="1:8" ht="14.25" x14ac:dyDescent="0.2">
      <c r="A12" s="32">
        <v>11</v>
      </c>
      <c r="B12" s="33">
        <v>23</v>
      </c>
      <c r="C12" s="32">
        <v>219044.69500000001</v>
      </c>
      <c r="D12" s="32">
        <v>1566385.46229896</v>
      </c>
      <c r="E12" s="32">
        <v>1328261.7378898</v>
      </c>
      <c r="F12" s="32">
        <v>238123.72440916</v>
      </c>
      <c r="G12" s="32">
        <v>1328261.7378898</v>
      </c>
      <c r="H12" s="32">
        <v>0.152021153247726</v>
      </c>
    </row>
    <row r="13" spans="1:8" ht="14.25" x14ac:dyDescent="0.2">
      <c r="A13" s="32">
        <v>12</v>
      </c>
      <c r="B13" s="33">
        <v>24</v>
      </c>
      <c r="C13" s="32">
        <v>18675.664000000001</v>
      </c>
      <c r="D13" s="32">
        <v>450577.60723333299</v>
      </c>
      <c r="E13" s="32">
        <v>408215.54729316197</v>
      </c>
      <c r="F13" s="32">
        <v>42362.059940170897</v>
      </c>
      <c r="G13" s="32">
        <v>408215.54729316197</v>
      </c>
      <c r="H13" s="32">
        <v>9.4017233125022096E-2</v>
      </c>
    </row>
    <row r="14" spans="1:8" ht="14.25" x14ac:dyDescent="0.2">
      <c r="A14" s="32">
        <v>13</v>
      </c>
      <c r="B14" s="33">
        <v>25</v>
      </c>
      <c r="C14" s="32">
        <v>85863</v>
      </c>
      <c r="D14" s="32">
        <v>893175.63879999996</v>
      </c>
      <c r="E14" s="32">
        <v>819657.78159999999</v>
      </c>
      <c r="F14" s="32">
        <v>73517.857199999999</v>
      </c>
      <c r="G14" s="32">
        <v>819657.78159999999</v>
      </c>
      <c r="H14" s="32">
        <v>8.2310638587022797E-2</v>
      </c>
    </row>
    <row r="15" spans="1:8" ht="14.25" x14ac:dyDescent="0.2">
      <c r="A15" s="32">
        <v>14</v>
      </c>
      <c r="B15" s="33">
        <v>26</v>
      </c>
      <c r="C15" s="32">
        <v>67330</v>
      </c>
      <c r="D15" s="32">
        <v>334304.806889411</v>
      </c>
      <c r="E15" s="32">
        <v>299302.17559205799</v>
      </c>
      <c r="F15" s="32">
        <v>35002.631297352702</v>
      </c>
      <c r="G15" s="32">
        <v>299302.17559205799</v>
      </c>
      <c r="H15" s="32">
        <v>0.104702746044964</v>
      </c>
    </row>
    <row r="16" spans="1:8" ht="14.25" x14ac:dyDescent="0.2">
      <c r="A16" s="32">
        <v>15</v>
      </c>
      <c r="B16" s="33">
        <v>27</v>
      </c>
      <c r="C16" s="32">
        <v>189504.89600000001</v>
      </c>
      <c r="D16" s="32">
        <v>1342421.89389658</v>
      </c>
      <c r="E16" s="32">
        <v>1166234.1992897401</v>
      </c>
      <c r="F16" s="32">
        <v>176187.69460683799</v>
      </c>
      <c r="G16" s="32">
        <v>1166234.1992897401</v>
      </c>
      <c r="H16" s="32">
        <v>0.13124614207194299</v>
      </c>
    </row>
    <row r="17" spans="1:8" ht="14.25" x14ac:dyDescent="0.2">
      <c r="A17" s="32">
        <v>16</v>
      </c>
      <c r="B17" s="33">
        <v>29</v>
      </c>
      <c r="C17" s="32">
        <v>182857</v>
      </c>
      <c r="D17" s="32">
        <v>2387171.46976496</v>
      </c>
      <c r="E17" s="32">
        <v>2100304.9228239302</v>
      </c>
      <c r="F17" s="32">
        <v>286866.546941026</v>
      </c>
      <c r="G17" s="32">
        <v>2100304.9228239302</v>
      </c>
      <c r="H17" s="32">
        <v>0.120170063430454</v>
      </c>
    </row>
    <row r="18" spans="1:8" ht="14.25" x14ac:dyDescent="0.2">
      <c r="A18" s="32">
        <v>17</v>
      </c>
      <c r="B18" s="33">
        <v>31</v>
      </c>
      <c r="C18" s="32">
        <v>29652.425999999999</v>
      </c>
      <c r="D18" s="32">
        <v>235634.85532521701</v>
      </c>
      <c r="E18" s="32">
        <v>198296.97100766</v>
      </c>
      <c r="F18" s="32">
        <v>37337.884317557</v>
      </c>
      <c r="G18" s="32">
        <v>198296.97100766</v>
      </c>
      <c r="H18" s="32">
        <v>0.15845654186442101</v>
      </c>
    </row>
    <row r="19" spans="1:8" ht="14.25" x14ac:dyDescent="0.2">
      <c r="A19" s="32">
        <v>18</v>
      </c>
      <c r="B19" s="33">
        <v>32</v>
      </c>
      <c r="C19" s="32">
        <v>16801.545999999998</v>
      </c>
      <c r="D19" s="32">
        <v>223251.61527507799</v>
      </c>
      <c r="E19" s="32">
        <v>204906.448007303</v>
      </c>
      <c r="F19" s="32">
        <v>18345.167267774901</v>
      </c>
      <c r="G19" s="32">
        <v>204906.448007303</v>
      </c>
      <c r="H19" s="32">
        <v>8.2172607105982703E-2</v>
      </c>
    </row>
    <row r="20" spans="1:8" ht="14.25" x14ac:dyDescent="0.2">
      <c r="A20" s="32">
        <v>19</v>
      </c>
      <c r="B20" s="33">
        <v>33</v>
      </c>
      <c r="C20" s="32">
        <v>45175.650999999998</v>
      </c>
      <c r="D20" s="32">
        <v>574884.47980301804</v>
      </c>
      <c r="E20" s="32">
        <v>452440.92584051401</v>
      </c>
      <c r="F20" s="32">
        <v>122443.553962504</v>
      </c>
      <c r="G20" s="32">
        <v>452440.92584051401</v>
      </c>
      <c r="H20" s="32">
        <v>0.21298810154773801</v>
      </c>
    </row>
    <row r="21" spans="1:8" ht="14.25" x14ac:dyDescent="0.2">
      <c r="A21" s="32">
        <v>20</v>
      </c>
      <c r="B21" s="33">
        <v>34</v>
      </c>
      <c r="C21" s="32">
        <v>42231.648999999998</v>
      </c>
      <c r="D21" s="32">
        <v>227397.714625694</v>
      </c>
      <c r="E21" s="32">
        <v>163926.54827650901</v>
      </c>
      <c r="F21" s="32">
        <v>63471.166349184998</v>
      </c>
      <c r="G21" s="32">
        <v>163926.54827650901</v>
      </c>
      <c r="H21" s="32">
        <v>0.27911963167115</v>
      </c>
    </row>
    <row r="22" spans="1:8" ht="14.25" x14ac:dyDescent="0.2">
      <c r="A22" s="32">
        <v>21</v>
      </c>
      <c r="B22" s="33">
        <v>35</v>
      </c>
      <c r="C22" s="32">
        <v>33192.514000000003</v>
      </c>
      <c r="D22" s="32">
        <v>809208.22613893799</v>
      </c>
      <c r="E22" s="32">
        <v>785604.31057168101</v>
      </c>
      <c r="F22" s="32">
        <v>23603.915567256601</v>
      </c>
      <c r="G22" s="32">
        <v>785604.31057168101</v>
      </c>
      <c r="H22" s="32">
        <v>2.9169149305217201E-2</v>
      </c>
    </row>
    <row r="23" spans="1:8" ht="14.25" x14ac:dyDescent="0.2">
      <c r="A23" s="32">
        <v>22</v>
      </c>
      <c r="B23" s="33">
        <v>36</v>
      </c>
      <c r="C23" s="32">
        <v>122806.868</v>
      </c>
      <c r="D23" s="32">
        <v>613947.85441858403</v>
      </c>
      <c r="E23" s="32">
        <v>515862.93190823001</v>
      </c>
      <c r="F23" s="32">
        <v>98084.922510353703</v>
      </c>
      <c r="G23" s="32">
        <v>515862.93190823001</v>
      </c>
      <c r="H23" s="32">
        <v>0.159760998925945</v>
      </c>
    </row>
    <row r="24" spans="1:8" ht="14.25" x14ac:dyDescent="0.2">
      <c r="A24" s="32">
        <v>23</v>
      </c>
      <c r="B24" s="33">
        <v>37</v>
      </c>
      <c r="C24" s="32">
        <v>142109.50099999999</v>
      </c>
      <c r="D24" s="32">
        <v>1314986.98453894</v>
      </c>
      <c r="E24" s="32">
        <v>1179410.11337586</v>
      </c>
      <c r="F24" s="32">
        <v>135576.87116308001</v>
      </c>
      <c r="G24" s="32">
        <v>1179410.11337586</v>
      </c>
      <c r="H24" s="32">
        <v>0.103101302717925</v>
      </c>
    </row>
    <row r="25" spans="1:8" ht="14.25" x14ac:dyDescent="0.2">
      <c r="A25" s="32">
        <v>24</v>
      </c>
      <c r="B25" s="33">
        <v>38</v>
      </c>
      <c r="C25" s="32">
        <v>220006.883</v>
      </c>
      <c r="D25" s="32">
        <v>856719.81163539796</v>
      </c>
      <c r="E25" s="32">
        <v>819764.79293008801</v>
      </c>
      <c r="F25" s="32">
        <v>36955.018705309703</v>
      </c>
      <c r="G25" s="32">
        <v>819764.79293008801</v>
      </c>
      <c r="H25" s="32">
        <v>4.3135478138139498E-2</v>
      </c>
    </row>
    <row r="26" spans="1:8" ht="14.25" x14ac:dyDescent="0.2">
      <c r="A26" s="32">
        <v>25</v>
      </c>
      <c r="B26" s="33">
        <v>39</v>
      </c>
      <c r="C26" s="32">
        <v>78135.035999999993</v>
      </c>
      <c r="D26" s="32">
        <v>119986.66104427</v>
      </c>
      <c r="E26" s="32">
        <v>85691.923319930298</v>
      </c>
      <c r="F26" s="32">
        <v>34294.737724340201</v>
      </c>
      <c r="G26" s="32">
        <v>85691.923319930298</v>
      </c>
      <c r="H26" s="32">
        <v>0.28582125234476502</v>
      </c>
    </row>
    <row r="27" spans="1:8" ht="14.25" x14ac:dyDescent="0.2">
      <c r="A27" s="32">
        <v>26</v>
      </c>
      <c r="B27" s="33">
        <v>42</v>
      </c>
      <c r="C27" s="32">
        <v>8179.1109999999999</v>
      </c>
      <c r="D27" s="32">
        <v>142302.80559999999</v>
      </c>
      <c r="E27" s="32">
        <v>119975.2003</v>
      </c>
      <c r="F27" s="32">
        <v>22327.605299999999</v>
      </c>
      <c r="G27" s="32">
        <v>119975.2003</v>
      </c>
      <c r="H27" s="32">
        <v>0.15690207375644299</v>
      </c>
    </row>
    <row r="28" spans="1:8" ht="14.25" x14ac:dyDescent="0.2">
      <c r="A28" s="32">
        <v>27</v>
      </c>
      <c r="B28" s="33">
        <v>75</v>
      </c>
      <c r="C28" s="32">
        <v>195</v>
      </c>
      <c r="D28" s="32">
        <v>109094.871794872</v>
      </c>
      <c r="E28" s="32">
        <v>103048.358974359</v>
      </c>
      <c r="F28" s="32">
        <v>6046.5128205128203</v>
      </c>
      <c r="G28" s="32">
        <v>103048.358974359</v>
      </c>
      <c r="H28" s="32">
        <v>5.5424354243542397E-2</v>
      </c>
    </row>
    <row r="29" spans="1:8" ht="14.25" x14ac:dyDescent="0.2">
      <c r="A29" s="32">
        <v>28</v>
      </c>
      <c r="B29" s="33">
        <v>76</v>
      </c>
      <c r="C29" s="32">
        <v>1991</v>
      </c>
      <c r="D29" s="32">
        <v>373720.346340171</v>
      </c>
      <c r="E29" s="32">
        <v>349723.662095726</v>
      </c>
      <c r="F29" s="32">
        <v>23996.684244444401</v>
      </c>
      <c r="G29" s="32">
        <v>349723.662095726</v>
      </c>
      <c r="H29" s="32">
        <v>6.4210269736296302E-2</v>
      </c>
    </row>
    <row r="30" spans="1:8" ht="14.25" x14ac:dyDescent="0.2">
      <c r="A30" s="32">
        <v>29</v>
      </c>
      <c r="B30" s="33">
        <v>99</v>
      </c>
      <c r="C30" s="32">
        <v>20</v>
      </c>
      <c r="D30" s="32">
        <v>3939.2859844187301</v>
      </c>
      <c r="E30" s="32">
        <v>3432.4709174797699</v>
      </c>
      <c r="F30" s="32">
        <v>506.81506693896102</v>
      </c>
      <c r="G30" s="32">
        <v>3432.4709174797699</v>
      </c>
      <c r="H30" s="32">
        <v>0.128656581152928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221</v>
      </c>
      <c r="D32" s="38">
        <v>133769.71</v>
      </c>
      <c r="E32" s="38">
        <v>131563.81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94</v>
      </c>
      <c r="D33" s="38">
        <v>235101.8</v>
      </c>
      <c r="E33" s="38">
        <v>265861.28000000003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182</v>
      </c>
      <c r="D34" s="38">
        <v>508582.99</v>
      </c>
      <c r="E34" s="38">
        <v>570967.99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119</v>
      </c>
      <c r="D35" s="38">
        <v>232383.94</v>
      </c>
      <c r="E35" s="38">
        <v>267001.99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5</v>
      </c>
      <c r="D36" s="38">
        <v>0.08</v>
      </c>
      <c r="E36" s="38">
        <v>0.01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83</v>
      </c>
      <c r="D37" s="38">
        <v>112047.08</v>
      </c>
      <c r="E37" s="38">
        <v>121024.81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44</v>
      </c>
      <c r="D38" s="38">
        <v>52047.91</v>
      </c>
      <c r="E38" s="38">
        <v>44863.5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2015-06-08T02:32:12Z</dcterms:modified>
</cp:coreProperties>
</file>