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6" i="2" l="1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<sst xmlns="http://schemas.openxmlformats.org/spreadsheetml/2006/main" count="117" uniqueCount="74">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</sst>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80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" sqref="E5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2" t="s">
        <v>4</v>
      </c>
      <c r="D2" s="42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3" t="s">
        <v>5</v>
      </c>
      <c r="B3" s="43"/>
      <c r="C3" s="43"/>
      <c r="D3" s="43"/>
      <c r="E3" s="15">
        <f>SUM(E4:E40)</f>
        <v>14303912.266100001</v>
      </c>
      <c r="F3" s="25">
        <f>RA!I7</f>
        <v>1751728.2575000001</v>
      </c>
      <c r="G3" s="16">
        <f>SUM(G4:G40)</f>
        <v>12552184.008599998</v>
      </c>
      <c r="H3" s="27">
        <f>RA!J7</f>
        <v>12.2464974960142</v>
      </c>
      <c r="I3" s="20">
        <f>SUM(I4:I40)</f>
        <v>14303916.771056794</v>
      </c>
      <c r="J3" s="21">
        <f>SUM(J4:J40)</f>
        <v>12552184.006712927</v>
      </c>
      <c r="K3" s="22">
        <f>E3-I3</f>
        <v>-4.5049567930400372</v>
      </c>
      <c r="L3" s="22">
        <f>G3-J3</f>
        <v>1.8870718777179718E-3</v>
      </c>
    </row>
    <row r="4" spans="1:13" x14ac:dyDescent="0.15">
      <c r="A4" s="44">
        <f>RA!A8</f>
        <v>42164</v>
      </c>
      <c r="B4" s="12">
        <v>12</v>
      </c>
      <c r="C4" s="41" t="s">
        <v>6</v>
      </c>
      <c r="D4" s="41"/>
      <c r="E4" s="15">
        <f>VLOOKUP(C4,RA!B8:D36,3,0)</f>
        <v>473338.7366</v>
      </c>
      <c r="F4" s="25">
        <f>VLOOKUP(C4,RA!B8:I39,8,0)</f>
        <v>121107.21980000001</v>
      </c>
      <c r="G4" s="16">
        <f t="shared" ref="G4:G40" si="0">E4-F4</f>
        <v>352231.51679999998</v>
      </c>
      <c r="H4" s="27">
        <f>RA!J8</f>
        <v>25.585740281878302</v>
      </c>
      <c r="I4" s="20">
        <f>VLOOKUP(B4,RMS!B:D,3,FALSE)</f>
        <v>473339.41939059802</v>
      </c>
      <c r="J4" s="21">
        <f>VLOOKUP(B4,RMS!B:E,4,FALSE)</f>
        <v>352231.52858376101</v>
      </c>
      <c r="K4" s="22">
        <f t="shared" ref="K4:K40" si="1">E4-I4</f>
        <v>-0.68279059801716357</v>
      </c>
      <c r="L4" s="22">
        <f t="shared" ref="L4:L40" si="2">G4-J4</f>
        <v>-1.1783761030528694E-2</v>
      </c>
    </row>
    <row r="5" spans="1:13" x14ac:dyDescent="0.15">
      <c r="A5" s="44"/>
      <c r="B5" s="12">
        <v>13</v>
      </c>
      <c r="C5" s="41" t="s">
        <v>7</v>
      </c>
      <c r="D5" s="41"/>
      <c r="E5" s="15">
        <f>VLOOKUP(C5,RA!B8:D37,3,0)</f>
        <v>60454.038500000002</v>
      </c>
      <c r="F5" s="25">
        <f>VLOOKUP(C5,RA!B9:I40,8,0)</f>
        <v>13892.8771</v>
      </c>
      <c r="G5" s="16">
        <f t="shared" si="0"/>
        <v>46561.161400000005</v>
      </c>
      <c r="H5" s="27">
        <f>RA!J9</f>
        <v>22.980891673597601</v>
      </c>
      <c r="I5" s="20">
        <f>VLOOKUP(B5,RMS!B:D,3,FALSE)</f>
        <v>60454.066592716103</v>
      </c>
      <c r="J5" s="21">
        <f>VLOOKUP(B5,RMS!B:E,4,FALSE)</f>
        <v>46561.148422668499</v>
      </c>
      <c r="K5" s="22">
        <f t="shared" si="1"/>
        <v>-2.809271610021824E-2</v>
      </c>
      <c r="L5" s="22">
        <f t="shared" si="2"/>
        <v>1.2977331505680922E-2</v>
      </c>
      <c r="M5" s="34"/>
    </row>
    <row r="6" spans="1:13" x14ac:dyDescent="0.15">
      <c r="A6" s="44"/>
      <c r="B6" s="12">
        <v>14</v>
      </c>
      <c r="C6" s="41" t="s">
        <v>8</v>
      </c>
      <c r="D6" s="41"/>
      <c r="E6" s="15">
        <f>VLOOKUP(C6,RA!B10:D38,3,0)</f>
        <v>109652.2262</v>
      </c>
      <c r="F6" s="25">
        <f>VLOOKUP(C6,RA!B10:I41,8,0)</f>
        <v>30475.838899999999</v>
      </c>
      <c r="G6" s="16">
        <f t="shared" si="0"/>
        <v>79176.387300000002</v>
      </c>
      <c r="H6" s="27">
        <f>RA!J10</f>
        <v>27.793178448026801</v>
      </c>
      <c r="I6" s="20">
        <f>VLOOKUP(B6,RMS!B:D,3,FALSE)</f>
        <v>109654.233110256</v>
      </c>
      <c r="J6" s="21">
        <f>VLOOKUP(B6,RMS!B:E,4,FALSE)</f>
        <v>79176.387278632494</v>
      </c>
      <c r="K6" s="22">
        <f>E6-I6</f>
        <v>-2.0069102559937164</v>
      </c>
      <c r="L6" s="22">
        <f t="shared" si="2"/>
        <v>2.1367508452385664E-5</v>
      </c>
      <c r="M6" s="34"/>
    </row>
    <row r="7" spans="1:13" x14ac:dyDescent="0.15">
      <c r="A7" s="44"/>
      <c r="B7" s="12">
        <v>15</v>
      </c>
      <c r="C7" s="41" t="s">
        <v>9</v>
      </c>
      <c r="D7" s="41"/>
      <c r="E7" s="15">
        <f>VLOOKUP(C7,RA!B10:D39,3,0)</f>
        <v>59629.624000000003</v>
      </c>
      <c r="F7" s="25">
        <f>VLOOKUP(C7,RA!B11:I42,8,0)</f>
        <v>13329.514999999999</v>
      </c>
      <c r="G7" s="16">
        <f t="shared" si="0"/>
        <v>46300.109000000004</v>
      </c>
      <c r="H7" s="27">
        <f>RA!J11</f>
        <v>22.3538471414812</v>
      </c>
      <c r="I7" s="20">
        <f>VLOOKUP(B7,RMS!B:D,3,FALSE)</f>
        <v>59629.645241025602</v>
      </c>
      <c r="J7" s="21">
        <f>VLOOKUP(B7,RMS!B:E,4,FALSE)</f>
        <v>46300.108964102597</v>
      </c>
      <c r="K7" s="22">
        <f t="shared" si="1"/>
        <v>-2.1241025599010754E-2</v>
      </c>
      <c r="L7" s="22">
        <f t="shared" si="2"/>
        <v>3.5897406633011997E-5</v>
      </c>
      <c r="M7" s="34"/>
    </row>
    <row r="8" spans="1:13" x14ac:dyDescent="0.15">
      <c r="A8" s="44"/>
      <c r="B8" s="12">
        <v>16</v>
      </c>
      <c r="C8" s="41" t="s">
        <v>10</v>
      </c>
      <c r="D8" s="41"/>
      <c r="E8" s="15">
        <f>VLOOKUP(C8,RA!B12:D39,3,0)</f>
        <v>149284.18109999999</v>
      </c>
      <c r="F8" s="25">
        <f>VLOOKUP(C8,RA!B12:I43,8,0)</f>
        <v>27905.4064</v>
      </c>
      <c r="G8" s="16">
        <f t="shared" si="0"/>
        <v>121378.77469999998</v>
      </c>
      <c r="H8" s="27">
        <f>RA!J12</f>
        <v>18.692808705101299</v>
      </c>
      <c r="I8" s="20">
        <f>VLOOKUP(B8,RMS!B:D,3,FALSE)</f>
        <v>149284.19069572599</v>
      </c>
      <c r="J8" s="21">
        <f>VLOOKUP(B8,RMS!B:E,4,FALSE)</f>
        <v>121378.774401709</v>
      </c>
      <c r="K8" s="22">
        <f t="shared" si="1"/>
        <v>-9.5957260055001825E-3</v>
      </c>
      <c r="L8" s="22">
        <f t="shared" si="2"/>
        <v>2.9829097911715508E-4</v>
      </c>
      <c r="M8" s="34"/>
    </row>
    <row r="9" spans="1:13" x14ac:dyDescent="0.15">
      <c r="A9" s="44"/>
      <c r="B9" s="12">
        <v>17</v>
      </c>
      <c r="C9" s="41" t="s">
        <v>11</v>
      </c>
      <c r="D9" s="41"/>
      <c r="E9" s="15">
        <f>VLOOKUP(C9,RA!B12:D40,3,0)</f>
        <v>211990.0687</v>
      </c>
      <c r="F9" s="25">
        <f>VLOOKUP(C9,RA!B13:I44,8,0)</f>
        <v>64386.305399999997</v>
      </c>
      <c r="G9" s="16">
        <f t="shared" si="0"/>
        <v>147603.76329999999</v>
      </c>
      <c r="H9" s="27">
        <f>RA!J13</f>
        <v>30.3723215879122</v>
      </c>
      <c r="I9" s="20">
        <f>VLOOKUP(B9,RMS!B:D,3,FALSE)</f>
        <v>211990.278708547</v>
      </c>
      <c r="J9" s="21">
        <f>VLOOKUP(B9,RMS!B:E,4,FALSE)</f>
        <v>147603.762663248</v>
      </c>
      <c r="K9" s="22">
        <f t="shared" si="1"/>
        <v>-0.21000854700105265</v>
      </c>
      <c r="L9" s="22">
        <f t="shared" si="2"/>
        <v>6.3675199635326862E-4</v>
      </c>
      <c r="M9" s="34"/>
    </row>
    <row r="10" spans="1:13" x14ac:dyDescent="0.15">
      <c r="A10" s="44"/>
      <c r="B10" s="12">
        <v>18</v>
      </c>
      <c r="C10" s="41" t="s">
        <v>12</v>
      </c>
      <c r="D10" s="41"/>
      <c r="E10" s="15">
        <f>VLOOKUP(C10,RA!B14:D41,3,0)</f>
        <v>138636.4106</v>
      </c>
      <c r="F10" s="25">
        <f>VLOOKUP(C10,RA!B14:I45,8,0)</f>
        <v>30210.945100000001</v>
      </c>
      <c r="G10" s="16">
        <f t="shared" si="0"/>
        <v>108425.46550000001</v>
      </c>
      <c r="H10" s="27">
        <f>RA!J14</f>
        <v>21.791494001648701</v>
      </c>
      <c r="I10" s="20">
        <f>VLOOKUP(B10,RMS!B:D,3,FALSE)</f>
        <v>138636.40742393199</v>
      </c>
      <c r="J10" s="21">
        <f>VLOOKUP(B10,RMS!B:E,4,FALSE)</f>
        <v>108425.46277265</v>
      </c>
      <c r="K10" s="22">
        <f t="shared" si="1"/>
        <v>3.1760680139996111E-3</v>
      </c>
      <c r="L10" s="22">
        <f t="shared" si="2"/>
        <v>2.7273500018054619E-3</v>
      </c>
      <c r="M10" s="34"/>
    </row>
    <row r="11" spans="1:13" x14ac:dyDescent="0.15">
      <c r="A11" s="44"/>
      <c r="B11" s="12">
        <v>19</v>
      </c>
      <c r="C11" s="41" t="s">
        <v>13</v>
      </c>
      <c r="D11" s="41"/>
      <c r="E11" s="15">
        <f>VLOOKUP(C11,RA!B14:D42,3,0)</f>
        <v>87255.272100000002</v>
      </c>
      <c r="F11" s="25">
        <f>VLOOKUP(C11,RA!B15:I46,8,0)</f>
        <v>22830.990900000001</v>
      </c>
      <c r="G11" s="16">
        <f t="shared" si="0"/>
        <v>64424.281199999998</v>
      </c>
      <c r="H11" s="27">
        <f>RA!J15</f>
        <v>26.165743743064901</v>
      </c>
      <c r="I11" s="20">
        <f>VLOOKUP(B11,RMS!B:D,3,FALSE)</f>
        <v>87255.369394871799</v>
      </c>
      <c r="J11" s="21">
        <f>VLOOKUP(B11,RMS!B:E,4,FALSE)</f>
        <v>64424.281312820502</v>
      </c>
      <c r="K11" s="22">
        <f t="shared" si="1"/>
        <v>-9.7294871797203086E-2</v>
      </c>
      <c r="L11" s="22">
        <f t="shared" si="2"/>
        <v>-1.1282050400041044E-4</v>
      </c>
      <c r="M11" s="34"/>
    </row>
    <row r="12" spans="1:13" x14ac:dyDescent="0.15">
      <c r="A12" s="44"/>
      <c r="B12" s="12">
        <v>21</v>
      </c>
      <c r="C12" s="41" t="s">
        <v>14</v>
      </c>
      <c r="D12" s="41"/>
      <c r="E12" s="15">
        <f>VLOOKUP(C12,RA!B16:D43,3,0)</f>
        <v>714561.77590000001</v>
      </c>
      <c r="F12" s="25">
        <f>VLOOKUP(C12,RA!B16:I47,8,0)</f>
        <v>27193.0442</v>
      </c>
      <c r="G12" s="16">
        <f t="shared" si="0"/>
        <v>687368.7317</v>
      </c>
      <c r="H12" s="27">
        <f>RA!J16</f>
        <v>3.8055553931288899</v>
      </c>
      <c r="I12" s="20">
        <f>VLOOKUP(B12,RMS!B:D,3,FALSE)</f>
        <v>714561.260038462</v>
      </c>
      <c r="J12" s="21">
        <f>VLOOKUP(B12,RMS!B:E,4,FALSE)</f>
        <v>687368.73168461502</v>
      </c>
      <c r="K12" s="22">
        <f t="shared" si="1"/>
        <v>0.51586153800599277</v>
      </c>
      <c r="L12" s="22">
        <f t="shared" si="2"/>
        <v>1.5384983271360397E-5</v>
      </c>
      <c r="M12" s="34"/>
    </row>
    <row r="13" spans="1:13" x14ac:dyDescent="0.15">
      <c r="A13" s="44"/>
      <c r="B13" s="12">
        <v>22</v>
      </c>
      <c r="C13" s="41" t="s">
        <v>15</v>
      </c>
      <c r="D13" s="41"/>
      <c r="E13" s="15">
        <f>VLOOKUP(C13,RA!B16:D44,3,0)</f>
        <v>429517.83309999999</v>
      </c>
      <c r="F13" s="25">
        <f>VLOOKUP(C13,RA!B17:I48,8,0)</f>
        <v>62428.539400000001</v>
      </c>
      <c r="G13" s="16">
        <f t="shared" si="0"/>
        <v>367089.29369999998</v>
      </c>
      <c r="H13" s="27">
        <f>RA!J17</f>
        <v>14.534562849097201</v>
      </c>
      <c r="I13" s="20">
        <f>VLOOKUP(B13,RMS!B:D,3,FALSE)</f>
        <v>429517.74033760699</v>
      </c>
      <c r="J13" s="21">
        <f>VLOOKUP(B13,RMS!B:E,4,FALSE)</f>
        <v>367089.29408632498</v>
      </c>
      <c r="K13" s="22">
        <f t="shared" si="1"/>
        <v>9.2762393003795296E-2</v>
      </c>
      <c r="L13" s="22">
        <f t="shared" si="2"/>
        <v>-3.8632500218227506E-4</v>
      </c>
      <c r="M13" s="34"/>
    </row>
    <row r="14" spans="1:13" x14ac:dyDescent="0.15">
      <c r="A14" s="44"/>
      <c r="B14" s="12">
        <v>23</v>
      </c>
      <c r="C14" s="41" t="s">
        <v>16</v>
      </c>
      <c r="D14" s="41"/>
      <c r="E14" s="15">
        <f>VLOOKUP(C14,RA!B18:D45,3,0)</f>
        <v>1329335.5615000001</v>
      </c>
      <c r="F14" s="25">
        <f>VLOOKUP(C14,RA!B18:I49,8,0)</f>
        <v>207960.9155</v>
      </c>
      <c r="G14" s="16">
        <f t="shared" si="0"/>
        <v>1121374.6460000002</v>
      </c>
      <c r="H14" s="27">
        <f>RA!J18</f>
        <v>15.643974442791601</v>
      </c>
      <c r="I14" s="20">
        <f>VLOOKUP(B14,RMS!B:D,3,FALSE)</f>
        <v>1329335.5831585301</v>
      </c>
      <c r="J14" s="21">
        <f>VLOOKUP(B14,RMS!B:E,4,FALSE)</f>
        <v>1121374.64371377</v>
      </c>
      <c r="K14" s="22">
        <f t="shared" si="1"/>
        <v>-2.1658529993146658E-2</v>
      </c>
      <c r="L14" s="22">
        <f t="shared" si="2"/>
        <v>2.2862302139401436E-3</v>
      </c>
      <c r="M14" s="34"/>
    </row>
    <row r="15" spans="1:13" x14ac:dyDescent="0.15">
      <c r="A15" s="44"/>
      <c r="B15" s="12">
        <v>24</v>
      </c>
      <c r="C15" s="41" t="s">
        <v>17</v>
      </c>
      <c r="D15" s="41"/>
      <c r="E15" s="15">
        <f>VLOOKUP(C15,RA!B18:D46,3,0)</f>
        <v>386705.56300000002</v>
      </c>
      <c r="F15" s="25">
        <f>VLOOKUP(C15,RA!B19:I50,8,0)</f>
        <v>43124.21</v>
      </c>
      <c r="G15" s="16">
        <f t="shared" si="0"/>
        <v>343581.353</v>
      </c>
      <c r="H15" s="27">
        <f>RA!J19</f>
        <v>11.1516911382007</v>
      </c>
      <c r="I15" s="20">
        <f>VLOOKUP(B15,RMS!B:D,3,FALSE)</f>
        <v>386705.55732051301</v>
      </c>
      <c r="J15" s="21">
        <f>VLOOKUP(B15,RMS!B:E,4,FALSE)</f>
        <v>343581.35491367499</v>
      </c>
      <c r="K15" s="22">
        <f t="shared" si="1"/>
        <v>5.6794870179146528E-3</v>
      </c>
      <c r="L15" s="22">
        <f t="shared" si="2"/>
        <v>-1.9136749906465411E-3</v>
      </c>
      <c r="M15" s="34"/>
    </row>
    <row r="16" spans="1:13" x14ac:dyDescent="0.15">
      <c r="A16" s="44"/>
      <c r="B16" s="12">
        <v>25</v>
      </c>
      <c r="C16" s="41" t="s">
        <v>18</v>
      </c>
      <c r="D16" s="41"/>
      <c r="E16" s="15">
        <f>VLOOKUP(C16,RA!B20:D47,3,0)</f>
        <v>860306.23210000002</v>
      </c>
      <c r="F16" s="25">
        <f>VLOOKUP(C16,RA!B20:I51,8,0)</f>
        <v>72496.929199999999</v>
      </c>
      <c r="G16" s="16">
        <f t="shared" si="0"/>
        <v>787809.30290000001</v>
      </c>
      <c r="H16" s="27">
        <f>RA!J20</f>
        <v>8.4268748144524803</v>
      </c>
      <c r="I16" s="20">
        <f>VLOOKUP(B16,RMS!B:D,3,FALSE)</f>
        <v>860306.46400000004</v>
      </c>
      <c r="J16" s="21">
        <f>VLOOKUP(B16,RMS!B:E,4,FALSE)</f>
        <v>787809.30290000001</v>
      </c>
      <c r="K16" s="22">
        <f t="shared" si="1"/>
        <v>-0.23190000001341105</v>
      </c>
      <c r="L16" s="22">
        <f t="shared" si="2"/>
        <v>0</v>
      </c>
      <c r="M16" s="34"/>
    </row>
    <row r="17" spans="1:13" x14ac:dyDescent="0.15">
      <c r="A17" s="44"/>
      <c r="B17" s="12">
        <v>26</v>
      </c>
      <c r="C17" s="41" t="s">
        <v>19</v>
      </c>
      <c r="D17" s="41"/>
      <c r="E17" s="15">
        <f>VLOOKUP(C17,RA!B20:D48,3,0)</f>
        <v>299575.05430000002</v>
      </c>
      <c r="F17" s="25">
        <f>VLOOKUP(C17,RA!B21:I52,8,0)</f>
        <v>33441.937100000003</v>
      </c>
      <c r="G17" s="16">
        <f t="shared" si="0"/>
        <v>266133.11720000004</v>
      </c>
      <c r="H17" s="27">
        <f>RA!J21</f>
        <v>11.1631247729027</v>
      </c>
      <c r="I17" s="20">
        <f>VLOOKUP(B17,RMS!B:D,3,FALSE)</f>
        <v>299574.69862566399</v>
      </c>
      <c r="J17" s="21">
        <f>VLOOKUP(B17,RMS!B:E,4,FALSE)</f>
        <v>266133.11714424798</v>
      </c>
      <c r="K17" s="22">
        <f t="shared" si="1"/>
        <v>0.35567433602409437</v>
      </c>
      <c r="L17" s="22">
        <f t="shared" si="2"/>
        <v>5.5752054322510958E-5</v>
      </c>
      <c r="M17" s="34"/>
    </row>
    <row r="18" spans="1:13" x14ac:dyDescent="0.15">
      <c r="A18" s="44"/>
      <c r="B18" s="12">
        <v>27</v>
      </c>
      <c r="C18" s="41" t="s">
        <v>20</v>
      </c>
      <c r="D18" s="41"/>
      <c r="E18" s="15">
        <f>VLOOKUP(C18,RA!B22:D49,3,0)</f>
        <v>1212034.4834</v>
      </c>
      <c r="F18" s="25">
        <f>VLOOKUP(C18,RA!B22:I53,8,0)</f>
        <v>147641.3591</v>
      </c>
      <c r="G18" s="16">
        <f t="shared" si="0"/>
        <v>1064393.1243</v>
      </c>
      <c r="H18" s="27">
        <f>RA!J22</f>
        <v>12.181283711156199</v>
      </c>
      <c r="I18" s="20">
        <f>VLOOKUP(B18,RMS!B:D,3,FALSE)</f>
        <v>1212035.63646239</v>
      </c>
      <c r="J18" s="21">
        <f>VLOOKUP(B18,RMS!B:E,4,FALSE)</f>
        <v>1064393.12298718</v>
      </c>
      <c r="K18" s="22">
        <f t="shared" si="1"/>
        <v>-1.1530623899307102</v>
      </c>
      <c r="L18" s="22">
        <f t="shared" si="2"/>
        <v>1.3128200080245733E-3</v>
      </c>
      <c r="M18" s="34"/>
    </row>
    <row r="19" spans="1:13" x14ac:dyDescent="0.15">
      <c r="A19" s="44"/>
      <c r="B19" s="12">
        <v>29</v>
      </c>
      <c r="C19" s="41" t="s">
        <v>21</v>
      </c>
      <c r="D19" s="41"/>
      <c r="E19" s="15">
        <f>VLOOKUP(C19,RA!B22:D50,3,0)</f>
        <v>2243297.6845999998</v>
      </c>
      <c r="F19" s="25">
        <f>VLOOKUP(C19,RA!B23:I54,8,0)</f>
        <v>310657.23940000002</v>
      </c>
      <c r="G19" s="16">
        <f t="shared" si="0"/>
        <v>1932640.4451999997</v>
      </c>
      <c r="H19" s="27">
        <f>RA!J23</f>
        <v>13.848239648827199</v>
      </c>
      <c r="I19" s="20">
        <f>VLOOKUP(B19,RMS!B:D,3,FALSE)</f>
        <v>2243299.1444726498</v>
      </c>
      <c r="J19" s="21">
        <f>VLOOKUP(B19,RMS!B:E,4,FALSE)</f>
        <v>1932640.47830769</v>
      </c>
      <c r="K19" s="22">
        <f t="shared" si="1"/>
        <v>-1.4598726499825716</v>
      </c>
      <c r="L19" s="22">
        <f t="shared" si="2"/>
        <v>-3.3107690280303359E-2</v>
      </c>
      <c r="M19" s="34"/>
    </row>
    <row r="20" spans="1:13" x14ac:dyDescent="0.15">
      <c r="A20" s="44"/>
      <c r="B20" s="12">
        <v>31</v>
      </c>
      <c r="C20" s="41" t="s">
        <v>22</v>
      </c>
      <c r="D20" s="41"/>
      <c r="E20" s="15">
        <f>VLOOKUP(C20,RA!B24:D51,3,0)</f>
        <v>207643.9952</v>
      </c>
      <c r="F20" s="25">
        <f>VLOOKUP(C20,RA!B24:I55,8,0)</f>
        <v>33919.731299999999</v>
      </c>
      <c r="G20" s="16">
        <f t="shared" si="0"/>
        <v>173724.26390000002</v>
      </c>
      <c r="H20" s="27">
        <f>RA!J24</f>
        <v>16.3355223768108</v>
      </c>
      <c r="I20" s="20">
        <f>VLOOKUP(B20,RMS!B:D,3,FALSE)</f>
        <v>207643.938036487</v>
      </c>
      <c r="J20" s="21">
        <f>VLOOKUP(B20,RMS!B:E,4,FALSE)</f>
        <v>173724.27634841201</v>
      </c>
      <c r="K20" s="22">
        <f t="shared" si="1"/>
        <v>5.7163513003615662E-2</v>
      </c>
      <c r="L20" s="22">
        <f t="shared" si="2"/>
        <v>-1.2448411987861618E-2</v>
      </c>
      <c r="M20" s="34"/>
    </row>
    <row r="21" spans="1:13" x14ac:dyDescent="0.15">
      <c r="A21" s="44"/>
      <c r="B21" s="12">
        <v>32</v>
      </c>
      <c r="C21" s="41" t="s">
        <v>23</v>
      </c>
      <c r="D21" s="41"/>
      <c r="E21" s="15">
        <f>VLOOKUP(C21,RA!B24:D52,3,0)</f>
        <v>190761.19870000001</v>
      </c>
      <c r="F21" s="25">
        <f>VLOOKUP(C21,RA!B25:I56,8,0)</f>
        <v>18105.439399999999</v>
      </c>
      <c r="G21" s="16">
        <f t="shared" si="0"/>
        <v>172655.75930000001</v>
      </c>
      <c r="H21" s="27">
        <f>RA!J25</f>
        <v>9.4911541358436597</v>
      </c>
      <c r="I21" s="20">
        <f>VLOOKUP(B21,RMS!B:D,3,FALSE)</f>
        <v>190761.199403971</v>
      </c>
      <c r="J21" s="21">
        <f>VLOOKUP(B21,RMS!B:E,4,FALSE)</f>
        <v>172655.76219253399</v>
      </c>
      <c r="K21" s="22">
        <f t="shared" si="1"/>
        <v>-7.0397098897956312E-4</v>
      </c>
      <c r="L21" s="22">
        <f t="shared" si="2"/>
        <v>-2.8925339865963906E-3</v>
      </c>
      <c r="M21" s="34"/>
    </row>
    <row r="22" spans="1:13" x14ac:dyDescent="0.15">
      <c r="A22" s="44"/>
      <c r="B22" s="12">
        <v>33</v>
      </c>
      <c r="C22" s="41" t="s">
        <v>24</v>
      </c>
      <c r="D22" s="41"/>
      <c r="E22" s="15">
        <f>VLOOKUP(C22,RA!B26:D53,3,0)</f>
        <v>531072.63170000003</v>
      </c>
      <c r="F22" s="25">
        <f>VLOOKUP(C22,RA!B26:I57,8,0)</f>
        <v>115668.5125</v>
      </c>
      <c r="G22" s="16">
        <f t="shared" si="0"/>
        <v>415404.11920000002</v>
      </c>
      <c r="H22" s="27">
        <f>RA!J26</f>
        <v>21.780168209711199</v>
      </c>
      <c r="I22" s="20">
        <f>VLOOKUP(B22,RMS!B:D,3,FALSE)</f>
        <v>531072.59320536302</v>
      </c>
      <c r="J22" s="21">
        <f>VLOOKUP(B22,RMS!B:E,4,FALSE)</f>
        <v>415404.09225374798</v>
      </c>
      <c r="K22" s="22">
        <f t="shared" si="1"/>
        <v>3.8494637003168464E-2</v>
      </c>
      <c r="L22" s="22">
        <f t="shared" si="2"/>
        <v>2.6946252037305385E-2</v>
      </c>
      <c r="M22" s="34"/>
    </row>
    <row r="23" spans="1:13" x14ac:dyDescent="0.15">
      <c r="A23" s="44"/>
      <c r="B23" s="12">
        <v>34</v>
      </c>
      <c r="C23" s="41" t="s">
        <v>25</v>
      </c>
      <c r="D23" s="41"/>
      <c r="E23" s="15">
        <f>VLOOKUP(C23,RA!B26:D54,3,0)</f>
        <v>202427.6973</v>
      </c>
      <c r="F23" s="25">
        <f>VLOOKUP(C23,RA!B27:I58,8,0)</f>
        <v>56197.414199999999</v>
      </c>
      <c r="G23" s="16">
        <f t="shared" si="0"/>
        <v>146230.2831</v>
      </c>
      <c r="H23" s="27">
        <f>RA!J27</f>
        <v>27.761721814537498</v>
      </c>
      <c r="I23" s="20">
        <f>VLOOKUP(B23,RMS!B:D,3,FALSE)</f>
        <v>202427.55726375501</v>
      </c>
      <c r="J23" s="21">
        <f>VLOOKUP(B23,RMS!B:E,4,FALSE)</f>
        <v>146230.294297152</v>
      </c>
      <c r="K23" s="22">
        <f t="shared" si="1"/>
        <v>0.14003624499309808</v>
      </c>
      <c r="L23" s="22">
        <f t="shared" si="2"/>
        <v>-1.1197151994565502E-2</v>
      </c>
      <c r="M23" s="34"/>
    </row>
    <row r="24" spans="1:13" x14ac:dyDescent="0.15">
      <c r="A24" s="44"/>
      <c r="B24" s="12">
        <v>35</v>
      </c>
      <c r="C24" s="41" t="s">
        <v>26</v>
      </c>
      <c r="D24" s="41"/>
      <c r="E24" s="15">
        <f>VLOOKUP(C24,RA!B28:D55,3,0)</f>
        <v>708579.05390000006</v>
      </c>
      <c r="F24" s="25">
        <f>VLOOKUP(C24,RA!B28:I59,8,0)</f>
        <v>21926.934600000001</v>
      </c>
      <c r="G24" s="16">
        <f t="shared" si="0"/>
        <v>686652.11930000002</v>
      </c>
      <c r="H24" s="27">
        <f>RA!J28</f>
        <v>3.09449375892707</v>
      </c>
      <c r="I24" s="20">
        <f>VLOOKUP(B24,RMS!B:D,3,FALSE)</f>
        <v>708579.05278672604</v>
      </c>
      <c r="J24" s="21">
        <f>VLOOKUP(B24,RMS!B:E,4,FALSE)</f>
        <v>686652.10034601798</v>
      </c>
      <c r="K24" s="22">
        <f t="shared" si="1"/>
        <v>1.1132740182802081E-3</v>
      </c>
      <c r="L24" s="22">
        <f t="shared" si="2"/>
        <v>1.8953982042148709E-2</v>
      </c>
      <c r="M24" s="34"/>
    </row>
    <row r="25" spans="1:13" x14ac:dyDescent="0.15">
      <c r="A25" s="44"/>
      <c r="B25" s="12">
        <v>36</v>
      </c>
      <c r="C25" s="41" t="s">
        <v>27</v>
      </c>
      <c r="D25" s="41"/>
      <c r="E25" s="15">
        <f>VLOOKUP(C25,RA!B28:D56,3,0)</f>
        <v>559760.45449999999</v>
      </c>
      <c r="F25" s="25">
        <f>VLOOKUP(C25,RA!B29:I60,8,0)</f>
        <v>92290.004499999995</v>
      </c>
      <c r="G25" s="16">
        <f t="shared" si="0"/>
        <v>467470.45</v>
      </c>
      <c r="H25" s="27">
        <f>RA!J29</f>
        <v>16.487410598241901</v>
      </c>
      <c r="I25" s="20">
        <f>VLOOKUP(B25,RMS!B:D,3,FALSE)</f>
        <v>559760.45527610602</v>
      </c>
      <c r="J25" s="21">
        <f>VLOOKUP(B25,RMS!B:E,4,FALSE)</f>
        <v>467470.44293687103</v>
      </c>
      <c r="K25" s="22">
        <f t="shared" si="1"/>
        <v>-7.7610602602362633E-4</v>
      </c>
      <c r="L25" s="22">
        <f t="shared" si="2"/>
        <v>7.0631289854645729E-3</v>
      </c>
      <c r="M25" s="34"/>
    </row>
    <row r="26" spans="1:13" x14ac:dyDescent="0.15">
      <c r="A26" s="44"/>
      <c r="B26" s="12">
        <v>37</v>
      </c>
      <c r="C26" s="41" t="s">
        <v>28</v>
      </c>
      <c r="D26" s="41"/>
      <c r="E26" s="15">
        <f>VLOOKUP(C26,RA!B30:D57,3,0)</f>
        <v>1005464.2321</v>
      </c>
      <c r="F26" s="25">
        <f>VLOOKUP(C26,RA!B30:I61,8,0)</f>
        <v>120205.1998</v>
      </c>
      <c r="G26" s="16">
        <f t="shared" si="0"/>
        <v>885259.03230000008</v>
      </c>
      <c r="H26" s="27">
        <f>RA!J30</f>
        <v>11.9551940250466</v>
      </c>
      <c r="I26" s="20">
        <f>VLOOKUP(B26,RMS!B:D,3,FALSE)</f>
        <v>1005464.21139735</v>
      </c>
      <c r="J26" s="21">
        <f>VLOOKUP(B26,RMS!B:E,4,FALSE)</f>
        <v>885259.03576035495</v>
      </c>
      <c r="K26" s="22">
        <f t="shared" si="1"/>
        <v>2.0702650072053075E-2</v>
      </c>
      <c r="L26" s="22">
        <f t="shared" si="2"/>
        <v>-3.460354870185256E-3</v>
      </c>
      <c r="M26" s="34"/>
    </row>
    <row r="27" spans="1:13" x14ac:dyDescent="0.15">
      <c r="A27" s="44"/>
      <c r="B27" s="12">
        <v>38</v>
      </c>
      <c r="C27" s="41" t="s">
        <v>29</v>
      </c>
      <c r="D27" s="41"/>
      <c r="E27" s="15">
        <f>VLOOKUP(C27,RA!B30:D58,3,0)</f>
        <v>780607.78529999999</v>
      </c>
      <c r="F27" s="25">
        <f>VLOOKUP(C27,RA!B31:I62,8,0)</f>
        <v>47788.510600000001</v>
      </c>
      <c r="G27" s="16">
        <f t="shared" si="0"/>
        <v>732819.27469999995</v>
      </c>
      <c r="H27" s="27">
        <f>RA!J31</f>
        <v>6.1219618225603698</v>
      </c>
      <c r="I27" s="20">
        <f>VLOOKUP(B27,RMS!B:D,3,FALSE)</f>
        <v>780607.73534867296</v>
      </c>
      <c r="J27" s="21">
        <f>VLOOKUP(B27,RMS!B:E,4,FALSE)</f>
        <v>732819.27586637205</v>
      </c>
      <c r="K27" s="22">
        <f t="shared" si="1"/>
        <v>4.9951327033340931E-2</v>
      </c>
      <c r="L27" s="22">
        <f t="shared" si="2"/>
        <v>-1.1663720943033695E-3</v>
      </c>
      <c r="M27" s="34"/>
    </row>
    <row r="28" spans="1:13" x14ac:dyDescent="0.15">
      <c r="A28" s="44"/>
      <c r="B28" s="12">
        <v>39</v>
      </c>
      <c r="C28" s="41" t="s">
        <v>30</v>
      </c>
      <c r="D28" s="41"/>
      <c r="E28" s="15">
        <f>VLOOKUP(C28,RA!B32:D59,3,0)</f>
        <v>118955.1403</v>
      </c>
      <c r="F28" s="25">
        <f>VLOOKUP(C28,RA!B32:I63,8,0)</f>
        <v>33428.402199999997</v>
      </c>
      <c r="G28" s="16">
        <f t="shared" si="0"/>
        <v>85526.738100000002</v>
      </c>
      <c r="H28" s="27">
        <f>RA!J32</f>
        <v>28.1016878427405</v>
      </c>
      <c r="I28" s="20">
        <f>VLOOKUP(B28,RMS!B:D,3,FALSE)</f>
        <v>118955.006861085</v>
      </c>
      <c r="J28" s="21">
        <f>VLOOKUP(B28,RMS!B:E,4,FALSE)</f>
        <v>85526.732464546105</v>
      </c>
      <c r="K28" s="22">
        <f t="shared" si="1"/>
        <v>0.13343891499971505</v>
      </c>
      <c r="L28" s="22">
        <f t="shared" si="2"/>
        <v>5.635453897411935E-3</v>
      </c>
      <c r="M28" s="34"/>
    </row>
    <row r="29" spans="1:13" x14ac:dyDescent="0.15">
      <c r="A29" s="44"/>
      <c r="B29" s="12">
        <v>40</v>
      </c>
      <c r="C29" s="41" t="s">
        <v>31</v>
      </c>
      <c r="D29" s="41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4"/>
      <c r="B30" s="12">
        <v>42</v>
      </c>
      <c r="C30" s="41" t="s">
        <v>32</v>
      </c>
      <c r="D30" s="41"/>
      <c r="E30" s="15">
        <f>VLOOKUP(C30,RA!B34:D62,3,0)</f>
        <v>116760.1553</v>
      </c>
      <c r="F30" s="25">
        <f>VLOOKUP(C30,RA!B34:I66,8,0)</f>
        <v>19922.172699999999</v>
      </c>
      <c r="G30" s="16">
        <f t="shared" si="0"/>
        <v>96837.982600000003</v>
      </c>
      <c r="H30" s="27">
        <f>RA!J34</f>
        <v>0</v>
      </c>
      <c r="I30" s="20">
        <f>VLOOKUP(B30,RMS!B:D,3,FALSE)</f>
        <v>116760.15489999999</v>
      </c>
      <c r="J30" s="21">
        <f>VLOOKUP(B30,RMS!B:E,4,FALSE)</f>
        <v>96837.979600000006</v>
      </c>
      <c r="K30" s="22">
        <f t="shared" si="1"/>
        <v>4.0000000444706529E-4</v>
      </c>
      <c r="L30" s="22">
        <f t="shared" si="2"/>
        <v>2.9999999969732016E-3</v>
      </c>
      <c r="M30" s="34"/>
    </row>
    <row r="31" spans="1:13" s="39" customFormat="1" ht="12" thickBot="1" x14ac:dyDescent="0.2">
      <c r="A31" s="44"/>
      <c r="B31" s="12">
        <v>70</v>
      </c>
      <c r="C31" s="45" t="s">
        <v>70</v>
      </c>
      <c r="D31" s="46"/>
      <c r="E31" s="15">
        <f>VLOOKUP(C31,RA!B35:D63,3,0)</f>
        <v>115525.71</v>
      </c>
      <c r="F31" s="25">
        <f>VLOOKUP(C31,RA!B35:I67,8,0)</f>
        <v>1737.38</v>
      </c>
      <c r="G31" s="16">
        <f t="shared" si="0"/>
        <v>113788.33</v>
      </c>
      <c r="H31" s="27">
        <f>RA!J35</f>
        <v>17.062475335710701</v>
      </c>
      <c r="I31" s="20">
        <f>VLOOKUP(B31,RMS!B:D,3,FALSE)</f>
        <v>115525.71</v>
      </c>
      <c r="J31" s="21">
        <f>VLOOKUP(B31,RMS!B:E,4,FALSE)</f>
        <v>113788.33</v>
      </c>
      <c r="K31" s="22">
        <f t="shared" si="1"/>
        <v>0</v>
      </c>
      <c r="L31" s="22">
        <f t="shared" si="2"/>
        <v>0</v>
      </c>
    </row>
    <row r="32" spans="1:13" x14ac:dyDescent="0.15">
      <c r="A32" s="44"/>
      <c r="B32" s="12">
        <v>71</v>
      </c>
      <c r="C32" s="41" t="s">
        <v>36</v>
      </c>
      <c r="D32" s="41"/>
      <c r="E32" s="15">
        <f>VLOOKUP(C32,RA!B34:D63,3,0)</f>
        <v>169953.42</v>
      </c>
      <c r="F32" s="25">
        <f>VLOOKUP(C32,RA!B34:I67,8,0)</f>
        <v>-34170.58</v>
      </c>
      <c r="G32" s="16">
        <f t="shared" si="0"/>
        <v>204124</v>
      </c>
      <c r="H32" s="27">
        <f>RA!J35</f>
        <v>17.062475335710701</v>
      </c>
      <c r="I32" s="20">
        <f>VLOOKUP(B32,RMS!B:D,3,FALSE)</f>
        <v>169953.42</v>
      </c>
      <c r="J32" s="21">
        <f>VLOOKUP(B32,RMS!B:E,4,FALSE)</f>
        <v>204124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4"/>
      <c r="B33" s="12">
        <v>72</v>
      </c>
      <c r="C33" s="41" t="s">
        <v>37</v>
      </c>
      <c r="D33" s="41"/>
      <c r="E33" s="15">
        <f>VLOOKUP(C33,RA!B34:D64,3,0)</f>
        <v>240037.59</v>
      </c>
      <c r="F33" s="25">
        <f>VLOOKUP(C33,RA!B34:I68,8,0)</f>
        <v>-7899.39</v>
      </c>
      <c r="G33" s="16">
        <f t="shared" si="0"/>
        <v>247936.98</v>
      </c>
      <c r="H33" s="27">
        <f>RA!J34</f>
        <v>0</v>
      </c>
      <c r="I33" s="20">
        <f>VLOOKUP(B33,RMS!B:D,3,FALSE)</f>
        <v>240037.59</v>
      </c>
      <c r="J33" s="21">
        <f>VLOOKUP(B33,RMS!B:E,4,FALSE)</f>
        <v>247936.98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4"/>
      <c r="B34" s="12">
        <v>73</v>
      </c>
      <c r="C34" s="41" t="s">
        <v>38</v>
      </c>
      <c r="D34" s="41"/>
      <c r="E34" s="15">
        <f>VLOOKUP(C34,RA!B35:D65,3,0)</f>
        <v>128738.58</v>
      </c>
      <c r="F34" s="25">
        <f>VLOOKUP(C34,RA!B35:I69,8,0)</f>
        <v>-20065.91</v>
      </c>
      <c r="G34" s="16">
        <f t="shared" si="0"/>
        <v>148804.49</v>
      </c>
      <c r="H34" s="27">
        <f>RA!J35</f>
        <v>17.062475335710701</v>
      </c>
      <c r="I34" s="20">
        <f>VLOOKUP(B34,RMS!B:D,3,FALSE)</f>
        <v>128738.58</v>
      </c>
      <c r="J34" s="21">
        <f>VLOOKUP(B34,RMS!B:E,4,FALSE)</f>
        <v>148804.49</v>
      </c>
      <c r="K34" s="22">
        <f t="shared" si="1"/>
        <v>0</v>
      </c>
      <c r="L34" s="22">
        <f t="shared" si="2"/>
        <v>0</v>
      </c>
      <c r="M34" s="34"/>
    </row>
    <row r="35" spans="1:13" s="39" customFormat="1" x14ac:dyDescent="0.15">
      <c r="A35" s="44"/>
      <c r="B35" s="12">
        <v>74</v>
      </c>
      <c r="C35" s="41" t="s">
        <v>72</v>
      </c>
      <c r="D35" s="41"/>
      <c r="E35" s="15">
        <f>VLOOKUP(C35,RA!B36:D66,3,0)</f>
        <v>0.11</v>
      </c>
      <c r="F35" s="25">
        <f>VLOOKUP(C35,RA!B36:I70,8,0)</f>
        <v>0.11</v>
      </c>
      <c r="G35" s="16">
        <f t="shared" si="0"/>
        <v>0</v>
      </c>
      <c r="H35" s="27">
        <f>RA!J36</f>
        <v>1.50389034614027</v>
      </c>
      <c r="I35" s="20">
        <f>VLOOKUP(B35,RMS!B:D,3,FALSE)</f>
        <v>0.11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4"/>
      <c r="B36" s="12">
        <v>75</v>
      </c>
      <c r="C36" s="41" t="s">
        <v>33</v>
      </c>
      <c r="D36" s="41"/>
      <c r="E36" s="15">
        <f>VLOOKUP(C36,RA!B8:D66,3,0)</f>
        <v>80013.674499999994</v>
      </c>
      <c r="F36" s="25">
        <f>VLOOKUP(C36,RA!B8:I70,8,0)</f>
        <v>3760.2633000000001</v>
      </c>
      <c r="G36" s="16">
        <f t="shared" si="0"/>
        <v>76253.411199999988</v>
      </c>
      <c r="H36" s="27">
        <f>RA!J36</f>
        <v>1.50389034614027</v>
      </c>
      <c r="I36" s="20">
        <f>VLOOKUP(B36,RMS!B:D,3,FALSE)</f>
        <v>80013.675213675204</v>
      </c>
      <c r="J36" s="21">
        <f>VLOOKUP(B36,RMS!B:E,4,FALSE)</f>
        <v>76253.410256410294</v>
      </c>
      <c r="K36" s="22">
        <f t="shared" si="1"/>
        <v>-7.1367521013598889E-4</v>
      </c>
      <c r="L36" s="22">
        <f t="shared" si="2"/>
        <v>9.4358969363383949E-4</v>
      </c>
      <c r="M36" s="34"/>
    </row>
    <row r="37" spans="1:13" x14ac:dyDescent="0.15">
      <c r="A37" s="44"/>
      <c r="B37" s="12">
        <v>76</v>
      </c>
      <c r="C37" s="41" t="s">
        <v>34</v>
      </c>
      <c r="D37" s="41"/>
      <c r="E37" s="15">
        <f>VLOOKUP(C37,RA!B8:D67,3,0)</f>
        <v>304207.96659999999</v>
      </c>
      <c r="F37" s="25">
        <f>VLOOKUP(C37,RA!B8:I71,8,0)</f>
        <v>19082.301899999999</v>
      </c>
      <c r="G37" s="16">
        <f t="shared" si="0"/>
        <v>285125.66469999996</v>
      </c>
      <c r="H37" s="27">
        <f>RA!J37</f>
        <v>-20.105850179419701</v>
      </c>
      <c r="I37" s="20">
        <f>VLOOKUP(B37,RMS!B:D,3,FALSE)</f>
        <v>304207.96132393199</v>
      </c>
      <c r="J37" s="21">
        <f>VLOOKUP(B37,RMS!B:E,4,FALSE)</f>
        <v>285125.66708376101</v>
      </c>
      <c r="K37" s="22">
        <f t="shared" si="1"/>
        <v>5.2760679973289371E-3</v>
      </c>
      <c r="L37" s="22">
        <f t="shared" si="2"/>
        <v>-2.3837610497139394E-3</v>
      </c>
      <c r="M37" s="34"/>
    </row>
    <row r="38" spans="1:13" x14ac:dyDescent="0.15">
      <c r="A38" s="44"/>
      <c r="B38" s="12">
        <v>77</v>
      </c>
      <c r="C38" s="41" t="s">
        <v>39</v>
      </c>
      <c r="D38" s="41"/>
      <c r="E38" s="15">
        <f>VLOOKUP(C38,RA!B9:D68,3,0)</f>
        <v>45070.1</v>
      </c>
      <c r="F38" s="25">
        <f>VLOOKUP(C38,RA!B9:I72,8,0)</f>
        <v>-3883.79</v>
      </c>
      <c r="G38" s="16">
        <f t="shared" si="0"/>
        <v>48953.89</v>
      </c>
      <c r="H38" s="27">
        <f>RA!J38</f>
        <v>-3.2908970632474701</v>
      </c>
      <c r="I38" s="20">
        <f>VLOOKUP(B38,RMS!B:D,3,FALSE)</f>
        <v>45070.1</v>
      </c>
      <c r="J38" s="21">
        <f>VLOOKUP(B38,RMS!B:E,4,FALSE)</f>
        <v>48953.89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4"/>
      <c r="B39" s="12">
        <v>78</v>
      </c>
      <c r="C39" s="41" t="s">
        <v>40</v>
      </c>
      <c r="D39" s="41"/>
      <c r="E39" s="15">
        <f>VLOOKUP(C39,RA!B10:D69,3,0)</f>
        <v>25921.4</v>
      </c>
      <c r="F39" s="25">
        <f>VLOOKUP(C39,RA!B10:I73,8,0)</f>
        <v>3541.87</v>
      </c>
      <c r="G39" s="16">
        <f t="shared" si="0"/>
        <v>22379.530000000002</v>
      </c>
      <c r="H39" s="27">
        <f>RA!J39</f>
        <v>-15.586555327858999</v>
      </c>
      <c r="I39" s="20">
        <f>VLOOKUP(B39,RMS!B:D,3,FALSE)</f>
        <v>25921.4</v>
      </c>
      <c r="J39" s="21">
        <f>VLOOKUP(B39,RMS!B:E,4,FALSE)</f>
        <v>22379.53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4"/>
      <c r="B40" s="12">
        <v>99</v>
      </c>
      <c r="C40" s="41" t="s">
        <v>35</v>
      </c>
      <c r="D40" s="41"/>
      <c r="E40" s="15">
        <f>VLOOKUP(C40,RA!B8:D70,3,0)</f>
        <v>6836.625</v>
      </c>
      <c r="F40" s="25">
        <f>VLOOKUP(C40,RA!B8:I74,8,0)</f>
        <v>1090.4079999999999</v>
      </c>
      <c r="G40" s="16">
        <f t="shared" si="0"/>
        <v>5746.2170000000006</v>
      </c>
      <c r="H40" s="27">
        <f>RA!J40</f>
        <v>100</v>
      </c>
      <c r="I40" s="20">
        <f>VLOOKUP(B40,RMS!B:D,3,FALSE)</f>
        <v>6836.6250661825898</v>
      </c>
      <c r="J40" s="21">
        <f>VLOOKUP(B40,RMS!B:E,4,FALSE)</f>
        <v>5746.2171696543401</v>
      </c>
      <c r="K40" s="22">
        <f t="shared" si="1"/>
        <v>-6.6182589762320276E-5</v>
      </c>
      <c r="L40" s="22">
        <f t="shared" si="2"/>
        <v>-1.6965433951554587E-4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59" t="s">
        <v>46</v>
      </c>
      <c r="W1" s="49"/>
    </row>
    <row r="2" spans="1:23" ht="12.75" x14ac:dyDescent="0.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59"/>
      <c r="W2" s="49"/>
    </row>
    <row r="3" spans="1:23" ht="23.25" thickBot="1" x14ac:dyDescent="0.2">
      <c r="A3" s="47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60" t="s">
        <v>47</v>
      </c>
      <c r="W3" s="49"/>
    </row>
    <row r="4" spans="1:23" ht="15" thickTop="1" thickBot="1" x14ac:dyDescent="0.2">
      <c r="A4" s="48"/>
      <c r="B4" s="48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8"/>
      <c r="W4" s="49"/>
    </row>
    <row r="5" spans="1:23" ht="15" thickTop="1" thickBot="1" x14ac:dyDescent="0.25">
      <c r="A5" s="61"/>
      <c r="B5" s="62"/>
      <c r="C5" s="63"/>
      <c r="D5" s="64" t="s">
        <v>0</v>
      </c>
      <c r="E5" s="64" t="s">
        <v>59</v>
      </c>
      <c r="F5" s="64" t="s">
        <v>60</v>
      </c>
      <c r="G5" s="64" t="s">
        <v>48</v>
      </c>
      <c r="H5" s="64" t="s">
        <v>49</v>
      </c>
      <c r="I5" s="64" t="s">
        <v>1</v>
      </c>
      <c r="J5" s="64" t="s">
        <v>2</v>
      </c>
      <c r="K5" s="64" t="s">
        <v>50</v>
      </c>
      <c r="L5" s="64" t="s">
        <v>51</v>
      </c>
      <c r="M5" s="64" t="s">
        <v>52</v>
      </c>
      <c r="N5" s="64" t="s">
        <v>53</v>
      </c>
      <c r="O5" s="64" t="s">
        <v>54</v>
      </c>
      <c r="P5" s="64" t="s">
        <v>61</v>
      </c>
      <c r="Q5" s="64" t="s">
        <v>62</v>
      </c>
      <c r="R5" s="64" t="s">
        <v>55</v>
      </c>
      <c r="S5" s="64" t="s">
        <v>56</v>
      </c>
      <c r="T5" s="64" t="s">
        <v>57</v>
      </c>
      <c r="U5" s="65" t="s">
        <v>58</v>
      </c>
      <c r="V5" s="58"/>
      <c r="W5" s="58"/>
    </row>
    <row r="6" spans="1:23" ht="14.25" thickBot="1" x14ac:dyDescent="0.2">
      <c r="A6" s="66" t="s">
        <v>3</v>
      </c>
      <c r="B6" s="50" t="s">
        <v>4</v>
      </c>
      <c r="C6" s="51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7"/>
      <c r="V6" s="58"/>
      <c r="W6" s="58"/>
    </row>
    <row r="7" spans="1:23" ht="14.25" thickBot="1" x14ac:dyDescent="0.2">
      <c r="A7" s="52" t="s">
        <v>5</v>
      </c>
      <c r="B7" s="53"/>
      <c r="C7" s="54"/>
      <c r="D7" s="68">
        <v>14303912.266100001</v>
      </c>
      <c r="E7" s="68">
        <v>15283729.8499</v>
      </c>
      <c r="F7" s="69">
        <v>93.589146148075798</v>
      </c>
      <c r="G7" s="68">
        <v>13332201.296599999</v>
      </c>
      <c r="H7" s="69">
        <v>7.2884510808264498</v>
      </c>
      <c r="I7" s="68">
        <v>1751728.2575000001</v>
      </c>
      <c r="J7" s="69">
        <v>12.2464974960142</v>
      </c>
      <c r="K7" s="68">
        <v>1557136.9839000001</v>
      </c>
      <c r="L7" s="69">
        <v>11.6795190025904</v>
      </c>
      <c r="M7" s="69">
        <v>0.12496734430687501</v>
      </c>
      <c r="N7" s="68">
        <v>154928479.95950001</v>
      </c>
      <c r="O7" s="68">
        <v>3694286767.4583998</v>
      </c>
      <c r="P7" s="68">
        <v>838978</v>
      </c>
      <c r="Q7" s="68">
        <v>761470</v>
      </c>
      <c r="R7" s="69">
        <v>10.1787332396549</v>
      </c>
      <c r="S7" s="68">
        <v>17.049210189182599</v>
      </c>
      <c r="T7" s="68">
        <v>16.996566699410401</v>
      </c>
      <c r="U7" s="70">
        <v>0.30877377419865898</v>
      </c>
      <c r="V7" s="58"/>
      <c r="W7" s="58"/>
    </row>
    <row r="8" spans="1:23" ht="14.25" thickBot="1" x14ac:dyDescent="0.2">
      <c r="A8" s="55">
        <v>42164</v>
      </c>
      <c r="B8" s="45" t="s">
        <v>6</v>
      </c>
      <c r="C8" s="46"/>
      <c r="D8" s="71">
        <v>473338.7366</v>
      </c>
      <c r="E8" s="71">
        <v>532598.66</v>
      </c>
      <c r="F8" s="72">
        <v>88.873437383413602</v>
      </c>
      <c r="G8" s="71">
        <v>474623.40610000002</v>
      </c>
      <c r="H8" s="72">
        <v>-0.27067133299560903</v>
      </c>
      <c r="I8" s="71">
        <v>121107.21980000001</v>
      </c>
      <c r="J8" s="72">
        <v>25.585740281878302</v>
      </c>
      <c r="K8" s="71">
        <v>125469.1262</v>
      </c>
      <c r="L8" s="72">
        <v>26.435511731497801</v>
      </c>
      <c r="M8" s="72">
        <v>-3.4764778651977003E-2</v>
      </c>
      <c r="N8" s="71">
        <v>4567870.9813999999</v>
      </c>
      <c r="O8" s="71">
        <v>136905929.61410001</v>
      </c>
      <c r="P8" s="71">
        <v>21493</v>
      </c>
      <c r="Q8" s="71">
        <v>19174</v>
      </c>
      <c r="R8" s="72">
        <v>12.094502972775601</v>
      </c>
      <c r="S8" s="71">
        <v>22.0229254454939</v>
      </c>
      <c r="T8" s="71">
        <v>22.7321663659122</v>
      </c>
      <c r="U8" s="73">
        <v>-3.2204664279214099</v>
      </c>
      <c r="V8" s="58"/>
      <c r="W8" s="58"/>
    </row>
    <row r="9" spans="1:23" ht="12" customHeight="1" thickBot="1" x14ac:dyDescent="0.2">
      <c r="A9" s="56"/>
      <c r="B9" s="45" t="s">
        <v>7</v>
      </c>
      <c r="C9" s="46"/>
      <c r="D9" s="71">
        <v>60454.038500000002</v>
      </c>
      <c r="E9" s="71">
        <v>66771.112899999993</v>
      </c>
      <c r="F9" s="72">
        <v>90.539210557324694</v>
      </c>
      <c r="G9" s="71">
        <v>60167.135000000002</v>
      </c>
      <c r="H9" s="72">
        <v>0.47684421071403399</v>
      </c>
      <c r="I9" s="71">
        <v>13892.8771</v>
      </c>
      <c r="J9" s="72">
        <v>22.980891673597601</v>
      </c>
      <c r="K9" s="71">
        <v>13758.650600000001</v>
      </c>
      <c r="L9" s="72">
        <v>22.867385325892599</v>
      </c>
      <c r="M9" s="72">
        <v>9.7557895684909999E-3</v>
      </c>
      <c r="N9" s="71">
        <v>886235.76599999995</v>
      </c>
      <c r="O9" s="71">
        <v>21534880.9102</v>
      </c>
      <c r="P9" s="71">
        <v>3468</v>
      </c>
      <c r="Q9" s="71">
        <v>3197</v>
      </c>
      <c r="R9" s="72">
        <v>8.4766969033468893</v>
      </c>
      <c r="S9" s="71">
        <v>17.431960351787801</v>
      </c>
      <c r="T9" s="71">
        <v>17.716282858930199</v>
      </c>
      <c r="U9" s="73">
        <v>-1.6310414973684499</v>
      </c>
      <c r="V9" s="58"/>
      <c r="W9" s="58"/>
    </row>
    <row r="10" spans="1:23" ht="14.25" thickBot="1" x14ac:dyDescent="0.2">
      <c r="A10" s="56"/>
      <c r="B10" s="45" t="s">
        <v>8</v>
      </c>
      <c r="C10" s="46"/>
      <c r="D10" s="71">
        <v>109652.2262</v>
      </c>
      <c r="E10" s="71">
        <v>110688.1608</v>
      </c>
      <c r="F10" s="72">
        <v>99.064096293124095</v>
      </c>
      <c r="G10" s="71">
        <v>90309.594500000007</v>
      </c>
      <c r="H10" s="72">
        <v>21.4181359213168</v>
      </c>
      <c r="I10" s="71">
        <v>30475.838899999999</v>
      </c>
      <c r="J10" s="72">
        <v>27.793178448026801</v>
      </c>
      <c r="K10" s="71">
        <v>26567.333900000001</v>
      </c>
      <c r="L10" s="72">
        <v>29.4180635480541</v>
      </c>
      <c r="M10" s="72">
        <v>0.14711694499386699</v>
      </c>
      <c r="N10" s="71">
        <v>2126374.7162000001</v>
      </c>
      <c r="O10" s="71">
        <v>35868735.791500002</v>
      </c>
      <c r="P10" s="71">
        <v>80176</v>
      </c>
      <c r="Q10" s="71">
        <v>74283</v>
      </c>
      <c r="R10" s="72">
        <v>7.9331744813752696</v>
      </c>
      <c r="S10" s="71">
        <v>1.36764401067651</v>
      </c>
      <c r="T10" s="71">
        <v>1.18916338596987</v>
      </c>
      <c r="U10" s="73">
        <v>13.0502253008335</v>
      </c>
      <c r="V10" s="58"/>
      <c r="W10" s="58"/>
    </row>
    <row r="11" spans="1:23" ht="14.25" thickBot="1" x14ac:dyDescent="0.2">
      <c r="A11" s="56"/>
      <c r="B11" s="45" t="s">
        <v>9</v>
      </c>
      <c r="C11" s="46"/>
      <c r="D11" s="71">
        <v>59629.624000000003</v>
      </c>
      <c r="E11" s="71">
        <v>73605.119699999996</v>
      </c>
      <c r="F11" s="72">
        <v>81.012875521483593</v>
      </c>
      <c r="G11" s="71">
        <v>72468.904200000004</v>
      </c>
      <c r="H11" s="72">
        <v>-17.7169509346603</v>
      </c>
      <c r="I11" s="71">
        <v>13329.514999999999</v>
      </c>
      <c r="J11" s="72">
        <v>22.3538471414812</v>
      </c>
      <c r="K11" s="71">
        <v>9473.7880999999998</v>
      </c>
      <c r="L11" s="72">
        <v>13.072900997446</v>
      </c>
      <c r="M11" s="72">
        <v>0.40698893191415197</v>
      </c>
      <c r="N11" s="71">
        <v>635526.38049999997</v>
      </c>
      <c r="O11" s="71">
        <v>11493142.428300001</v>
      </c>
      <c r="P11" s="71">
        <v>2646</v>
      </c>
      <c r="Q11" s="71">
        <v>2409</v>
      </c>
      <c r="R11" s="72">
        <v>9.8381070983810694</v>
      </c>
      <c r="S11" s="71">
        <v>22.535761148904001</v>
      </c>
      <c r="T11" s="71">
        <v>21.8631569946036</v>
      </c>
      <c r="U11" s="73">
        <v>2.98460810733765</v>
      </c>
      <c r="V11" s="58"/>
      <c r="W11" s="58"/>
    </row>
    <row r="12" spans="1:23" ht="14.25" thickBot="1" x14ac:dyDescent="0.2">
      <c r="A12" s="56"/>
      <c r="B12" s="45" t="s">
        <v>10</v>
      </c>
      <c r="C12" s="46"/>
      <c r="D12" s="71">
        <v>149284.18109999999</v>
      </c>
      <c r="E12" s="71">
        <v>180014.91159999999</v>
      </c>
      <c r="F12" s="72">
        <v>82.928786161734806</v>
      </c>
      <c r="G12" s="71">
        <v>223005.40710000001</v>
      </c>
      <c r="H12" s="72">
        <v>-33.058044178696498</v>
      </c>
      <c r="I12" s="71">
        <v>27905.4064</v>
      </c>
      <c r="J12" s="72">
        <v>18.692808705101299</v>
      </c>
      <c r="K12" s="71">
        <v>41202.952700000002</v>
      </c>
      <c r="L12" s="72">
        <v>18.476212409290898</v>
      </c>
      <c r="M12" s="72">
        <v>-0.32273284870673802</v>
      </c>
      <c r="N12" s="71">
        <v>1765609.6798</v>
      </c>
      <c r="O12" s="71">
        <v>40745194.394299999</v>
      </c>
      <c r="P12" s="71">
        <v>1629</v>
      </c>
      <c r="Q12" s="71">
        <v>1356</v>
      </c>
      <c r="R12" s="72">
        <v>20.132743362831899</v>
      </c>
      <c r="S12" s="71">
        <v>91.641609023941101</v>
      </c>
      <c r="T12" s="71">
        <v>87.489878761062002</v>
      </c>
      <c r="U12" s="73">
        <v>4.5303986989081304</v>
      </c>
      <c r="V12" s="58"/>
      <c r="W12" s="58"/>
    </row>
    <row r="13" spans="1:23" ht="14.25" thickBot="1" x14ac:dyDescent="0.2">
      <c r="A13" s="56"/>
      <c r="B13" s="45" t="s">
        <v>11</v>
      </c>
      <c r="C13" s="46"/>
      <c r="D13" s="71">
        <v>211990.0687</v>
      </c>
      <c r="E13" s="71">
        <v>296021.73639999999</v>
      </c>
      <c r="F13" s="72">
        <v>71.613007638583696</v>
      </c>
      <c r="G13" s="71">
        <v>241881.44959999999</v>
      </c>
      <c r="H13" s="72">
        <v>-12.357864131140101</v>
      </c>
      <c r="I13" s="71">
        <v>64386.305399999997</v>
      </c>
      <c r="J13" s="72">
        <v>30.3723215879122</v>
      </c>
      <c r="K13" s="71">
        <v>73576.831300000005</v>
      </c>
      <c r="L13" s="72">
        <v>30.4185506667312</v>
      </c>
      <c r="M13" s="72">
        <v>-0.124910596686705</v>
      </c>
      <c r="N13" s="71">
        <v>2152636.6751000001</v>
      </c>
      <c r="O13" s="71">
        <v>61549563.145099998</v>
      </c>
      <c r="P13" s="71">
        <v>8796</v>
      </c>
      <c r="Q13" s="71">
        <v>7680</v>
      </c>
      <c r="R13" s="72">
        <v>14.53125</v>
      </c>
      <c r="S13" s="71">
        <v>24.100735413824498</v>
      </c>
      <c r="T13" s="71">
        <v>23.9661585807292</v>
      </c>
      <c r="U13" s="73">
        <v>0.55839305641315495</v>
      </c>
      <c r="V13" s="58"/>
      <c r="W13" s="58"/>
    </row>
    <row r="14" spans="1:23" ht="14.25" thickBot="1" x14ac:dyDescent="0.2">
      <c r="A14" s="56"/>
      <c r="B14" s="45" t="s">
        <v>12</v>
      </c>
      <c r="C14" s="46"/>
      <c r="D14" s="71">
        <v>138636.4106</v>
      </c>
      <c r="E14" s="71">
        <v>133488.98790000001</v>
      </c>
      <c r="F14" s="72">
        <v>103.856065418562</v>
      </c>
      <c r="G14" s="71">
        <v>136886.29509999999</v>
      </c>
      <c r="H14" s="72">
        <v>1.2785176914325</v>
      </c>
      <c r="I14" s="71">
        <v>30210.945100000001</v>
      </c>
      <c r="J14" s="72">
        <v>21.791494001648701</v>
      </c>
      <c r="K14" s="71">
        <v>25293.667600000001</v>
      </c>
      <c r="L14" s="72">
        <v>18.477867036668702</v>
      </c>
      <c r="M14" s="72">
        <v>0.19440745319196001</v>
      </c>
      <c r="N14" s="71">
        <v>1498228.9129999999</v>
      </c>
      <c r="O14" s="71">
        <v>31673846.180100001</v>
      </c>
      <c r="P14" s="71">
        <v>2433</v>
      </c>
      <c r="Q14" s="71">
        <v>2764</v>
      </c>
      <c r="R14" s="72">
        <v>-11.9753979739508</v>
      </c>
      <c r="S14" s="71">
        <v>56.981673078503903</v>
      </c>
      <c r="T14" s="71">
        <v>45.818647033285103</v>
      </c>
      <c r="U14" s="73">
        <v>19.590555071697299</v>
      </c>
      <c r="V14" s="58"/>
      <c r="W14" s="58"/>
    </row>
    <row r="15" spans="1:23" ht="14.25" thickBot="1" x14ac:dyDescent="0.2">
      <c r="A15" s="56"/>
      <c r="B15" s="45" t="s">
        <v>13</v>
      </c>
      <c r="C15" s="46"/>
      <c r="D15" s="71">
        <v>87255.272100000002</v>
      </c>
      <c r="E15" s="71">
        <v>108831.1649</v>
      </c>
      <c r="F15" s="72">
        <v>80.1748949211146</v>
      </c>
      <c r="G15" s="71">
        <v>103070.4602</v>
      </c>
      <c r="H15" s="72">
        <v>-15.3440549982137</v>
      </c>
      <c r="I15" s="71">
        <v>22830.990900000001</v>
      </c>
      <c r="J15" s="72">
        <v>26.165743743064901</v>
      </c>
      <c r="K15" s="71">
        <v>23906.5455</v>
      </c>
      <c r="L15" s="72">
        <v>23.194371552830201</v>
      </c>
      <c r="M15" s="72">
        <v>-4.4989963104456E-2</v>
      </c>
      <c r="N15" s="71">
        <v>978189.7058</v>
      </c>
      <c r="O15" s="71">
        <v>25060200.5711</v>
      </c>
      <c r="P15" s="71">
        <v>3677</v>
      </c>
      <c r="Q15" s="71">
        <v>3426</v>
      </c>
      <c r="R15" s="72">
        <v>7.3263280793928898</v>
      </c>
      <c r="S15" s="71">
        <v>23.730016888767999</v>
      </c>
      <c r="T15" s="71">
        <v>24.059621366024501</v>
      </c>
      <c r="U15" s="73">
        <v>-1.3889770024247701</v>
      </c>
      <c r="V15" s="58"/>
      <c r="W15" s="58"/>
    </row>
    <row r="16" spans="1:23" ht="14.25" thickBot="1" x14ac:dyDescent="0.2">
      <c r="A16" s="56"/>
      <c r="B16" s="45" t="s">
        <v>14</v>
      </c>
      <c r="C16" s="46"/>
      <c r="D16" s="71">
        <v>714561.77590000001</v>
      </c>
      <c r="E16" s="71">
        <v>773153.81149999995</v>
      </c>
      <c r="F16" s="72">
        <v>92.421684439953097</v>
      </c>
      <c r="G16" s="71">
        <v>614457.23829999997</v>
      </c>
      <c r="H16" s="72">
        <v>16.291538509165601</v>
      </c>
      <c r="I16" s="71">
        <v>27193.0442</v>
      </c>
      <c r="J16" s="72">
        <v>3.8055553931288899</v>
      </c>
      <c r="K16" s="71">
        <v>40917.631600000001</v>
      </c>
      <c r="L16" s="72">
        <v>6.6591503931511298</v>
      </c>
      <c r="M16" s="72">
        <v>-0.335419887792333</v>
      </c>
      <c r="N16" s="71">
        <v>7625751.7643999998</v>
      </c>
      <c r="O16" s="71">
        <v>181192778.0063</v>
      </c>
      <c r="P16" s="71">
        <v>37870</v>
      </c>
      <c r="Q16" s="71">
        <v>33702</v>
      </c>
      <c r="R16" s="72">
        <v>12.3672185626966</v>
      </c>
      <c r="S16" s="71">
        <v>18.8688084473198</v>
      </c>
      <c r="T16" s="71">
        <v>20.064395564061499</v>
      </c>
      <c r="U16" s="73">
        <v>-6.3363148769022004</v>
      </c>
      <c r="V16" s="58"/>
      <c r="W16" s="58"/>
    </row>
    <row r="17" spans="1:23" ht="12" thickBot="1" x14ac:dyDescent="0.2">
      <c r="A17" s="56"/>
      <c r="B17" s="45" t="s">
        <v>15</v>
      </c>
      <c r="C17" s="46"/>
      <c r="D17" s="71">
        <v>429517.83309999999</v>
      </c>
      <c r="E17" s="71">
        <v>554197.77439999999</v>
      </c>
      <c r="F17" s="72">
        <v>77.502626849235497</v>
      </c>
      <c r="G17" s="71">
        <v>431496.66940000001</v>
      </c>
      <c r="H17" s="72">
        <v>-0.45859827904387601</v>
      </c>
      <c r="I17" s="71">
        <v>62428.539400000001</v>
      </c>
      <c r="J17" s="72">
        <v>14.534562849097201</v>
      </c>
      <c r="K17" s="71">
        <v>55639.601799999997</v>
      </c>
      <c r="L17" s="72">
        <v>12.8945611277527</v>
      </c>
      <c r="M17" s="72">
        <v>0.122016286608291</v>
      </c>
      <c r="N17" s="71">
        <v>6742852.7017999999</v>
      </c>
      <c r="O17" s="71">
        <v>188300164.23859999</v>
      </c>
      <c r="P17" s="71">
        <v>10571</v>
      </c>
      <c r="Q17" s="71">
        <v>10169</v>
      </c>
      <c r="R17" s="72">
        <v>3.9531910709017501</v>
      </c>
      <c r="S17" s="71">
        <v>40.631712524832103</v>
      </c>
      <c r="T17" s="71">
        <v>37.624071550791598</v>
      </c>
      <c r="U17" s="73">
        <v>7.4022008602328802</v>
      </c>
      <c r="V17" s="40"/>
      <c r="W17" s="40"/>
    </row>
    <row r="18" spans="1:23" ht="12" thickBot="1" x14ac:dyDescent="0.2">
      <c r="A18" s="56"/>
      <c r="B18" s="45" t="s">
        <v>16</v>
      </c>
      <c r="C18" s="46"/>
      <c r="D18" s="71">
        <v>1329335.5615000001</v>
      </c>
      <c r="E18" s="71">
        <v>1559024.0888</v>
      </c>
      <c r="F18" s="72">
        <v>85.267159824528804</v>
      </c>
      <c r="G18" s="71">
        <v>1259329.9667</v>
      </c>
      <c r="H18" s="72">
        <v>5.5589556868439898</v>
      </c>
      <c r="I18" s="71">
        <v>207960.9155</v>
      </c>
      <c r="J18" s="72">
        <v>15.643974442791601</v>
      </c>
      <c r="K18" s="71">
        <v>164047.94140000001</v>
      </c>
      <c r="L18" s="72">
        <v>13.0266050787212</v>
      </c>
      <c r="M18" s="72">
        <v>0.26768378636904999</v>
      </c>
      <c r="N18" s="71">
        <v>13786835.6008</v>
      </c>
      <c r="O18" s="71">
        <v>424591426.23479998</v>
      </c>
      <c r="P18" s="71">
        <v>70008</v>
      </c>
      <c r="Q18" s="71">
        <v>64710</v>
      </c>
      <c r="R18" s="72">
        <v>8.18729717199815</v>
      </c>
      <c r="S18" s="71">
        <v>18.988337925665601</v>
      </c>
      <c r="T18" s="71">
        <v>20.0623610075722</v>
      </c>
      <c r="U18" s="73">
        <v>-5.65622481604826</v>
      </c>
      <c r="V18" s="40"/>
      <c r="W18" s="40"/>
    </row>
    <row r="19" spans="1:23" ht="12" thickBot="1" x14ac:dyDescent="0.2">
      <c r="A19" s="56"/>
      <c r="B19" s="45" t="s">
        <v>17</v>
      </c>
      <c r="C19" s="46"/>
      <c r="D19" s="71">
        <v>386705.56300000002</v>
      </c>
      <c r="E19" s="71">
        <v>485009.97350000002</v>
      </c>
      <c r="F19" s="72">
        <v>79.731466181901098</v>
      </c>
      <c r="G19" s="71">
        <v>394784.51199999999</v>
      </c>
      <c r="H19" s="72">
        <v>-2.0464199466872701</v>
      </c>
      <c r="I19" s="71">
        <v>43124.21</v>
      </c>
      <c r="J19" s="72">
        <v>11.1516911382007</v>
      </c>
      <c r="K19" s="71">
        <v>48028.584799999997</v>
      </c>
      <c r="L19" s="72">
        <v>12.165772298585001</v>
      </c>
      <c r="M19" s="72">
        <v>-0.10211366461083</v>
      </c>
      <c r="N19" s="71">
        <v>4960369.2592000002</v>
      </c>
      <c r="O19" s="71">
        <v>126168314.5214</v>
      </c>
      <c r="P19" s="71">
        <v>8798</v>
      </c>
      <c r="Q19" s="71">
        <v>7980</v>
      </c>
      <c r="R19" s="72">
        <v>10.250626566416001</v>
      </c>
      <c r="S19" s="71">
        <v>43.9538034780632</v>
      </c>
      <c r="T19" s="71">
        <v>41.693263809523799</v>
      </c>
      <c r="U19" s="73">
        <v>5.1429898886170102</v>
      </c>
      <c r="V19" s="40"/>
      <c r="W19" s="40"/>
    </row>
    <row r="20" spans="1:23" ht="12" thickBot="1" x14ac:dyDescent="0.2">
      <c r="A20" s="56"/>
      <c r="B20" s="45" t="s">
        <v>18</v>
      </c>
      <c r="C20" s="46"/>
      <c r="D20" s="71">
        <v>860306.23210000002</v>
      </c>
      <c r="E20" s="71">
        <v>909510.67310000001</v>
      </c>
      <c r="F20" s="72">
        <v>94.590009501230995</v>
      </c>
      <c r="G20" s="71">
        <v>691966.35950000002</v>
      </c>
      <c r="H20" s="72">
        <v>24.3277538407559</v>
      </c>
      <c r="I20" s="71">
        <v>72496.929199999999</v>
      </c>
      <c r="J20" s="72">
        <v>8.4268748144524803</v>
      </c>
      <c r="K20" s="71">
        <v>61567.1276</v>
      </c>
      <c r="L20" s="72">
        <v>8.8974162912322896</v>
      </c>
      <c r="M20" s="72">
        <v>0.17752657994718599</v>
      </c>
      <c r="N20" s="71">
        <v>7973812.6602999996</v>
      </c>
      <c r="O20" s="71">
        <v>195133100.76159999</v>
      </c>
      <c r="P20" s="71">
        <v>38810</v>
      </c>
      <c r="Q20" s="71">
        <v>34633</v>
      </c>
      <c r="R20" s="72">
        <v>12.0607513065573</v>
      </c>
      <c r="S20" s="71">
        <v>22.167127856222599</v>
      </c>
      <c r="T20" s="71">
        <v>21.800848309415901</v>
      </c>
      <c r="U20" s="73">
        <v>1.65235455482756</v>
      </c>
      <c r="V20" s="40"/>
      <c r="W20" s="40"/>
    </row>
    <row r="21" spans="1:23" ht="12" thickBot="1" x14ac:dyDescent="0.2">
      <c r="A21" s="56"/>
      <c r="B21" s="45" t="s">
        <v>19</v>
      </c>
      <c r="C21" s="46"/>
      <c r="D21" s="71">
        <v>299575.05430000002</v>
      </c>
      <c r="E21" s="71">
        <v>299836.68699999998</v>
      </c>
      <c r="F21" s="72">
        <v>99.912741598562306</v>
      </c>
      <c r="G21" s="71">
        <v>260237.96249999999</v>
      </c>
      <c r="H21" s="72">
        <v>15.1158160869785</v>
      </c>
      <c r="I21" s="71">
        <v>33441.937100000003</v>
      </c>
      <c r="J21" s="72">
        <v>11.1631247729027</v>
      </c>
      <c r="K21" s="71">
        <v>27185.925999999999</v>
      </c>
      <c r="L21" s="72">
        <v>10.4465642671176</v>
      </c>
      <c r="M21" s="72">
        <v>0.230119477997549</v>
      </c>
      <c r="N21" s="71">
        <v>2758331.6705999998</v>
      </c>
      <c r="O21" s="71">
        <v>76208725.930199996</v>
      </c>
      <c r="P21" s="71">
        <v>28099</v>
      </c>
      <c r="Q21" s="71">
        <v>25973</v>
      </c>
      <c r="R21" s="72">
        <v>8.1854233242213006</v>
      </c>
      <c r="S21" s="71">
        <v>10.661413370582601</v>
      </c>
      <c r="T21" s="71">
        <v>10.699786759327001</v>
      </c>
      <c r="U21" s="73">
        <v>-0.3599277826549</v>
      </c>
      <c r="V21" s="40"/>
      <c r="W21" s="40"/>
    </row>
    <row r="22" spans="1:23" ht="12" thickBot="1" x14ac:dyDescent="0.2">
      <c r="A22" s="56"/>
      <c r="B22" s="45" t="s">
        <v>20</v>
      </c>
      <c r="C22" s="46"/>
      <c r="D22" s="71">
        <v>1212034.4834</v>
      </c>
      <c r="E22" s="71">
        <v>1232924.5083000001</v>
      </c>
      <c r="F22" s="72">
        <v>98.305652555418504</v>
      </c>
      <c r="G22" s="71">
        <v>953805.75910000002</v>
      </c>
      <c r="H22" s="72">
        <v>27.073512802403499</v>
      </c>
      <c r="I22" s="71">
        <v>147641.3591</v>
      </c>
      <c r="J22" s="72">
        <v>12.181283711156199</v>
      </c>
      <c r="K22" s="71">
        <v>117588.0022</v>
      </c>
      <c r="L22" s="72">
        <v>12.3282965192991</v>
      </c>
      <c r="M22" s="72">
        <v>0.25558183094975701</v>
      </c>
      <c r="N22" s="71">
        <v>11632549.240700001</v>
      </c>
      <c r="O22" s="71">
        <v>230528238.68880001</v>
      </c>
      <c r="P22" s="71">
        <v>72997</v>
      </c>
      <c r="Q22" s="71">
        <v>63004</v>
      </c>
      <c r="R22" s="72">
        <v>15.860897720779599</v>
      </c>
      <c r="S22" s="71">
        <v>16.603894453196698</v>
      </c>
      <c r="T22" s="71">
        <v>16.511237235731102</v>
      </c>
      <c r="U22" s="73">
        <v>0.55804508831842303</v>
      </c>
      <c r="V22" s="40"/>
      <c r="W22" s="40"/>
    </row>
    <row r="23" spans="1:23" ht="12" thickBot="1" x14ac:dyDescent="0.2">
      <c r="A23" s="56"/>
      <c r="B23" s="45" t="s">
        <v>21</v>
      </c>
      <c r="C23" s="46"/>
      <c r="D23" s="71">
        <v>2243297.6845999998</v>
      </c>
      <c r="E23" s="71">
        <v>2368316.5334000001</v>
      </c>
      <c r="F23" s="72">
        <v>94.7211934284595</v>
      </c>
      <c r="G23" s="71">
        <v>2245017.1749</v>
      </c>
      <c r="H23" s="72">
        <v>-7.6591409599179996E-2</v>
      </c>
      <c r="I23" s="71">
        <v>310657.23940000002</v>
      </c>
      <c r="J23" s="72">
        <v>13.848239648827199</v>
      </c>
      <c r="K23" s="71">
        <v>224672.58439999999</v>
      </c>
      <c r="L23" s="72">
        <v>10.0076109399924</v>
      </c>
      <c r="M23" s="72">
        <v>0.38271093569171599</v>
      </c>
      <c r="N23" s="71">
        <v>26222146.4564</v>
      </c>
      <c r="O23" s="71">
        <v>516619381.14859998</v>
      </c>
      <c r="P23" s="71">
        <v>76793</v>
      </c>
      <c r="Q23" s="71">
        <v>66263</v>
      </c>
      <c r="R23" s="72">
        <v>15.8912213452455</v>
      </c>
      <c r="S23" s="71">
        <v>29.2122678447254</v>
      </c>
      <c r="T23" s="71">
        <v>29.6465135143293</v>
      </c>
      <c r="U23" s="73">
        <v>-1.4865181707630899</v>
      </c>
      <c r="V23" s="40"/>
      <c r="W23" s="40"/>
    </row>
    <row r="24" spans="1:23" ht="12" thickBot="1" x14ac:dyDescent="0.2">
      <c r="A24" s="56"/>
      <c r="B24" s="45" t="s">
        <v>22</v>
      </c>
      <c r="C24" s="46"/>
      <c r="D24" s="71">
        <v>207643.9952</v>
      </c>
      <c r="E24" s="71">
        <v>237203.5693</v>
      </c>
      <c r="F24" s="72">
        <v>87.538309736555902</v>
      </c>
      <c r="G24" s="71">
        <v>191000.17939999999</v>
      </c>
      <c r="H24" s="72">
        <v>8.7140315010615108</v>
      </c>
      <c r="I24" s="71">
        <v>33919.731299999999</v>
      </c>
      <c r="J24" s="72">
        <v>16.3355223768108</v>
      </c>
      <c r="K24" s="71">
        <v>35025.866999999998</v>
      </c>
      <c r="L24" s="72">
        <v>18.3381330373766</v>
      </c>
      <c r="M24" s="72">
        <v>-3.1580537321175002E-2</v>
      </c>
      <c r="N24" s="71">
        <v>2088910.97</v>
      </c>
      <c r="O24" s="71">
        <v>48425739.158600003</v>
      </c>
      <c r="P24" s="71">
        <v>23160</v>
      </c>
      <c r="Q24" s="71">
        <v>22071</v>
      </c>
      <c r="R24" s="72">
        <v>4.9340763898328097</v>
      </c>
      <c r="S24" s="71">
        <v>8.9656301899827309</v>
      </c>
      <c r="T24" s="71">
        <v>9.0044050790630301</v>
      </c>
      <c r="U24" s="73">
        <v>-0.43248369895535899</v>
      </c>
      <c r="V24" s="40"/>
      <c r="W24" s="40"/>
    </row>
    <row r="25" spans="1:23" ht="12" thickBot="1" x14ac:dyDescent="0.2">
      <c r="A25" s="56"/>
      <c r="B25" s="45" t="s">
        <v>23</v>
      </c>
      <c r="C25" s="46"/>
      <c r="D25" s="71">
        <v>190761.19870000001</v>
      </c>
      <c r="E25" s="71">
        <v>209333.43350000001</v>
      </c>
      <c r="F25" s="72">
        <v>91.127917557421597</v>
      </c>
      <c r="G25" s="71">
        <v>160707.976</v>
      </c>
      <c r="H25" s="72">
        <v>18.700517203950099</v>
      </c>
      <c r="I25" s="71">
        <v>18105.439399999999</v>
      </c>
      <c r="J25" s="72">
        <v>9.4911541358436597</v>
      </c>
      <c r="K25" s="71">
        <v>12135.731</v>
      </c>
      <c r="L25" s="72">
        <v>7.5514179831373101</v>
      </c>
      <c r="M25" s="72">
        <v>0.49191172744353001</v>
      </c>
      <c r="N25" s="71">
        <v>1919278.9812</v>
      </c>
      <c r="O25" s="71">
        <v>56204354.939000003</v>
      </c>
      <c r="P25" s="71">
        <v>16328</v>
      </c>
      <c r="Q25" s="71">
        <v>15102</v>
      </c>
      <c r="R25" s="72">
        <v>8.1181300490001291</v>
      </c>
      <c r="S25" s="71">
        <v>11.683071943900099</v>
      </c>
      <c r="T25" s="71">
        <v>11.7035366110449</v>
      </c>
      <c r="U25" s="73">
        <v>-0.17516512132350401</v>
      </c>
      <c r="V25" s="40"/>
      <c r="W25" s="40"/>
    </row>
    <row r="26" spans="1:23" ht="12" thickBot="1" x14ac:dyDescent="0.2">
      <c r="A26" s="56"/>
      <c r="B26" s="45" t="s">
        <v>24</v>
      </c>
      <c r="C26" s="46"/>
      <c r="D26" s="71">
        <v>531072.63170000003</v>
      </c>
      <c r="E26" s="71">
        <v>568324.29350000003</v>
      </c>
      <c r="F26" s="72">
        <v>93.445351144398998</v>
      </c>
      <c r="G26" s="71">
        <v>453955.52630000003</v>
      </c>
      <c r="H26" s="72">
        <v>16.9878106845728</v>
      </c>
      <c r="I26" s="71">
        <v>115668.5125</v>
      </c>
      <c r="J26" s="72">
        <v>21.780168209711199</v>
      </c>
      <c r="K26" s="71">
        <v>99612.285099999994</v>
      </c>
      <c r="L26" s="72">
        <v>21.943181507646301</v>
      </c>
      <c r="M26" s="72">
        <v>0.16118722087221701</v>
      </c>
      <c r="N26" s="71">
        <v>4970949.4107999997</v>
      </c>
      <c r="O26" s="71">
        <v>114199649.54629999</v>
      </c>
      <c r="P26" s="71">
        <v>37872</v>
      </c>
      <c r="Q26" s="71">
        <v>33528</v>
      </c>
      <c r="R26" s="72">
        <v>12.956335003579101</v>
      </c>
      <c r="S26" s="71">
        <v>14.022830368081999</v>
      </c>
      <c r="T26" s="71">
        <v>13.9657304790026</v>
      </c>
      <c r="U26" s="73">
        <v>0.40719232551871298</v>
      </c>
      <c r="V26" s="40"/>
      <c r="W26" s="40"/>
    </row>
    <row r="27" spans="1:23" ht="12" thickBot="1" x14ac:dyDescent="0.2">
      <c r="A27" s="56"/>
      <c r="B27" s="45" t="s">
        <v>25</v>
      </c>
      <c r="C27" s="46"/>
      <c r="D27" s="71">
        <v>202427.6973</v>
      </c>
      <c r="E27" s="71">
        <v>264378.78480000002</v>
      </c>
      <c r="F27" s="72">
        <v>76.567300002205002</v>
      </c>
      <c r="G27" s="71">
        <v>191983.25630000001</v>
      </c>
      <c r="H27" s="72">
        <v>5.44028745073431</v>
      </c>
      <c r="I27" s="71">
        <v>56197.414199999999</v>
      </c>
      <c r="J27" s="72">
        <v>27.761721814537498</v>
      </c>
      <c r="K27" s="71">
        <v>63636.008199999997</v>
      </c>
      <c r="L27" s="72">
        <v>33.146644882697501</v>
      </c>
      <c r="M27" s="72">
        <v>-0.116892844325204</v>
      </c>
      <c r="N27" s="71">
        <v>1979889.7054000001</v>
      </c>
      <c r="O27" s="71">
        <v>43573451.508299999</v>
      </c>
      <c r="P27" s="71">
        <v>28591</v>
      </c>
      <c r="Q27" s="71">
        <v>26991</v>
      </c>
      <c r="R27" s="72">
        <v>5.9279018932236802</v>
      </c>
      <c r="S27" s="71">
        <v>7.0801195236263199</v>
      </c>
      <c r="T27" s="71">
        <v>7.13408910377533</v>
      </c>
      <c r="U27" s="73">
        <v>-0.76226933696415899</v>
      </c>
      <c r="V27" s="40"/>
      <c r="W27" s="40"/>
    </row>
    <row r="28" spans="1:23" ht="12" thickBot="1" x14ac:dyDescent="0.2">
      <c r="A28" s="56"/>
      <c r="B28" s="45" t="s">
        <v>26</v>
      </c>
      <c r="C28" s="46"/>
      <c r="D28" s="71">
        <v>708579.05390000006</v>
      </c>
      <c r="E28" s="71">
        <v>839918.19669999997</v>
      </c>
      <c r="F28" s="72">
        <v>84.362864941368599</v>
      </c>
      <c r="G28" s="71">
        <v>616509.42489999998</v>
      </c>
      <c r="H28" s="72">
        <v>14.934018083330001</v>
      </c>
      <c r="I28" s="71">
        <v>21926.934600000001</v>
      </c>
      <c r="J28" s="72">
        <v>3.09449375892707</v>
      </c>
      <c r="K28" s="71">
        <v>32546.008699999998</v>
      </c>
      <c r="L28" s="72">
        <v>5.2790772347525898</v>
      </c>
      <c r="M28" s="72">
        <v>-0.32627884413980401</v>
      </c>
      <c r="N28" s="71">
        <v>6857410.6653000005</v>
      </c>
      <c r="O28" s="71">
        <v>151626800.57820001</v>
      </c>
      <c r="P28" s="71">
        <v>40364</v>
      </c>
      <c r="Q28" s="71">
        <v>38454</v>
      </c>
      <c r="R28" s="72">
        <v>4.9669735268112598</v>
      </c>
      <c r="S28" s="71">
        <v>17.554728319789898</v>
      </c>
      <c r="T28" s="71">
        <v>17.3955591902013</v>
      </c>
      <c r="U28" s="73">
        <v>0.90670232366511705</v>
      </c>
      <c r="V28" s="40"/>
      <c r="W28" s="40"/>
    </row>
    <row r="29" spans="1:23" ht="12" thickBot="1" x14ac:dyDescent="0.2">
      <c r="A29" s="56"/>
      <c r="B29" s="45" t="s">
        <v>27</v>
      </c>
      <c r="C29" s="46"/>
      <c r="D29" s="71">
        <v>559760.45449999999</v>
      </c>
      <c r="E29" s="71">
        <v>703982.69770000002</v>
      </c>
      <c r="F29" s="72">
        <v>79.513382406813093</v>
      </c>
      <c r="G29" s="71">
        <v>514967.28739999997</v>
      </c>
      <c r="H29" s="72">
        <v>8.6982548592852602</v>
      </c>
      <c r="I29" s="71">
        <v>92290.004499999995</v>
      </c>
      <c r="J29" s="72">
        <v>16.487410598241901</v>
      </c>
      <c r="K29" s="71">
        <v>81920.790599999993</v>
      </c>
      <c r="L29" s="72">
        <v>15.9079600985156</v>
      </c>
      <c r="M29" s="72">
        <v>0.12657609654465399</v>
      </c>
      <c r="N29" s="71">
        <v>5439060.9751000004</v>
      </c>
      <c r="O29" s="71">
        <v>116361714.03380001</v>
      </c>
      <c r="P29" s="71">
        <v>89233</v>
      </c>
      <c r="Q29" s="71">
        <v>86219</v>
      </c>
      <c r="R29" s="72">
        <v>3.4957491968127701</v>
      </c>
      <c r="S29" s="71">
        <v>6.2730206818105403</v>
      </c>
      <c r="T29" s="71">
        <v>6.3571836706526401</v>
      </c>
      <c r="U29" s="73">
        <v>-1.34166605071365</v>
      </c>
      <c r="V29" s="40"/>
      <c r="W29" s="40"/>
    </row>
    <row r="30" spans="1:23" ht="12" thickBot="1" x14ac:dyDescent="0.2">
      <c r="A30" s="56"/>
      <c r="B30" s="45" t="s">
        <v>28</v>
      </c>
      <c r="C30" s="46"/>
      <c r="D30" s="71">
        <v>1005464.2321</v>
      </c>
      <c r="E30" s="71">
        <v>1136812.7086</v>
      </c>
      <c r="F30" s="72">
        <v>88.445900058440003</v>
      </c>
      <c r="G30" s="71">
        <v>955911.38639999996</v>
      </c>
      <c r="H30" s="72">
        <v>5.1838325607374696</v>
      </c>
      <c r="I30" s="71">
        <v>120205.1998</v>
      </c>
      <c r="J30" s="72">
        <v>11.9551940250466</v>
      </c>
      <c r="K30" s="71">
        <v>58039.716</v>
      </c>
      <c r="L30" s="72">
        <v>6.0716627948726396</v>
      </c>
      <c r="M30" s="72">
        <v>1.07108525134754</v>
      </c>
      <c r="N30" s="71">
        <v>10513511.5504</v>
      </c>
      <c r="O30" s="71">
        <v>207242724.8134</v>
      </c>
      <c r="P30" s="71">
        <v>65491</v>
      </c>
      <c r="Q30" s="71">
        <v>58785</v>
      </c>
      <c r="R30" s="72">
        <v>11.407672025176501</v>
      </c>
      <c r="S30" s="71">
        <v>15.352708495823901</v>
      </c>
      <c r="T30" s="71">
        <v>15.7992592242919</v>
      </c>
      <c r="U30" s="73">
        <v>-2.90861204451009</v>
      </c>
      <c r="V30" s="40"/>
      <c r="W30" s="40"/>
    </row>
    <row r="31" spans="1:23" ht="12" thickBot="1" x14ac:dyDescent="0.2">
      <c r="A31" s="56"/>
      <c r="B31" s="45" t="s">
        <v>29</v>
      </c>
      <c r="C31" s="46"/>
      <c r="D31" s="71">
        <v>780607.78529999999</v>
      </c>
      <c r="E31" s="71">
        <v>728146.82019999996</v>
      </c>
      <c r="F31" s="72">
        <v>107.204723504195</v>
      </c>
      <c r="G31" s="71">
        <v>531672.21070000005</v>
      </c>
      <c r="H31" s="72">
        <v>46.8212499337235</v>
      </c>
      <c r="I31" s="71">
        <v>47788.510600000001</v>
      </c>
      <c r="J31" s="72">
        <v>6.1219618225603698</v>
      </c>
      <c r="K31" s="71">
        <v>36394.346400000002</v>
      </c>
      <c r="L31" s="72">
        <v>6.8452602313149304</v>
      </c>
      <c r="M31" s="72">
        <v>0.31307511542506999</v>
      </c>
      <c r="N31" s="71">
        <v>6792925.1639999999</v>
      </c>
      <c r="O31" s="71">
        <v>201570379.66749999</v>
      </c>
      <c r="P31" s="71">
        <v>35871</v>
      </c>
      <c r="Q31" s="71">
        <v>28928</v>
      </c>
      <c r="R31" s="72">
        <v>24.000967920354</v>
      </c>
      <c r="S31" s="71">
        <v>21.761528401772999</v>
      </c>
      <c r="T31" s="71">
        <v>21.3784339325221</v>
      </c>
      <c r="U31" s="73">
        <v>1.76042078560844</v>
      </c>
      <c r="V31" s="40"/>
      <c r="W31" s="40"/>
    </row>
    <row r="32" spans="1:23" ht="12" thickBot="1" x14ac:dyDescent="0.2">
      <c r="A32" s="56"/>
      <c r="B32" s="45" t="s">
        <v>30</v>
      </c>
      <c r="C32" s="46"/>
      <c r="D32" s="71">
        <v>118955.1403</v>
      </c>
      <c r="E32" s="71">
        <v>133784.0215</v>
      </c>
      <c r="F32" s="72">
        <v>88.915805464855197</v>
      </c>
      <c r="G32" s="71">
        <v>103425.64509999999</v>
      </c>
      <c r="H32" s="72">
        <v>15.0151301304284</v>
      </c>
      <c r="I32" s="71">
        <v>33428.402199999997</v>
      </c>
      <c r="J32" s="72">
        <v>28.1016878427405</v>
      </c>
      <c r="K32" s="71">
        <v>30288.0969</v>
      </c>
      <c r="L32" s="72">
        <v>29.284900152873199</v>
      </c>
      <c r="M32" s="72">
        <v>0.103681169218657</v>
      </c>
      <c r="N32" s="71">
        <v>1062469.0186000001</v>
      </c>
      <c r="O32" s="71">
        <v>21246134.1237</v>
      </c>
      <c r="P32" s="71">
        <v>23116</v>
      </c>
      <c r="Q32" s="71">
        <v>20884</v>
      </c>
      <c r="R32" s="72">
        <v>10.6876077379812</v>
      </c>
      <c r="S32" s="71">
        <v>5.1460088380342599</v>
      </c>
      <c r="T32" s="71">
        <v>5.0986278347059999</v>
      </c>
      <c r="U32" s="73">
        <v>0.92073303446492805</v>
      </c>
      <c r="V32" s="40"/>
      <c r="W32" s="40"/>
    </row>
    <row r="33" spans="1:23" ht="12" thickBot="1" x14ac:dyDescent="0.2">
      <c r="A33" s="56"/>
      <c r="B33" s="45" t="s">
        <v>31</v>
      </c>
      <c r="C33" s="46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1">
        <v>170.96</v>
      </c>
      <c r="P33" s="74"/>
      <c r="Q33" s="74"/>
      <c r="R33" s="74"/>
      <c r="S33" s="74"/>
      <c r="T33" s="74"/>
      <c r="U33" s="75"/>
      <c r="V33" s="40"/>
      <c r="W33" s="40"/>
    </row>
    <row r="34" spans="1:23" ht="12" thickBot="1" x14ac:dyDescent="0.2">
      <c r="A34" s="56"/>
      <c r="B34" s="45" t="s">
        <v>71</v>
      </c>
      <c r="C34" s="46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1">
        <v>1</v>
      </c>
      <c r="P34" s="74"/>
      <c r="Q34" s="74"/>
      <c r="R34" s="74"/>
      <c r="S34" s="74"/>
      <c r="T34" s="74"/>
      <c r="U34" s="75"/>
      <c r="V34" s="40"/>
      <c r="W34" s="40"/>
    </row>
    <row r="35" spans="1:23" ht="12" customHeight="1" thickBot="1" x14ac:dyDescent="0.2">
      <c r="A35" s="56"/>
      <c r="B35" s="45" t="s">
        <v>32</v>
      </c>
      <c r="C35" s="46"/>
      <c r="D35" s="71">
        <v>116760.1553</v>
      </c>
      <c r="E35" s="71">
        <v>119878.3164</v>
      </c>
      <c r="F35" s="72">
        <v>97.398894817978899</v>
      </c>
      <c r="G35" s="71">
        <v>85206.430900000007</v>
      </c>
      <c r="H35" s="72">
        <v>37.032092609338498</v>
      </c>
      <c r="I35" s="71">
        <v>19922.172699999999</v>
      </c>
      <c r="J35" s="72">
        <v>17.062475335710701</v>
      </c>
      <c r="K35" s="71">
        <v>15972.253500000001</v>
      </c>
      <c r="L35" s="72">
        <v>18.745361507683999</v>
      </c>
      <c r="M35" s="72">
        <v>0.247298804767906</v>
      </c>
      <c r="N35" s="71">
        <v>1190822.307</v>
      </c>
      <c r="O35" s="71">
        <v>31987024.608100001</v>
      </c>
      <c r="P35" s="71">
        <v>8440</v>
      </c>
      <c r="Q35" s="71">
        <v>7818</v>
      </c>
      <c r="R35" s="72">
        <v>7.95599897672039</v>
      </c>
      <c r="S35" s="71">
        <v>13.834141623222701</v>
      </c>
      <c r="T35" s="71">
        <v>13.8910379253006</v>
      </c>
      <c r="U35" s="73">
        <v>-0.41127453822167498</v>
      </c>
      <c r="V35" s="40"/>
      <c r="W35" s="40"/>
    </row>
    <row r="36" spans="1:23" ht="12" customHeight="1" thickBot="1" x14ac:dyDescent="0.2">
      <c r="A36" s="56"/>
      <c r="B36" s="45" t="s">
        <v>70</v>
      </c>
      <c r="C36" s="46"/>
      <c r="D36" s="71">
        <v>115525.71</v>
      </c>
      <c r="E36" s="74"/>
      <c r="F36" s="74"/>
      <c r="G36" s="74"/>
      <c r="H36" s="74"/>
      <c r="I36" s="71">
        <v>1737.38</v>
      </c>
      <c r="J36" s="72">
        <v>1.50389034614027</v>
      </c>
      <c r="K36" s="74"/>
      <c r="L36" s="74"/>
      <c r="M36" s="74"/>
      <c r="N36" s="71">
        <v>937456.51</v>
      </c>
      <c r="O36" s="71">
        <v>8010922.5899999999</v>
      </c>
      <c r="P36" s="71">
        <v>75</v>
      </c>
      <c r="Q36" s="71">
        <v>61</v>
      </c>
      <c r="R36" s="72">
        <v>22.9508196721312</v>
      </c>
      <c r="S36" s="71">
        <v>1540.3427999999999</v>
      </c>
      <c r="T36" s="71">
        <v>1630.7849180327901</v>
      </c>
      <c r="U36" s="73">
        <v>-5.8715578138052802</v>
      </c>
      <c r="V36" s="40"/>
      <c r="W36" s="40"/>
    </row>
    <row r="37" spans="1:23" ht="12" customHeight="1" thickBot="1" x14ac:dyDescent="0.2">
      <c r="A37" s="56"/>
      <c r="B37" s="45" t="s">
        <v>36</v>
      </c>
      <c r="C37" s="46"/>
      <c r="D37" s="71">
        <v>169953.42</v>
      </c>
      <c r="E37" s="71">
        <v>102040.9354</v>
      </c>
      <c r="F37" s="72">
        <v>166.55415724462301</v>
      </c>
      <c r="G37" s="71">
        <v>164585.56</v>
      </c>
      <c r="H37" s="72">
        <v>3.2614404325628699</v>
      </c>
      <c r="I37" s="71">
        <v>-34170.58</v>
      </c>
      <c r="J37" s="72">
        <v>-20.105850179419701</v>
      </c>
      <c r="K37" s="71">
        <v>-18186.28</v>
      </c>
      <c r="L37" s="72">
        <v>-11.0497421523492</v>
      </c>
      <c r="M37" s="72">
        <v>0.87892081283253098</v>
      </c>
      <c r="N37" s="71">
        <v>1957782.92</v>
      </c>
      <c r="O37" s="71">
        <v>84586687.209999993</v>
      </c>
      <c r="P37" s="71">
        <v>78</v>
      </c>
      <c r="Q37" s="71">
        <v>48</v>
      </c>
      <c r="R37" s="72">
        <v>62.5</v>
      </c>
      <c r="S37" s="71">
        <v>2178.89</v>
      </c>
      <c r="T37" s="71">
        <v>2760.0612500000002</v>
      </c>
      <c r="U37" s="73">
        <v>-26.6728127624616</v>
      </c>
      <c r="V37" s="40"/>
      <c r="W37" s="40"/>
    </row>
    <row r="38" spans="1:23" ht="12" customHeight="1" thickBot="1" x14ac:dyDescent="0.2">
      <c r="A38" s="56"/>
      <c r="B38" s="45" t="s">
        <v>37</v>
      </c>
      <c r="C38" s="46"/>
      <c r="D38" s="71">
        <v>240037.59</v>
      </c>
      <c r="E38" s="71">
        <v>95288.923699999999</v>
      </c>
      <c r="F38" s="72">
        <v>251.905028076207</v>
      </c>
      <c r="G38" s="71">
        <v>223207.85</v>
      </c>
      <c r="H38" s="72">
        <v>7.53994091157635</v>
      </c>
      <c r="I38" s="71">
        <v>-7899.39</v>
      </c>
      <c r="J38" s="72">
        <v>-3.2908970632474701</v>
      </c>
      <c r="K38" s="71">
        <v>9370.2000000000007</v>
      </c>
      <c r="L38" s="72">
        <v>4.19797063588938</v>
      </c>
      <c r="M38" s="72">
        <v>-1.8430332330153001</v>
      </c>
      <c r="N38" s="71">
        <v>4455133.8899999997</v>
      </c>
      <c r="O38" s="71">
        <v>71346897.680000007</v>
      </c>
      <c r="P38" s="71">
        <v>191</v>
      </c>
      <c r="Q38" s="71">
        <v>114</v>
      </c>
      <c r="R38" s="72">
        <v>67.543859649122794</v>
      </c>
      <c r="S38" s="71">
        <v>1256.7413089005199</v>
      </c>
      <c r="T38" s="71">
        <v>1873.9688596491201</v>
      </c>
      <c r="U38" s="73">
        <v>-49.113333537877303</v>
      </c>
      <c r="V38" s="40"/>
      <c r="W38" s="40"/>
    </row>
    <row r="39" spans="1:23" ht="12" thickBot="1" x14ac:dyDescent="0.2">
      <c r="A39" s="56"/>
      <c r="B39" s="45" t="s">
        <v>38</v>
      </c>
      <c r="C39" s="46"/>
      <c r="D39" s="71">
        <v>128738.58</v>
      </c>
      <c r="E39" s="71">
        <v>59321.961900000002</v>
      </c>
      <c r="F39" s="72">
        <v>217.01672681867299</v>
      </c>
      <c r="G39" s="71">
        <v>164643.81</v>
      </c>
      <c r="H39" s="72">
        <v>-21.807822595942099</v>
      </c>
      <c r="I39" s="71">
        <v>-20065.91</v>
      </c>
      <c r="J39" s="72">
        <v>-15.586555327858999</v>
      </c>
      <c r="K39" s="71">
        <v>-15152.19</v>
      </c>
      <c r="L39" s="72">
        <v>-9.2030122480766199</v>
      </c>
      <c r="M39" s="72">
        <v>0.32429107607547197</v>
      </c>
      <c r="N39" s="71">
        <v>1998948.42</v>
      </c>
      <c r="O39" s="71">
        <v>52648790.899999999</v>
      </c>
      <c r="P39" s="71">
        <v>79</v>
      </c>
      <c r="Q39" s="71">
        <v>77</v>
      </c>
      <c r="R39" s="72">
        <v>2.5974025974026</v>
      </c>
      <c r="S39" s="71">
        <v>1629.60227848101</v>
      </c>
      <c r="T39" s="71">
        <v>1534.5340259740301</v>
      </c>
      <c r="U39" s="73">
        <v>5.83383158960737</v>
      </c>
      <c r="V39" s="40"/>
      <c r="W39" s="40"/>
    </row>
    <row r="40" spans="1:23" ht="12" customHeight="1" thickBot="1" x14ac:dyDescent="0.2">
      <c r="A40" s="56"/>
      <c r="B40" s="45" t="s">
        <v>73</v>
      </c>
      <c r="C40" s="46"/>
      <c r="D40" s="71">
        <v>0.11</v>
      </c>
      <c r="E40" s="74"/>
      <c r="F40" s="74"/>
      <c r="G40" s="71">
        <v>0.09</v>
      </c>
      <c r="H40" s="72">
        <v>22.2222222222222</v>
      </c>
      <c r="I40" s="71">
        <v>0.11</v>
      </c>
      <c r="J40" s="72">
        <v>100</v>
      </c>
      <c r="K40" s="71">
        <v>0</v>
      </c>
      <c r="L40" s="72">
        <v>0</v>
      </c>
      <c r="M40" s="74"/>
      <c r="N40" s="71">
        <v>108.62</v>
      </c>
      <c r="O40" s="71">
        <v>3222.84</v>
      </c>
      <c r="P40" s="71">
        <v>5</v>
      </c>
      <c r="Q40" s="71">
        <v>3</v>
      </c>
      <c r="R40" s="72">
        <v>66.6666666666667</v>
      </c>
      <c r="S40" s="71">
        <v>2.1999999999999999E-2</v>
      </c>
      <c r="T40" s="71">
        <v>2.8533333333333299</v>
      </c>
      <c r="U40" s="73">
        <v>-12869.696969697001</v>
      </c>
      <c r="V40" s="40"/>
      <c r="W40" s="40"/>
    </row>
    <row r="41" spans="1:23" ht="12" customHeight="1" thickBot="1" x14ac:dyDescent="0.2">
      <c r="A41" s="56"/>
      <c r="B41" s="45" t="s">
        <v>33</v>
      </c>
      <c r="C41" s="46"/>
      <c r="D41" s="71">
        <v>80013.674499999994</v>
      </c>
      <c r="E41" s="71">
        <v>83619.943799999994</v>
      </c>
      <c r="F41" s="72">
        <v>95.687309586543904</v>
      </c>
      <c r="G41" s="71">
        <v>204108.5478</v>
      </c>
      <c r="H41" s="72">
        <v>-60.798469558265097</v>
      </c>
      <c r="I41" s="71">
        <v>3760.2633000000001</v>
      </c>
      <c r="J41" s="72">
        <v>4.6995258291756103</v>
      </c>
      <c r="K41" s="71">
        <v>9179.0349999999999</v>
      </c>
      <c r="L41" s="72">
        <v>4.4971340489837104</v>
      </c>
      <c r="M41" s="72">
        <v>-0.59034219828119205</v>
      </c>
      <c r="N41" s="71">
        <v>1168378.5458</v>
      </c>
      <c r="O41" s="71">
        <v>36341236.031000003</v>
      </c>
      <c r="P41" s="71">
        <v>171</v>
      </c>
      <c r="Q41" s="71">
        <v>155</v>
      </c>
      <c r="R41" s="72">
        <v>10.322580645161301</v>
      </c>
      <c r="S41" s="71">
        <v>467.916225146199</v>
      </c>
      <c r="T41" s="71">
        <v>782.45326451612902</v>
      </c>
      <c r="U41" s="73">
        <v>-67.220802029605693</v>
      </c>
      <c r="V41" s="40"/>
      <c r="W41" s="40"/>
    </row>
    <row r="42" spans="1:23" ht="12" thickBot="1" x14ac:dyDescent="0.2">
      <c r="A42" s="56"/>
      <c r="B42" s="45" t="s">
        <v>34</v>
      </c>
      <c r="C42" s="46"/>
      <c r="D42" s="71">
        <v>304207.96659999999</v>
      </c>
      <c r="E42" s="71">
        <v>264936.93569999997</v>
      </c>
      <c r="F42" s="72">
        <v>114.82278444726499</v>
      </c>
      <c r="G42" s="71">
        <v>407243.1728</v>
      </c>
      <c r="H42" s="72">
        <v>-25.300658938388501</v>
      </c>
      <c r="I42" s="71">
        <v>19082.301899999999</v>
      </c>
      <c r="J42" s="72">
        <v>6.2727817792790201</v>
      </c>
      <c r="K42" s="71">
        <v>22969.9437</v>
      </c>
      <c r="L42" s="72">
        <v>5.6403508356125798</v>
      </c>
      <c r="M42" s="72">
        <v>-0.169249078307493</v>
      </c>
      <c r="N42" s="71">
        <v>3797939.7966</v>
      </c>
      <c r="O42" s="71">
        <v>88487234.537400007</v>
      </c>
      <c r="P42" s="71">
        <v>1567</v>
      </c>
      <c r="Q42" s="71">
        <v>1421</v>
      </c>
      <c r="R42" s="72">
        <v>10.27445460943</v>
      </c>
      <c r="S42" s="71">
        <v>194.13399272495201</v>
      </c>
      <c r="T42" s="71">
        <v>180.12175911330101</v>
      </c>
      <c r="U42" s="73">
        <v>7.2178155999212699</v>
      </c>
      <c r="V42" s="40"/>
      <c r="W42" s="40"/>
    </row>
    <row r="43" spans="1:23" ht="12" thickBot="1" x14ac:dyDescent="0.2">
      <c r="A43" s="56"/>
      <c r="B43" s="45" t="s">
        <v>39</v>
      </c>
      <c r="C43" s="46"/>
      <c r="D43" s="71">
        <v>45070.1</v>
      </c>
      <c r="E43" s="71">
        <v>43816.108399999997</v>
      </c>
      <c r="F43" s="72">
        <v>102.861941979311</v>
      </c>
      <c r="G43" s="71">
        <v>55499.18</v>
      </c>
      <c r="H43" s="72">
        <v>-18.7914127740266</v>
      </c>
      <c r="I43" s="71">
        <v>-3883.79</v>
      </c>
      <c r="J43" s="72">
        <v>-8.6172207294858492</v>
      </c>
      <c r="K43" s="71">
        <v>-3348.7</v>
      </c>
      <c r="L43" s="72">
        <v>-6.0337828414762198</v>
      </c>
      <c r="M43" s="72">
        <v>0.15979036641084601</v>
      </c>
      <c r="N43" s="71">
        <v>895682.28</v>
      </c>
      <c r="O43" s="71">
        <v>38649610.460000001</v>
      </c>
      <c r="P43" s="71">
        <v>32</v>
      </c>
      <c r="Q43" s="71">
        <v>39</v>
      </c>
      <c r="R43" s="72">
        <v>-17.948717948717999</v>
      </c>
      <c r="S43" s="71">
        <v>1408.440625</v>
      </c>
      <c r="T43" s="71">
        <v>1461.91153846154</v>
      </c>
      <c r="U43" s="73">
        <v>-3.79646202420061</v>
      </c>
      <c r="V43" s="40"/>
      <c r="W43" s="40"/>
    </row>
    <row r="44" spans="1:23" ht="12" thickBot="1" x14ac:dyDescent="0.2">
      <c r="A44" s="56"/>
      <c r="B44" s="45" t="s">
        <v>40</v>
      </c>
      <c r="C44" s="46"/>
      <c r="D44" s="71">
        <v>25921.4</v>
      </c>
      <c r="E44" s="71">
        <v>8948.2945999999993</v>
      </c>
      <c r="F44" s="72">
        <v>289.67977875918399</v>
      </c>
      <c r="G44" s="71">
        <v>29823.94</v>
      </c>
      <c r="H44" s="72">
        <v>-13.0852596940579</v>
      </c>
      <c r="I44" s="71">
        <v>3541.87</v>
      </c>
      <c r="J44" s="72">
        <v>13.66388389516</v>
      </c>
      <c r="K44" s="71">
        <v>3799.07</v>
      </c>
      <c r="L44" s="72">
        <v>12.7383236420138</v>
      </c>
      <c r="M44" s="72">
        <v>-6.7700779401275002E-2</v>
      </c>
      <c r="N44" s="71">
        <v>464794.32</v>
      </c>
      <c r="O44" s="71">
        <v>14313452.76</v>
      </c>
      <c r="P44" s="71">
        <v>31</v>
      </c>
      <c r="Q44" s="71">
        <v>38</v>
      </c>
      <c r="R44" s="72">
        <v>-18.421052631578998</v>
      </c>
      <c r="S44" s="71">
        <v>836.17419354838705</v>
      </c>
      <c r="T44" s="71">
        <v>925.10210526315802</v>
      </c>
      <c r="U44" s="73">
        <v>-10.6350940271663</v>
      </c>
      <c r="V44" s="40"/>
      <c r="W44" s="40"/>
    </row>
    <row r="45" spans="1:23" ht="12" thickBot="1" x14ac:dyDescent="0.2">
      <c r="A45" s="57"/>
      <c r="B45" s="45" t="s">
        <v>35</v>
      </c>
      <c r="C45" s="46"/>
      <c r="D45" s="76">
        <v>6836.625</v>
      </c>
      <c r="E45" s="77"/>
      <c r="F45" s="77"/>
      <c r="G45" s="76">
        <v>24241.528399999999</v>
      </c>
      <c r="H45" s="78">
        <v>-71.7978797079478</v>
      </c>
      <c r="I45" s="76">
        <v>1090.4079999999999</v>
      </c>
      <c r="J45" s="78">
        <v>15.9495072495566</v>
      </c>
      <c r="K45" s="76">
        <v>4038.5061000000001</v>
      </c>
      <c r="L45" s="78">
        <v>16.6594532876071</v>
      </c>
      <c r="M45" s="78">
        <v>-0.72999718881197195</v>
      </c>
      <c r="N45" s="76">
        <v>123703.73729999999</v>
      </c>
      <c r="O45" s="76">
        <v>3886944.9481000002</v>
      </c>
      <c r="P45" s="76">
        <v>19</v>
      </c>
      <c r="Q45" s="76">
        <v>11</v>
      </c>
      <c r="R45" s="78">
        <v>72.727272727272705</v>
      </c>
      <c r="S45" s="76">
        <v>359.822368421053</v>
      </c>
      <c r="T45" s="76">
        <v>1900.82162727273</v>
      </c>
      <c r="U45" s="79">
        <v>-428.26666546990401</v>
      </c>
      <c r="V45" s="40"/>
      <c r="W45" s="40"/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43:C43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44:C44"/>
    <mergeCell ref="B45:C45"/>
    <mergeCell ref="B36:C36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topLeftCell="A19" workbookViewId="0">
      <selection activeCell="G34" sqref="G34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49058</v>
      </c>
      <c r="D2" s="32">
        <v>473339.41939059802</v>
      </c>
      <c r="E2" s="32">
        <v>352231.52858376101</v>
      </c>
      <c r="F2" s="32">
        <v>121107.890806838</v>
      </c>
      <c r="G2" s="32">
        <v>352231.52858376101</v>
      </c>
      <c r="H2" s="32">
        <v>0.25585845134715002</v>
      </c>
    </row>
    <row r="3" spans="1:8" ht="14.25" x14ac:dyDescent="0.2">
      <c r="A3" s="32">
        <v>2</v>
      </c>
      <c r="B3" s="33">
        <v>13</v>
      </c>
      <c r="C3" s="32">
        <v>6087.4</v>
      </c>
      <c r="D3" s="32">
        <v>60454.066592716103</v>
      </c>
      <c r="E3" s="32">
        <v>46561.148422668499</v>
      </c>
      <c r="F3" s="32">
        <v>13892.9181700477</v>
      </c>
      <c r="G3" s="32">
        <v>46561.148422668499</v>
      </c>
      <c r="H3" s="32">
        <v>0.22980948930442299</v>
      </c>
    </row>
    <row r="4" spans="1:8" ht="14.25" x14ac:dyDescent="0.2">
      <c r="A4" s="32">
        <v>3</v>
      </c>
      <c r="B4" s="33">
        <v>14</v>
      </c>
      <c r="C4" s="32">
        <v>94844</v>
      </c>
      <c r="D4" s="32">
        <v>109654.233110256</v>
      </c>
      <c r="E4" s="32">
        <v>79176.387278632494</v>
      </c>
      <c r="F4" s="32">
        <v>30477.845831623901</v>
      </c>
      <c r="G4" s="32">
        <v>79176.387278632494</v>
      </c>
      <c r="H4" s="32">
        <v>0.277945000089315</v>
      </c>
    </row>
    <row r="5" spans="1:8" ht="14.25" x14ac:dyDescent="0.2">
      <c r="A5" s="32">
        <v>4</v>
      </c>
      <c r="B5" s="33">
        <v>15</v>
      </c>
      <c r="C5" s="32">
        <v>3243</v>
      </c>
      <c r="D5" s="32">
        <v>59629.645241025602</v>
      </c>
      <c r="E5" s="32">
        <v>46300.108964102597</v>
      </c>
      <c r="F5" s="32">
        <v>13329.5362769231</v>
      </c>
      <c r="G5" s="32">
        <v>46300.108964102597</v>
      </c>
      <c r="H5" s="32">
        <v>0.22353874860473399</v>
      </c>
    </row>
    <row r="6" spans="1:8" ht="14.25" x14ac:dyDescent="0.2">
      <c r="A6" s="32">
        <v>5</v>
      </c>
      <c r="B6" s="33">
        <v>16</v>
      </c>
      <c r="C6" s="32">
        <v>2401</v>
      </c>
      <c r="D6" s="32">
        <v>149284.19069572599</v>
      </c>
      <c r="E6" s="32">
        <v>121378.774401709</v>
      </c>
      <c r="F6" s="32">
        <v>27905.416294017101</v>
      </c>
      <c r="G6" s="32">
        <v>121378.774401709</v>
      </c>
      <c r="H6" s="32">
        <v>0.18692814131199201</v>
      </c>
    </row>
    <row r="7" spans="1:8" ht="14.25" x14ac:dyDescent="0.2">
      <c r="A7" s="32">
        <v>6</v>
      </c>
      <c r="B7" s="33">
        <v>17</v>
      </c>
      <c r="C7" s="32">
        <v>16274</v>
      </c>
      <c r="D7" s="32">
        <v>211990.278708547</v>
      </c>
      <c r="E7" s="32">
        <v>147603.762663248</v>
      </c>
      <c r="F7" s="32">
        <v>64386.516045299097</v>
      </c>
      <c r="G7" s="32">
        <v>147603.762663248</v>
      </c>
      <c r="H7" s="32">
        <v>0.30372390865064303</v>
      </c>
    </row>
    <row r="8" spans="1:8" ht="14.25" x14ac:dyDescent="0.2">
      <c r="A8" s="32">
        <v>7</v>
      </c>
      <c r="B8" s="33">
        <v>18</v>
      </c>
      <c r="C8" s="32">
        <v>47989</v>
      </c>
      <c r="D8" s="32">
        <v>138636.40742393199</v>
      </c>
      <c r="E8" s="32">
        <v>108425.46277265</v>
      </c>
      <c r="F8" s="32">
        <v>30210.944651282101</v>
      </c>
      <c r="G8" s="32">
        <v>108425.46277265</v>
      </c>
      <c r="H8" s="32">
        <v>0.21791494177212101</v>
      </c>
    </row>
    <row r="9" spans="1:8" ht="14.25" x14ac:dyDescent="0.2">
      <c r="A9" s="32">
        <v>8</v>
      </c>
      <c r="B9" s="33">
        <v>19</v>
      </c>
      <c r="C9" s="32">
        <v>15064</v>
      </c>
      <c r="D9" s="32">
        <v>87255.369394871799</v>
      </c>
      <c r="E9" s="32">
        <v>64424.281312820502</v>
      </c>
      <c r="F9" s="32">
        <v>22831.088082051301</v>
      </c>
      <c r="G9" s="32">
        <v>64424.281312820502</v>
      </c>
      <c r="H9" s="32">
        <v>0.26165825943306498</v>
      </c>
    </row>
    <row r="10" spans="1:8" ht="14.25" x14ac:dyDescent="0.2">
      <c r="A10" s="32">
        <v>9</v>
      </c>
      <c r="B10" s="33">
        <v>21</v>
      </c>
      <c r="C10" s="32">
        <v>155847</v>
      </c>
      <c r="D10" s="32">
        <v>714561.260038462</v>
      </c>
      <c r="E10" s="32">
        <v>687368.73168461502</v>
      </c>
      <c r="F10" s="32">
        <v>27192.528353846199</v>
      </c>
      <c r="G10" s="32">
        <v>687368.73168461502</v>
      </c>
      <c r="H10" s="35">
        <v>3.8054859498515899E-2</v>
      </c>
    </row>
    <row r="11" spans="1:8" ht="14.25" x14ac:dyDescent="0.2">
      <c r="A11" s="32">
        <v>10</v>
      </c>
      <c r="B11" s="33">
        <v>22</v>
      </c>
      <c r="C11" s="32">
        <v>26257</v>
      </c>
      <c r="D11" s="32">
        <v>429517.74033760699</v>
      </c>
      <c r="E11" s="32">
        <v>367089.29408632498</v>
      </c>
      <c r="F11" s="32">
        <v>62428.446251282097</v>
      </c>
      <c r="G11" s="32">
        <v>367089.29408632498</v>
      </c>
      <c r="H11" s="32">
        <v>0.14534544301293001</v>
      </c>
    </row>
    <row r="12" spans="1:8" ht="14.25" x14ac:dyDescent="0.2">
      <c r="A12" s="32">
        <v>11</v>
      </c>
      <c r="B12" s="33">
        <v>23</v>
      </c>
      <c r="C12" s="32">
        <v>180824.427</v>
      </c>
      <c r="D12" s="32">
        <v>1329335.5831585301</v>
      </c>
      <c r="E12" s="32">
        <v>1121374.64371377</v>
      </c>
      <c r="F12" s="32">
        <v>207960.93944476201</v>
      </c>
      <c r="G12" s="32">
        <v>1121374.64371377</v>
      </c>
      <c r="H12" s="32">
        <v>0.15643975989166201</v>
      </c>
    </row>
    <row r="13" spans="1:8" ht="14.25" x14ac:dyDescent="0.2">
      <c r="A13" s="32">
        <v>12</v>
      </c>
      <c r="B13" s="33">
        <v>24</v>
      </c>
      <c r="C13" s="32">
        <v>13555.15</v>
      </c>
      <c r="D13" s="32">
        <v>386705.55732051301</v>
      </c>
      <c r="E13" s="32">
        <v>343581.35491367499</v>
      </c>
      <c r="F13" s="32">
        <v>43124.202406837598</v>
      </c>
      <c r="G13" s="32">
        <v>343581.35491367499</v>
      </c>
      <c r="H13" s="32">
        <v>0.11151689338432499</v>
      </c>
    </row>
    <row r="14" spans="1:8" ht="14.25" x14ac:dyDescent="0.2">
      <c r="A14" s="32">
        <v>13</v>
      </c>
      <c r="B14" s="33">
        <v>25</v>
      </c>
      <c r="C14" s="32">
        <v>79960</v>
      </c>
      <c r="D14" s="32">
        <v>860306.46400000004</v>
      </c>
      <c r="E14" s="32">
        <v>787809.30290000001</v>
      </c>
      <c r="F14" s="32">
        <v>72497.161099999998</v>
      </c>
      <c r="G14" s="32">
        <v>787809.30290000001</v>
      </c>
      <c r="H14" s="32">
        <v>8.4268994984559406E-2</v>
      </c>
    </row>
    <row r="15" spans="1:8" ht="14.25" x14ac:dyDescent="0.2">
      <c r="A15" s="32">
        <v>14</v>
      </c>
      <c r="B15" s="33">
        <v>26</v>
      </c>
      <c r="C15" s="32">
        <v>58752</v>
      </c>
      <c r="D15" s="32">
        <v>299574.69862566399</v>
      </c>
      <c r="E15" s="32">
        <v>266133.11714424798</v>
      </c>
      <c r="F15" s="32">
        <v>33441.581481415902</v>
      </c>
      <c r="G15" s="32">
        <v>266133.11714424798</v>
      </c>
      <c r="H15" s="32">
        <v>0.111630193186652</v>
      </c>
    </row>
    <row r="16" spans="1:8" ht="14.25" x14ac:dyDescent="0.2">
      <c r="A16" s="32">
        <v>15</v>
      </c>
      <c r="B16" s="33">
        <v>27</v>
      </c>
      <c r="C16" s="32">
        <v>165613.829</v>
      </c>
      <c r="D16" s="32">
        <v>1212035.63646239</v>
      </c>
      <c r="E16" s="32">
        <v>1064393.12298718</v>
      </c>
      <c r="F16" s="32">
        <v>147642.51347521399</v>
      </c>
      <c r="G16" s="32">
        <v>1064393.12298718</v>
      </c>
      <c r="H16" s="32">
        <v>0.12181367365248599</v>
      </c>
    </row>
    <row r="17" spans="1:8" ht="14.25" x14ac:dyDescent="0.2">
      <c r="A17" s="32">
        <v>16</v>
      </c>
      <c r="B17" s="33">
        <v>29</v>
      </c>
      <c r="C17" s="32">
        <v>172442</v>
      </c>
      <c r="D17" s="32">
        <v>2243299.1444726498</v>
      </c>
      <c r="E17" s="32">
        <v>1932640.47830769</v>
      </c>
      <c r="F17" s="32">
        <v>310658.66616495699</v>
      </c>
      <c r="G17" s="32">
        <v>1932640.47830769</v>
      </c>
      <c r="H17" s="32">
        <v>0.138482942379932</v>
      </c>
    </row>
    <row r="18" spans="1:8" ht="14.25" x14ac:dyDescent="0.2">
      <c r="A18" s="32">
        <v>17</v>
      </c>
      <c r="B18" s="33">
        <v>31</v>
      </c>
      <c r="C18" s="32">
        <v>25576.427</v>
      </c>
      <c r="D18" s="32">
        <v>207643.938036487</v>
      </c>
      <c r="E18" s="32">
        <v>173724.27634841201</v>
      </c>
      <c r="F18" s="32">
        <v>33919.661688075597</v>
      </c>
      <c r="G18" s="32">
        <v>173724.27634841201</v>
      </c>
      <c r="H18" s="32">
        <v>0.163354933492521</v>
      </c>
    </row>
    <row r="19" spans="1:8" ht="14.25" x14ac:dyDescent="0.2">
      <c r="A19" s="32">
        <v>18</v>
      </c>
      <c r="B19" s="33">
        <v>32</v>
      </c>
      <c r="C19" s="32">
        <v>14493.975</v>
      </c>
      <c r="D19" s="32">
        <v>190761.199403971</v>
      </c>
      <c r="E19" s="32">
        <v>172655.76219253399</v>
      </c>
      <c r="F19" s="32">
        <v>18105.4372114367</v>
      </c>
      <c r="G19" s="32">
        <v>172655.76219253399</v>
      </c>
      <c r="H19" s="32">
        <v>9.4911529535391295E-2</v>
      </c>
    </row>
    <row r="20" spans="1:8" ht="14.25" x14ac:dyDescent="0.2">
      <c r="A20" s="32">
        <v>19</v>
      </c>
      <c r="B20" s="33">
        <v>33</v>
      </c>
      <c r="C20" s="32">
        <v>41729.85</v>
      </c>
      <c r="D20" s="32">
        <v>531072.59320536302</v>
      </c>
      <c r="E20" s="32">
        <v>415404.09225374798</v>
      </c>
      <c r="F20" s="32">
        <v>115668.500951615</v>
      </c>
      <c r="G20" s="32">
        <v>415404.09225374798</v>
      </c>
      <c r="H20" s="32">
        <v>0.217801676139002</v>
      </c>
    </row>
    <row r="21" spans="1:8" ht="14.25" x14ac:dyDescent="0.2">
      <c r="A21" s="32">
        <v>20</v>
      </c>
      <c r="B21" s="33">
        <v>34</v>
      </c>
      <c r="C21" s="32">
        <v>37567.468999999997</v>
      </c>
      <c r="D21" s="32">
        <v>202427.55726375501</v>
      </c>
      <c r="E21" s="32">
        <v>146230.294297152</v>
      </c>
      <c r="F21" s="32">
        <v>56197.262966602801</v>
      </c>
      <c r="G21" s="32">
        <v>146230.294297152</v>
      </c>
      <c r="H21" s="32">
        <v>0.27761666309780197</v>
      </c>
    </row>
    <row r="22" spans="1:8" ht="14.25" x14ac:dyDescent="0.2">
      <c r="A22" s="32">
        <v>21</v>
      </c>
      <c r="B22" s="33">
        <v>35</v>
      </c>
      <c r="C22" s="32">
        <v>29493.350999999999</v>
      </c>
      <c r="D22" s="32">
        <v>708579.05278672604</v>
      </c>
      <c r="E22" s="32">
        <v>686652.10034601798</v>
      </c>
      <c r="F22" s="32">
        <v>21926.952440707999</v>
      </c>
      <c r="G22" s="32">
        <v>686652.10034601798</v>
      </c>
      <c r="H22" s="32">
        <v>3.0944962816037001E-2</v>
      </c>
    </row>
    <row r="23" spans="1:8" ht="14.25" x14ac:dyDescent="0.2">
      <c r="A23" s="32">
        <v>22</v>
      </c>
      <c r="B23" s="33">
        <v>36</v>
      </c>
      <c r="C23" s="32">
        <v>115122.398</v>
      </c>
      <c r="D23" s="32">
        <v>559760.45527610602</v>
      </c>
      <c r="E23" s="32">
        <v>467470.44293687103</v>
      </c>
      <c r="F23" s="32">
        <v>92290.012339234803</v>
      </c>
      <c r="G23" s="32">
        <v>467470.44293687103</v>
      </c>
      <c r="H23" s="32">
        <v>0.16487411975844601</v>
      </c>
    </row>
    <row r="24" spans="1:8" ht="14.25" x14ac:dyDescent="0.2">
      <c r="A24" s="32">
        <v>23</v>
      </c>
      <c r="B24" s="33">
        <v>37</v>
      </c>
      <c r="C24" s="32">
        <v>115167.38</v>
      </c>
      <c r="D24" s="32">
        <v>1005464.21139735</v>
      </c>
      <c r="E24" s="32">
        <v>885259.03576035495</v>
      </c>
      <c r="F24" s="32">
        <v>120205.17563699</v>
      </c>
      <c r="G24" s="32">
        <v>885259.03576035495</v>
      </c>
      <c r="H24" s="32">
        <v>0.119551918680362</v>
      </c>
    </row>
    <row r="25" spans="1:8" ht="14.25" x14ac:dyDescent="0.2">
      <c r="A25" s="32">
        <v>24</v>
      </c>
      <c r="B25" s="33">
        <v>38</v>
      </c>
      <c r="C25" s="32">
        <v>210675.057</v>
      </c>
      <c r="D25" s="32">
        <v>780607.73534867296</v>
      </c>
      <c r="E25" s="32">
        <v>732819.27586637205</v>
      </c>
      <c r="F25" s="32">
        <v>47788.459482300903</v>
      </c>
      <c r="G25" s="32">
        <v>732819.27586637205</v>
      </c>
      <c r="H25" s="32">
        <v>6.1219556658576202E-2</v>
      </c>
    </row>
    <row r="26" spans="1:8" ht="14.25" x14ac:dyDescent="0.2">
      <c r="A26" s="32">
        <v>25</v>
      </c>
      <c r="B26" s="33">
        <v>39</v>
      </c>
      <c r="C26" s="32">
        <v>72981.206000000006</v>
      </c>
      <c r="D26" s="32">
        <v>118955.006861085</v>
      </c>
      <c r="E26" s="32">
        <v>85526.732464546105</v>
      </c>
      <c r="F26" s="32">
        <v>33428.274396538603</v>
      </c>
      <c r="G26" s="32">
        <v>85526.732464546105</v>
      </c>
      <c r="H26" s="32">
        <v>0.28101611927588699</v>
      </c>
    </row>
    <row r="27" spans="1:8" ht="14.25" x14ac:dyDescent="0.2">
      <c r="A27" s="32">
        <v>26</v>
      </c>
      <c r="B27" s="33">
        <v>42</v>
      </c>
      <c r="C27" s="32">
        <v>6442.2870000000003</v>
      </c>
      <c r="D27" s="32">
        <v>116760.15489999999</v>
      </c>
      <c r="E27" s="32">
        <v>96837.979600000006</v>
      </c>
      <c r="F27" s="32">
        <v>19922.175299999999</v>
      </c>
      <c r="G27" s="32">
        <v>96837.979600000006</v>
      </c>
      <c r="H27" s="32">
        <v>0.170624776209508</v>
      </c>
    </row>
    <row r="28" spans="1:8" ht="14.25" x14ac:dyDescent="0.2">
      <c r="A28" s="32">
        <v>27</v>
      </c>
      <c r="B28" s="33">
        <v>75</v>
      </c>
      <c r="C28" s="32">
        <v>181</v>
      </c>
      <c r="D28" s="32">
        <v>80013.675213675204</v>
      </c>
      <c r="E28" s="32">
        <v>76253.410256410294</v>
      </c>
      <c r="F28" s="32">
        <v>3760.2649572649598</v>
      </c>
      <c r="G28" s="32">
        <v>76253.410256410294</v>
      </c>
      <c r="H28" s="32">
        <v>4.6995278584857303E-2</v>
      </c>
    </row>
    <row r="29" spans="1:8" ht="14.25" x14ac:dyDescent="0.2">
      <c r="A29" s="32">
        <v>28</v>
      </c>
      <c r="B29" s="33">
        <v>76</v>
      </c>
      <c r="C29" s="32">
        <v>1680</v>
      </c>
      <c r="D29" s="32">
        <v>304207.96132393199</v>
      </c>
      <c r="E29" s="32">
        <v>285125.66708376101</v>
      </c>
      <c r="F29" s="32">
        <v>19082.294240170901</v>
      </c>
      <c r="G29" s="32">
        <v>285125.66708376101</v>
      </c>
      <c r="H29" s="32">
        <v>6.2727793701136694E-2</v>
      </c>
    </row>
    <row r="30" spans="1:8" ht="14.25" x14ac:dyDescent="0.2">
      <c r="A30" s="32">
        <v>29</v>
      </c>
      <c r="B30" s="33">
        <v>99</v>
      </c>
      <c r="C30" s="32">
        <v>18</v>
      </c>
      <c r="D30" s="32">
        <v>6836.6250661825898</v>
      </c>
      <c r="E30" s="32">
        <v>5746.2171696543401</v>
      </c>
      <c r="F30" s="32">
        <v>1090.4078965282499</v>
      </c>
      <c r="G30" s="32">
        <v>5746.2171696543401</v>
      </c>
      <c r="H30" s="32">
        <v>0.159495055816643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7">
        <v>70</v>
      </c>
      <c r="C32" s="38">
        <v>69</v>
      </c>
      <c r="D32" s="38">
        <v>115525.71</v>
      </c>
      <c r="E32" s="38">
        <v>113788.33</v>
      </c>
      <c r="F32" s="32"/>
      <c r="G32" s="32"/>
      <c r="H32" s="32"/>
    </row>
    <row r="33" spans="1:8" ht="14.25" x14ac:dyDescent="0.2">
      <c r="A33" s="32"/>
      <c r="B33" s="37">
        <v>71</v>
      </c>
      <c r="C33" s="38">
        <v>70</v>
      </c>
      <c r="D33" s="38">
        <v>169953.42</v>
      </c>
      <c r="E33" s="38">
        <v>204124</v>
      </c>
      <c r="F33" s="32"/>
      <c r="G33" s="32"/>
      <c r="H33" s="32"/>
    </row>
    <row r="34" spans="1:8" ht="14.25" x14ac:dyDescent="0.2">
      <c r="A34" s="32"/>
      <c r="B34" s="37">
        <v>72</v>
      </c>
      <c r="C34" s="38">
        <v>95</v>
      </c>
      <c r="D34" s="38">
        <v>240037.59</v>
      </c>
      <c r="E34" s="38">
        <v>247936.98</v>
      </c>
      <c r="F34" s="32"/>
      <c r="G34" s="32"/>
      <c r="H34" s="32"/>
    </row>
    <row r="35" spans="1:8" ht="14.25" x14ac:dyDescent="0.2">
      <c r="A35" s="32"/>
      <c r="B35" s="37">
        <v>73</v>
      </c>
      <c r="C35" s="38">
        <v>71</v>
      </c>
      <c r="D35" s="38">
        <v>128738.58</v>
      </c>
      <c r="E35" s="38">
        <v>148804.49</v>
      </c>
      <c r="F35" s="32"/>
      <c r="G35" s="32"/>
      <c r="H35" s="32"/>
    </row>
    <row r="36" spans="1:8" ht="14.25" x14ac:dyDescent="0.2">
      <c r="A36" s="32"/>
      <c r="B36" s="37">
        <v>74</v>
      </c>
      <c r="C36" s="38">
        <v>5</v>
      </c>
      <c r="D36" s="38">
        <v>0.11</v>
      </c>
      <c r="E36" s="38">
        <v>0</v>
      </c>
      <c r="F36" s="32"/>
      <c r="G36" s="32"/>
      <c r="H36" s="32"/>
    </row>
    <row r="37" spans="1:8" ht="14.25" x14ac:dyDescent="0.2">
      <c r="A37" s="32"/>
      <c r="B37" s="37">
        <v>77</v>
      </c>
      <c r="C37" s="38">
        <v>28</v>
      </c>
      <c r="D37" s="38">
        <v>45070.1</v>
      </c>
      <c r="E37" s="38">
        <v>48953.89</v>
      </c>
      <c r="F37" s="32"/>
      <c r="G37" s="32"/>
      <c r="H37" s="32"/>
    </row>
    <row r="38" spans="1:8" ht="14.25" x14ac:dyDescent="0.2">
      <c r="A38" s="32"/>
      <c r="B38" s="37">
        <v>78</v>
      </c>
      <c r="C38" s="38">
        <v>25</v>
      </c>
      <c r="D38" s="38">
        <v>25921.4</v>
      </c>
      <c r="E38" s="38">
        <v>22379.53</v>
      </c>
      <c r="F38" s="32"/>
      <c r="G38" s="32"/>
      <c r="H38" s="32"/>
    </row>
    <row r="39" spans="1:8" ht="14.25" x14ac:dyDescent="0.2">
      <c r="A39" s="32"/>
      <c r="B39" s="37"/>
      <c r="C39" s="38"/>
      <c r="D39" s="38"/>
      <c r="E39" s="38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2015-06-10T05:04:03Z</dcterms:modified>
</cp:coreProperties>
</file>