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<sst xmlns="http://schemas.openxmlformats.org/spreadsheetml/2006/main" count="117" uniqueCount="76">
  <si>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</si>
  <si>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</si>
  <si>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</si>
  <si>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</si>
  <si>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</si>
  <si>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</si>
  <si>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</si>
  <si>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</si>
  <si>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</si>
  <si>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</si>
  <si>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</si>
  <si>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</si>
  <si>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</si>
  <si>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</si>
  <si>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</si>
  <si>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</si>
  <si>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</si>
  <si>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</si>
  <si>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</si>
  <si>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</si>
  <si>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</si>
  <si>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</si>
  <si>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</si>
  <si>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</si>
  <si>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</si>
  <si>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</si>
  <si>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</si>
  <si>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</si>
  <si>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</si>
  <si>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</si>
  <si>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</si>
  <si>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</si>
  <si>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</si>
  <si>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</si>
  <si>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</si>
  <si>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</si>
  <si>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</si>
  <si>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</si>
  <si>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</si>
  <si>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</si>
  <si>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1" type="noConversion"/>
  </si>
  <si>
    <t>COST</t>
    <phoneticPr fontId="21" type="noConversion"/>
  </si>
  <si>
    <t>成本</t>
    <phoneticPr fontId="21" type="noConversion"/>
  </si>
  <si>
    <t>销售金额差异</t>
    <phoneticPr fontId="21" type="noConversion"/>
  </si>
  <si>
    <t>销售成本差异</t>
    <phoneticPr fontId="2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</si>
  <si>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</si>
  <si>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</si>
  <si>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</si>
  <si>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</si>
  <si>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</si>
  <si>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</si>
  <si>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</si>
  <si>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</si>
  <si>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</si>
  <si>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</si>
  <si>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</si>
  <si>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</si>
  <si>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</si>
  <si>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</si>
  <si>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</si>
  <si>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</si>
  <si>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</si>
  <si>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</si>
  <si>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</si>
  <si>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</si>
  <si>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</si>
  <si>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</si>
  <si>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</si>
  <si>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</si>
  <si>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</si>
  <si>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</si>
  <si>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</si>
  <si>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</si>
  <si>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1" type="noConversion"/>
  </si>
  <si>
    <t>40-原材料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</si>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</sst>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1">
    <xf numFmtId="0" fontId="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0" borderId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35" fillId="38" borderId="21">
      <alignment vertical="center"/>
    </xf>
    <xf numFmtId="0" fontId="54" fillId="0" borderId="0"/>
    <xf numFmtId="180" fontId="56" fillId="0" borderId="0" applyFont="0" applyFill="0" applyBorder="0" applyAlignment="0" applyProtection="0"/>
    <xf numFmtId="18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9">
    <xf numFmtId="0" fontId="0" fillId="0" borderId="0" xfId="0"/>
    <xf numFmtId="0" fontId="18" fillId="0" borderId="0" xfId="0" applyFont="1"/>
    <xf numFmtId="177" fontId="18" fillId="0" borderId="0" xfId="0" applyNumberFormat="1" applyFont="1"/>
    <xf numFmtId="0" fontId="0" fillId="0" borderId="0" xfId="0" applyAlignment="1"/>
    <xf numFmtId="0" fontId="18" fillId="0" borderId="0" xfId="0" applyNumberFormat="1" applyFont="1"/>
    <xf numFmtId="0" fontId="19" fillId="0" borderId="18" xfId="0" applyFont="1" applyBorder="1" applyAlignment="1">
      <alignment wrapText="1"/>
    </xf>
    <xf numFmtId="0" fontId="19" fillId="0" borderId="18" xfId="0" applyNumberFormat="1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8" xfId="0" applyFont="1" applyBorder="1" applyAlignment="1">
      <alignment horizontal="right" vertical="center" wrapText="1"/>
    </xf>
    <xf numFmtId="49" fontId="19" fillId="36" borderId="18" xfId="0" applyNumberFormat="1" applyFont="1" applyFill="1" applyBorder="1" applyAlignment="1">
      <alignment vertical="center" wrapText="1"/>
    </xf>
    <xf numFmtId="49" fontId="22" fillId="37" borderId="18" xfId="0" applyNumberFormat="1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vertical="center" wrapText="1"/>
    </xf>
    <xf numFmtId="0" fontId="19" fillId="33" borderId="18" xfId="0" applyNumberFormat="1" applyFont="1" applyFill="1" applyBorder="1" applyAlignment="1">
      <alignment vertical="center" wrapText="1"/>
    </xf>
    <xf numFmtId="0" fontId="19" fillId="36" borderId="18" xfId="0" applyFont="1" applyFill="1" applyBorder="1" applyAlignment="1">
      <alignment vertical="center" wrapText="1"/>
    </xf>
    <xf numFmtId="0" fontId="19" fillId="37" borderId="18" xfId="0" applyFont="1" applyFill="1" applyBorder="1" applyAlignment="1">
      <alignment vertical="center" wrapText="1"/>
    </xf>
    <xf numFmtId="4" fontId="19" fillId="36" borderId="18" xfId="0" applyNumberFormat="1" applyFont="1" applyFill="1" applyBorder="1" applyAlignment="1">
      <alignment horizontal="right" vertical="top" wrapText="1"/>
    </xf>
    <xf numFmtId="4" fontId="19" fillId="37" borderId="18" xfId="0" applyNumberFormat="1" applyFont="1" applyFill="1" applyBorder="1" applyAlignment="1">
      <alignment horizontal="right" vertical="top" wrapText="1"/>
    </xf>
    <xf numFmtId="177" fontId="18" fillId="36" borderId="18" xfId="0" applyNumberFormat="1" applyFont="1" applyFill="1" applyBorder="1" applyAlignment="1">
      <alignment horizontal="center" vertical="center"/>
    </xf>
    <xf numFmtId="177" fontId="18" fillId="37" borderId="18" xfId="0" applyNumberFormat="1" applyFont="1" applyFill="1" applyBorder="1" applyAlignment="1">
      <alignment horizontal="center" vertical="center"/>
    </xf>
    <xf numFmtId="177" fontId="23" fillId="0" borderId="18" xfId="0" applyNumberFormat="1" applyFont="1" applyBorder="1"/>
    <xf numFmtId="177" fontId="18" fillId="36" borderId="18" xfId="0" applyNumberFormat="1" applyFont="1" applyFill="1" applyBorder="1"/>
    <xf numFmtId="177" fontId="18" fillId="37" borderId="18" xfId="0" applyNumberFormat="1" applyFont="1" applyFill="1" applyBorder="1"/>
    <xf numFmtId="177" fontId="18" fillId="0" borderId="18" xfId="0" applyNumberFormat="1" applyFont="1" applyBorder="1"/>
    <xf numFmtId="49" fontId="19" fillId="0" borderId="18" xfId="0" applyNumberFormat="1" applyFont="1" applyFill="1" applyBorder="1" applyAlignment="1">
      <alignment vertical="center" wrapText="1"/>
    </xf>
    <xf numFmtId="0" fontId="19" fillId="0" borderId="18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right" vertical="top" wrapText="1"/>
    </xf>
    <xf numFmtId="0" fontId="18" fillId="0" borderId="0" xfId="0" applyFont="1" applyFill="1"/>
    <xf numFmtId="176" fontId="1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18" fillId="0" borderId="0" xfId="0" applyFont="1"/>
    <xf numFmtId="1" fontId="53" fillId="0" borderId="0" xfId="0" applyNumberFormat="1" applyFont="1" applyAlignment="1"/>
    <xf numFmtId="0" fontId="53" fillId="0" borderId="0" xfId="0" applyNumberFormat="1" applyFont="1" applyAlignment="1"/>
    <xf numFmtId="0" fontId="18" fillId="0" borderId="0" xfId="0" applyFont="1"/>
    <xf numFmtId="0" fontId="54" fillId="0" borderId="0" xfId="110"/>
    <xf numFmtId="0" fontId="55" fillId="0" borderId="0" xfId="110" applyNumberFormat="1" applyFont="1"/>
    <xf numFmtId="1" fontId="57" fillId="0" borderId="0" xfId="0" applyNumberFormat="1" applyFont="1" applyAlignment="1"/>
    <xf numFmtId="0" fontId="57" fillId="0" borderId="0" xfId="0" applyNumberFormat="1" applyFont="1" applyAlignment="1"/>
    <xf numFmtId="0" fontId="24" fillId="0" borderId="0" xfId="0" applyFont="1" applyAlignment="1">
      <alignment horizontal="left" wrapText="1"/>
    </xf>
    <xf numFmtId="0" fontId="18" fillId="0" borderId="0" xfId="0" applyFont="1" applyAlignment="1">
      <alignment vertical="center"/>
    </xf>
    <xf numFmtId="0" fontId="30" fillId="0" borderId="19" xfId="0" applyFont="1" applyBorder="1" applyAlignment="1">
      <alignment horizontal="left" vertical="center" wrapText="1"/>
    </xf>
    <xf numFmtId="0" fontId="19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1" xfId="0" applyFont="1" applyBorder="1" applyAlignment="1">
      <alignment horizontal="right" vertical="center" wrapText="1"/>
    </xf>
    <xf numFmtId="49" fontId="19" fillId="33" borderId="10" xfId="0" applyNumberFormat="1" applyFont="1" applyFill="1" applyBorder="1" applyAlignment="1">
      <alignment vertical="center" wrapText="1"/>
    </xf>
    <xf numFmtId="49" fontId="19" fillId="33" borderId="12" xfId="0" applyNumberFormat="1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vertical="center" wrapText="1"/>
    </xf>
    <xf numFmtId="4" fontId="20" fillId="34" borderId="10" xfId="0" applyNumberFormat="1" applyFont="1" applyFill="1" applyBorder="1" applyAlignment="1">
      <alignment horizontal="right" vertical="top" wrapText="1"/>
    </xf>
    <xf numFmtId="176" fontId="20" fillId="34" borderId="10" xfId="0" applyNumberFormat="1" applyFont="1" applyFill="1" applyBorder="1" applyAlignment="1">
      <alignment horizontal="right" vertical="top" wrapText="1"/>
    </xf>
    <xf numFmtId="176" fontId="20" fillId="34" borderId="12" xfId="0" applyNumberFormat="1" applyFont="1" applyFill="1" applyBorder="1" applyAlignment="1">
      <alignment horizontal="right" vertical="top" wrapText="1"/>
    </xf>
    <xf numFmtId="4" fontId="19" fillId="35" borderId="10" xfId="0" applyNumberFormat="1" applyFont="1" applyFill="1" applyBorder="1" applyAlignment="1">
      <alignment horizontal="right" vertical="top" wrapText="1"/>
    </xf>
    <xf numFmtId="176" fontId="19" fillId="35" borderId="10" xfId="0" applyNumberFormat="1" applyFont="1" applyFill="1" applyBorder="1" applyAlignment="1">
      <alignment horizontal="right" vertical="top" wrapText="1"/>
    </xf>
    <xf numFmtId="176" fontId="19" fillId="35" borderId="12" xfId="0" applyNumberFormat="1" applyFont="1" applyFill="1" applyBorder="1" applyAlignment="1">
      <alignment horizontal="right" vertical="top" wrapText="1"/>
    </xf>
    <xf numFmtId="0" fontId="19" fillId="35" borderId="10" xfId="0" applyFont="1" applyFill="1" applyBorder="1" applyAlignment="1">
      <alignment horizontal="right" vertical="top" wrapText="1"/>
    </xf>
    <xf numFmtId="0" fontId="19" fillId="35" borderId="12" xfId="0" applyFont="1" applyFill="1" applyBorder="1" applyAlignment="1">
      <alignment horizontal="right" vertical="top" wrapText="1"/>
    </xf>
    <xf numFmtId="4" fontId="19" fillId="35" borderId="13" xfId="0" applyNumberFormat="1" applyFont="1" applyFill="1" applyBorder="1" applyAlignment="1">
      <alignment horizontal="right" vertical="top" wrapText="1"/>
    </xf>
    <xf numFmtId="0" fontId="19" fillId="35" borderId="13" xfId="0" applyFont="1" applyFill="1" applyBorder="1" applyAlignment="1">
      <alignment horizontal="right" vertical="top" wrapText="1"/>
    </xf>
    <xf numFmtId="176" fontId="19" fillId="35" borderId="13" xfId="0" applyNumberFormat="1" applyFont="1" applyFill="1" applyBorder="1" applyAlignment="1">
      <alignment horizontal="right" vertical="top" wrapText="1"/>
    </xf>
    <xf numFmtId="176" fontId="19" fillId="35" borderId="20" xfId="0" applyNumberFormat="1" applyFont="1" applyFill="1" applyBorder="1" applyAlignment="1">
      <alignment horizontal="right" vertical="top" wrapText="1"/>
    </xf>
    <xf numFmtId="49" fontId="19" fillId="33" borderId="18" xfId="0" applyNumberFormat="1" applyFont="1" applyFill="1" applyBorder="1" applyAlignment="1">
      <alignment horizontal="left" vertical="top" wrapText="1"/>
    </xf>
    <xf numFmtId="0" fontId="19" fillId="33" borderId="18" xfId="0" applyFont="1" applyFill="1" applyBorder="1" applyAlignment="1">
      <alignment vertical="center" wrapText="1"/>
    </xf>
    <xf numFmtId="49" fontId="20" fillId="33" borderId="18" xfId="0" applyNumberFormat="1" applyFont="1" applyFill="1" applyBorder="1" applyAlignment="1">
      <alignment horizontal="left" vertical="top" wrapText="1"/>
    </xf>
    <xf numFmtId="14" fontId="19" fillId="33" borderId="18" xfId="0" applyNumberFormat="1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0" fontId="18" fillId="0" borderId="0" xfId="0" applyFont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0" xfId="0" applyFont="1" applyAlignment="1">
      <alignment horizontal="right" vertical="center" wrapText="1"/>
    </xf>
    <xf numFmtId="0" fontId="19" fillId="33" borderId="13" xfId="0" applyFont="1" applyFill="1" applyBorder="1" applyAlignment="1">
      <alignment vertical="center" wrapText="1"/>
    </xf>
    <xf numFmtId="0" fontId="19" fillId="33" borderId="15" xfId="0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4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14" fontId="19" fillId="33" borderId="12" xfId="0" applyNumberFormat="1" applyFont="1" applyFill="1" applyBorder="1" applyAlignment="1">
      <alignment vertical="center" wrapText="1"/>
    </xf>
    <xf numFmtId="14" fontId="19" fillId="33" borderId="16" xfId="0" applyNumberFormat="1" applyFont="1" applyFill="1" applyBorder="1" applyAlignment="1">
      <alignment vertical="center" wrapText="1"/>
    </xf>
    <xf numFmtId="14" fontId="19" fillId="33" borderId="17" xfId="0" applyNumberFormat="1" applyFont="1" applyFill="1" applyBorder="1" applyAlignment="1">
      <alignment vertical="center" wrapText="1"/>
    </xf>
  </cellXfs>
  <cellStyles count="13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59f9033a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95e7bea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95e7c13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59f90363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95e7c13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59f90363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5" sqref="J2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4" t="s">
        <v>5</v>
      </c>
      <c r="B3" s="64"/>
      <c r="C3" s="64"/>
      <c r="D3" s="64"/>
      <c r="E3" s="15">
        <f>SUM(E4:E40)</f>
        <v>32271422.465199996</v>
      </c>
      <c r="F3" s="25">
        <f>RA!I7</f>
        <v>1988009.5159</v>
      </c>
      <c r="G3" s="16">
        <f>SUM(G4:G40)</f>
        <v>30283412.949299999</v>
      </c>
      <c r="H3" s="27">
        <f>RA!J7</f>
        <v>6.1602785499888597</v>
      </c>
      <c r="I3" s="20">
        <f>SUM(I4:I40)</f>
        <v>32271429.767123621</v>
      </c>
      <c r="J3" s="21">
        <f>SUM(J4:J40)</f>
        <v>30283413.0112831</v>
      </c>
      <c r="K3" s="22">
        <f>E3-I3</f>
        <v>-7.3019236251711845</v>
      </c>
      <c r="L3" s="22">
        <f>G3-J3</f>
        <v>-6.1983101069927216E-2</v>
      </c>
    </row>
    <row r="4" spans="1:13">
      <c r="A4" s="65">
        <f>RA!A8</f>
        <v>42175</v>
      </c>
      <c r="B4" s="12">
        <v>12</v>
      </c>
      <c r="C4" s="62" t="s">
        <v>6</v>
      </c>
      <c r="D4" s="62"/>
      <c r="E4" s="15">
        <f>VLOOKUP(C4,RA!B8:D36,3,0)</f>
        <v>1293717.4568</v>
      </c>
      <c r="F4" s="25">
        <f>VLOOKUP(C4,RA!B8:I39,8,0)</f>
        <v>-167291.1305</v>
      </c>
      <c r="G4" s="16">
        <f t="shared" ref="G4:G40" si="0">E4-F4</f>
        <v>1461008.5873</v>
      </c>
      <c r="H4" s="27">
        <f>RA!J8</f>
        <v>-12.931040670487199</v>
      </c>
      <c r="I4" s="20">
        <f>VLOOKUP(B4,RMS!B:D,3,FALSE)</f>
        <v>1293718.3438871801</v>
      </c>
      <c r="J4" s="21">
        <f>VLOOKUP(B4,RMS!B:E,4,FALSE)</f>
        <v>1461008.60245128</v>
      </c>
      <c r="K4" s="22">
        <f t="shared" ref="K4:K40" si="1">E4-I4</f>
        <v>-0.88708718004636467</v>
      </c>
      <c r="L4" s="22">
        <f t="shared" ref="L4:L40" si="2">G4-J4</f>
        <v>-1.5151279978454113E-2</v>
      </c>
    </row>
    <row r="5" spans="1:13">
      <c r="A5" s="65"/>
      <c r="B5" s="12">
        <v>13</v>
      </c>
      <c r="C5" s="62" t="s">
        <v>7</v>
      </c>
      <c r="D5" s="62"/>
      <c r="E5" s="15">
        <f>VLOOKUP(C5,RA!B8:D37,3,0)</f>
        <v>147998.2568</v>
      </c>
      <c r="F5" s="25">
        <f>VLOOKUP(C5,RA!B9:I40,8,0)</f>
        <v>33918.941500000001</v>
      </c>
      <c r="G5" s="16">
        <f t="shared" si="0"/>
        <v>114079.3153</v>
      </c>
      <c r="H5" s="27">
        <f>RA!J9</f>
        <v>22.918473658670798</v>
      </c>
      <c r="I5" s="20">
        <f>VLOOKUP(B5,RMS!B:D,3,FALSE)</f>
        <v>147998.32045474599</v>
      </c>
      <c r="J5" s="21">
        <f>VLOOKUP(B5,RMS!B:E,4,FALSE)</f>
        <v>114079.306126806</v>
      </c>
      <c r="K5" s="22">
        <f t="shared" si="1"/>
        <v>-6.3654745987150818E-2</v>
      </c>
      <c r="L5" s="22">
        <f t="shared" si="2"/>
        <v>9.173194004688412E-3</v>
      </c>
      <c r="M5" s="32"/>
    </row>
    <row r="6" spans="1:13">
      <c r="A6" s="65"/>
      <c r="B6" s="12">
        <v>14</v>
      </c>
      <c r="C6" s="62" t="s">
        <v>8</v>
      </c>
      <c r="D6" s="62"/>
      <c r="E6" s="15">
        <f>VLOOKUP(C6,RA!B10:D38,3,0)</f>
        <v>270524.61450000003</v>
      </c>
      <c r="F6" s="25">
        <f>VLOOKUP(C6,RA!B10:I41,8,0)</f>
        <v>69887.2601</v>
      </c>
      <c r="G6" s="16">
        <f t="shared" si="0"/>
        <v>200637.35440000001</v>
      </c>
      <c r="H6" s="27">
        <f>RA!J10</f>
        <v>25.8339745642628</v>
      </c>
      <c r="I6" s="20">
        <f>VLOOKUP(B6,RMS!B:D,3,FALSE)</f>
        <v>270527.44038034201</v>
      </c>
      <c r="J6" s="21">
        <f>VLOOKUP(B6,RMS!B:E,4,FALSE)</f>
        <v>200637.354719658</v>
      </c>
      <c r="K6" s="22">
        <f>E6-I6</f>
        <v>-2.8258803419885226</v>
      </c>
      <c r="L6" s="22">
        <f t="shared" si="2"/>
        <v>-3.1965799280442297E-4</v>
      </c>
      <c r="M6" s="32"/>
    </row>
    <row r="7" spans="1:13">
      <c r="A7" s="65"/>
      <c r="B7" s="12">
        <v>15</v>
      </c>
      <c r="C7" s="62" t="s">
        <v>9</v>
      </c>
      <c r="D7" s="62"/>
      <c r="E7" s="15">
        <f>VLOOKUP(C7,RA!B10:D39,3,0)</f>
        <v>77743.958899999998</v>
      </c>
      <c r="F7" s="25">
        <f>VLOOKUP(C7,RA!B11:I42,8,0)</f>
        <v>17573.171300000002</v>
      </c>
      <c r="G7" s="16">
        <f t="shared" si="0"/>
        <v>60170.787599999996</v>
      </c>
      <c r="H7" s="27">
        <f>RA!J11</f>
        <v>22.603905883676301</v>
      </c>
      <c r="I7" s="20">
        <f>VLOOKUP(B7,RMS!B:D,3,FALSE)</f>
        <v>77743.999340170907</v>
      </c>
      <c r="J7" s="21">
        <f>VLOOKUP(B7,RMS!B:E,4,FALSE)</f>
        <v>60170.787178632498</v>
      </c>
      <c r="K7" s="22">
        <f t="shared" si="1"/>
        <v>-4.0440170909278095E-2</v>
      </c>
      <c r="L7" s="22">
        <f t="shared" si="2"/>
        <v>4.2136749834753573E-4</v>
      </c>
      <c r="M7" s="32"/>
    </row>
    <row r="8" spans="1:13">
      <c r="A8" s="65"/>
      <c r="B8" s="12">
        <v>16</v>
      </c>
      <c r="C8" s="62" t="s">
        <v>10</v>
      </c>
      <c r="D8" s="62"/>
      <c r="E8" s="15">
        <f>VLOOKUP(C8,RA!B12:D39,3,0)</f>
        <v>315239.77149999997</v>
      </c>
      <c r="F8" s="25">
        <f>VLOOKUP(C8,RA!B12:I43,8,0)</f>
        <v>39196.468699999998</v>
      </c>
      <c r="G8" s="16">
        <f t="shared" si="0"/>
        <v>276043.30279999995</v>
      </c>
      <c r="H8" s="27">
        <f>RA!J12</f>
        <v>12.433858999926301</v>
      </c>
      <c r="I8" s="20">
        <f>VLOOKUP(B8,RMS!B:D,3,FALSE)</f>
        <v>315239.79076581198</v>
      </c>
      <c r="J8" s="21">
        <f>VLOOKUP(B8,RMS!B:E,4,FALSE)</f>
        <v>276043.30614017101</v>
      </c>
      <c r="K8" s="22">
        <f t="shared" si="1"/>
        <v>-1.9265812006779015E-2</v>
      </c>
      <c r="L8" s="22">
        <f t="shared" si="2"/>
        <v>-3.3401710679754615E-3</v>
      </c>
      <c r="M8" s="32"/>
    </row>
    <row r="9" spans="1:13">
      <c r="A9" s="65"/>
      <c r="B9" s="12">
        <v>17</v>
      </c>
      <c r="C9" s="62" t="s">
        <v>11</v>
      </c>
      <c r="D9" s="62"/>
      <c r="E9" s="15">
        <f>VLOOKUP(C9,RA!B12:D40,3,0)</f>
        <v>444676.50559999997</v>
      </c>
      <c r="F9" s="25">
        <f>VLOOKUP(C9,RA!B13:I44,8,0)</f>
        <v>43707.096299999997</v>
      </c>
      <c r="G9" s="16">
        <f t="shared" si="0"/>
        <v>400969.4093</v>
      </c>
      <c r="H9" s="27">
        <f>RA!J13</f>
        <v>9.8289645955156093</v>
      </c>
      <c r="I9" s="20">
        <f>VLOOKUP(B9,RMS!B:D,3,FALSE)</f>
        <v>444676.91757264902</v>
      </c>
      <c r="J9" s="21">
        <f>VLOOKUP(B9,RMS!B:E,4,FALSE)</f>
        <v>400969.40887948702</v>
      </c>
      <c r="K9" s="22">
        <f t="shared" si="1"/>
        <v>-0.41197264904621989</v>
      </c>
      <c r="L9" s="22">
        <f t="shared" si="2"/>
        <v>4.2051298078149557E-4</v>
      </c>
      <c r="M9" s="32"/>
    </row>
    <row r="10" spans="1:13">
      <c r="A10" s="65"/>
      <c r="B10" s="12">
        <v>18</v>
      </c>
      <c r="C10" s="62" t="s">
        <v>12</v>
      </c>
      <c r="D10" s="62"/>
      <c r="E10" s="15">
        <f>VLOOKUP(C10,RA!B14:D41,3,0)</f>
        <v>291073.94709999999</v>
      </c>
      <c r="F10" s="25">
        <f>VLOOKUP(C10,RA!B14:I44,8,0)</f>
        <v>58418.230199999998</v>
      </c>
      <c r="G10" s="16">
        <f t="shared" si="0"/>
        <v>232655.7169</v>
      </c>
      <c r="H10" s="27">
        <f>RA!J14</f>
        <v>20.069893160149501</v>
      </c>
      <c r="I10" s="20">
        <f>VLOOKUP(B10,RMS!B:D,3,FALSE)</f>
        <v>291073.93092649599</v>
      </c>
      <c r="J10" s="21">
        <f>VLOOKUP(B10,RMS!B:E,4,FALSE)</f>
        <v>232655.70864871799</v>
      </c>
      <c r="K10" s="22">
        <f t="shared" si="1"/>
        <v>1.6173504001926631E-2</v>
      </c>
      <c r="L10" s="22">
        <f t="shared" si="2"/>
        <v>8.251282008131966E-3</v>
      </c>
      <c r="M10" s="32"/>
    </row>
    <row r="11" spans="1:13">
      <c r="A11" s="65"/>
      <c r="B11" s="12">
        <v>19</v>
      </c>
      <c r="C11" s="62" t="s">
        <v>13</v>
      </c>
      <c r="D11" s="62"/>
      <c r="E11" s="15">
        <f>VLOOKUP(C11,RA!B14:D42,3,0)</f>
        <v>266113.35009999998</v>
      </c>
      <c r="F11" s="25">
        <f>VLOOKUP(C11,RA!B15:I45,8,0)</f>
        <v>49175.859700000001</v>
      </c>
      <c r="G11" s="16">
        <f t="shared" si="0"/>
        <v>216937.49039999998</v>
      </c>
      <c r="H11" s="27">
        <f>RA!J15</f>
        <v>18.479290753929</v>
      </c>
      <c r="I11" s="20">
        <f>VLOOKUP(B11,RMS!B:D,3,FALSE)</f>
        <v>266113.54602905997</v>
      </c>
      <c r="J11" s="21">
        <f>VLOOKUP(B11,RMS!B:E,4,FALSE)</f>
        <v>216937.491480342</v>
      </c>
      <c r="K11" s="22">
        <f t="shared" si="1"/>
        <v>-0.19592905999161303</v>
      </c>
      <c r="L11" s="22">
        <f t="shared" si="2"/>
        <v>-1.0803420154843479E-3</v>
      </c>
      <c r="M11" s="32"/>
    </row>
    <row r="12" spans="1:13">
      <c r="A12" s="65"/>
      <c r="B12" s="12">
        <v>21</v>
      </c>
      <c r="C12" s="62" t="s">
        <v>14</v>
      </c>
      <c r="D12" s="62"/>
      <c r="E12" s="15">
        <f>VLOOKUP(C12,RA!B16:D43,3,0)</f>
        <v>2374178.6335999998</v>
      </c>
      <c r="F12" s="25">
        <f>VLOOKUP(C12,RA!B16:I46,8,0)</f>
        <v>37665.568299999999</v>
      </c>
      <c r="G12" s="16">
        <f t="shared" si="0"/>
        <v>2336513.0652999999</v>
      </c>
      <c r="H12" s="27">
        <f>RA!J16</f>
        <v>1.58646732671868</v>
      </c>
      <c r="I12" s="20">
        <f>VLOOKUP(B12,RMS!B:D,3,FALSE)</f>
        <v>2374177.8705453002</v>
      </c>
      <c r="J12" s="21">
        <f>VLOOKUP(B12,RMS!B:E,4,FALSE)</f>
        <v>2336513.0659538498</v>
      </c>
      <c r="K12" s="22">
        <f t="shared" si="1"/>
        <v>0.76305469963699579</v>
      </c>
      <c r="L12" s="22">
        <f t="shared" si="2"/>
        <v>-6.5384991466999054E-4</v>
      </c>
      <c r="M12" s="32"/>
    </row>
    <row r="13" spans="1:13">
      <c r="A13" s="65"/>
      <c r="B13" s="12">
        <v>22</v>
      </c>
      <c r="C13" s="62" t="s">
        <v>15</v>
      </c>
      <c r="D13" s="62"/>
      <c r="E13" s="15">
        <f>VLOOKUP(C13,RA!B16:D44,3,0)</f>
        <v>2223918.5203</v>
      </c>
      <c r="F13" s="25">
        <f>VLOOKUP(C13,RA!B17:I47,8,0)</f>
        <v>163840.60560000001</v>
      </c>
      <c r="G13" s="16">
        <f t="shared" si="0"/>
        <v>2060077.9147000001</v>
      </c>
      <c r="H13" s="27">
        <f>RA!J17</f>
        <v>7.3672036140019399</v>
      </c>
      <c r="I13" s="20">
        <f>VLOOKUP(B13,RMS!B:D,3,FALSE)</f>
        <v>2223918.4201393202</v>
      </c>
      <c r="J13" s="21">
        <f>VLOOKUP(B13,RMS!B:E,4,FALSE)</f>
        <v>2060077.9155307701</v>
      </c>
      <c r="K13" s="22">
        <f t="shared" si="1"/>
        <v>0.1001606797799468</v>
      </c>
      <c r="L13" s="22">
        <f t="shared" si="2"/>
        <v>-8.3077000454068184E-4</v>
      </c>
      <c r="M13" s="32"/>
    </row>
    <row r="14" spans="1:13">
      <c r="A14" s="65"/>
      <c r="B14" s="12">
        <v>23</v>
      </c>
      <c r="C14" s="62" t="s">
        <v>16</v>
      </c>
      <c r="D14" s="62"/>
      <c r="E14" s="15">
        <f>VLOOKUP(C14,RA!B18:D44,3,0)</f>
        <v>2786902.449</v>
      </c>
      <c r="F14" s="25">
        <f>VLOOKUP(C14,RA!B18:I48,8,0)</f>
        <v>220512.46119999999</v>
      </c>
      <c r="G14" s="16">
        <f t="shared" si="0"/>
        <v>2566389.9878000002</v>
      </c>
      <c r="H14" s="27">
        <f>RA!J18</f>
        <v>7.9124571180855101</v>
      </c>
      <c r="I14" s="20">
        <f>VLOOKUP(B14,RMS!B:D,3,FALSE)</f>
        <v>2786902.2654907</v>
      </c>
      <c r="J14" s="21">
        <f>VLOOKUP(B14,RMS!B:E,4,FALSE)</f>
        <v>2566389.9587181602</v>
      </c>
      <c r="K14" s="22">
        <f t="shared" si="1"/>
        <v>0.1835092999972403</v>
      </c>
      <c r="L14" s="22">
        <f t="shared" si="2"/>
        <v>2.9081840068101883E-2</v>
      </c>
      <c r="M14" s="32"/>
    </row>
    <row r="15" spans="1:13">
      <c r="A15" s="65"/>
      <c r="B15" s="12">
        <v>24</v>
      </c>
      <c r="C15" s="62" t="s">
        <v>17</v>
      </c>
      <c r="D15" s="62"/>
      <c r="E15" s="15">
        <f>VLOOKUP(C15,RA!B18:D45,3,0)</f>
        <v>918637.70409999997</v>
      </c>
      <c r="F15" s="25">
        <f>VLOOKUP(C15,RA!B19:I49,8,0)</f>
        <v>63542.239099999999</v>
      </c>
      <c r="G15" s="16">
        <f t="shared" si="0"/>
        <v>855095.46499999997</v>
      </c>
      <c r="H15" s="27">
        <f>RA!J19</f>
        <v>6.91700752281369</v>
      </c>
      <c r="I15" s="20">
        <f>VLOOKUP(B15,RMS!B:D,3,FALSE)</f>
        <v>918637.64487692295</v>
      </c>
      <c r="J15" s="21">
        <f>VLOOKUP(B15,RMS!B:E,4,FALSE)</f>
        <v>855095.46669914504</v>
      </c>
      <c r="K15" s="22">
        <f t="shared" si="1"/>
        <v>5.9223077027127147E-2</v>
      </c>
      <c r="L15" s="22">
        <f t="shared" si="2"/>
        <v>-1.6991450684145093E-3</v>
      </c>
      <c r="M15" s="32"/>
    </row>
    <row r="16" spans="1:13">
      <c r="A16" s="65"/>
      <c r="B16" s="12">
        <v>25</v>
      </c>
      <c r="C16" s="62" t="s">
        <v>18</v>
      </c>
      <c r="D16" s="62"/>
      <c r="E16" s="15">
        <f>VLOOKUP(C16,RA!B20:D46,3,0)</f>
        <v>1732514.7712000001</v>
      </c>
      <c r="F16" s="25">
        <f>VLOOKUP(C16,RA!B20:I50,8,0)</f>
        <v>84086.807700000005</v>
      </c>
      <c r="G16" s="16">
        <f t="shared" si="0"/>
        <v>1648427.9635000001</v>
      </c>
      <c r="H16" s="27">
        <f>RA!J20</f>
        <v>4.8534540136566102</v>
      </c>
      <c r="I16" s="20">
        <f>VLOOKUP(B16,RMS!B:D,3,FALSE)</f>
        <v>1732515.2267</v>
      </c>
      <c r="J16" s="21">
        <f>VLOOKUP(B16,RMS!B:E,4,FALSE)</f>
        <v>1648427.9635000001</v>
      </c>
      <c r="K16" s="22">
        <f t="shared" si="1"/>
        <v>-0.45549999992363155</v>
      </c>
      <c r="L16" s="22">
        <f t="shared" si="2"/>
        <v>0</v>
      </c>
      <c r="M16" s="32"/>
    </row>
    <row r="17" spans="1:13">
      <c r="A17" s="65"/>
      <c r="B17" s="12">
        <v>26</v>
      </c>
      <c r="C17" s="62" t="s">
        <v>19</v>
      </c>
      <c r="D17" s="62"/>
      <c r="E17" s="15">
        <f>VLOOKUP(C17,RA!B20:D47,3,0)</f>
        <v>447879.51909999998</v>
      </c>
      <c r="F17" s="25">
        <f>VLOOKUP(C17,RA!B21:I51,8,0)</f>
        <v>41984.498</v>
      </c>
      <c r="G17" s="16">
        <f t="shared" si="0"/>
        <v>405895.02109999995</v>
      </c>
      <c r="H17" s="27">
        <f>RA!J21</f>
        <v>9.37406070372821</v>
      </c>
      <c r="I17" s="20">
        <f>VLOOKUP(B17,RMS!B:D,3,FALSE)</f>
        <v>447879.09951491602</v>
      </c>
      <c r="J17" s="21">
        <f>VLOOKUP(B17,RMS!B:E,4,FALSE)</f>
        <v>405895.02094537503</v>
      </c>
      <c r="K17" s="22">
        <f t="shared" si="1"/>
        <v>0.41958508396055549</v>
      </c>
      <c r="L17" s="22">
        <f t="shared" si="2"/>
        <v>1.5462492592632771E-4</v>
      </c>
      <c r="M17" s="32"/>
    </row>
    <row r="18" spans="1:13">
      <c r="A18" s="65"/>
      <c r="B18" s="12">
        <v>27</v>
      </c>
      <c r="C18" s="62" t="s">
        <v>20</v>
      </c>
      <c r="D18" s="62"/>
      <c r="E18" s="15">
        <f>VLOOKUP(C18,RA!B22:D48,3,0)</f>
        <v>3195907.9084000001</v>
      </c>
      <c r="F18" s="25">
        <f>VLOOKUP(C18,RA!B22:I52,8,0)</f>
        <v>284015.9988</v>
      </c>
      <c r="G18" s="16">
        <f t="shared" si="0"/>
        <v>2911891.9095999999</v>
      </c>
      <c r="H18" s="27">
        <f>RA!J22</f>
        <v>8.8868642946032104</v>
      </c>
      <c r="I18" s="20">
        <f>VLOOKUP(B18,RMS!B:D,3,FALSE)</f>
        <v>3195909.9369521402</v>
      </c>
      <c r="J18" s="21">
        <f>VLOOKUP(B18,RMS!B:E,4,FALSE)</f>
        <v>2911891.90585641</v>
      </c>
      <c r="K18" s="22">
        <f t="shared" si="1"/>
        <v>-2.028552140109241</v>
      </c>
      <c r="L18" s="22">
        <f t="shared" si="2"/>
        <v>3.7435898557305336E-3</v>
      </c>
      <c r="M18" s="32"/>
    </row>
    <row r="19" spans="1:13">
      <c r="A19" s="65"/>
      <c r="B19" s="12">
        <v>29</v>
      </c>
      <c r="C19" s="62" t="s">
        <v>21</v>
      </c>
      <c r="D19" s="62"/>
      <c r="E19" s="15">
        <f>VLOOKUP(C19,RA!B22:D49,3,0)</f>
        <v>3257436.8454999998</v>
      </c>
      <c r="F19" s="25">
        <f>VLOOKUP(C19,RA!B23:I53,8,0)</f>
        <v>429664.4829</v>
      </c>
      <c r="G19" s="16">
        <f t="shared" si="0"/>
        <v>2827772.3625999996</v>
      </c>
      <c r="H19" s="27">
        <f>RA!J23</f>
        <v>13.1902628747373</v>
      </c>
      <c r="I19" s="20">
        <f>VLOOKUP(B19,RMS!B:D,3,FALSE)</f>
        <v>3257438.6050641001</v>
      </c>
      <c r="J19" s="21">
        <f>VLOOKUP(B19,RMS!B:E,4,FALSE)</f>
        <v>2827772.4026341899</v>
      </c>
      <c r="K19" s="22">
        <f t="shared" si="1"/>
        <v>-1.7595641002990305</v>
      </c>
      <c r="L19" s="22">
        <f t="shared" si="2"/>
        <v>-4.0034190285950899E-2</v>
      </c>
      <c r="M19" s="32"/>
    </row>
    <row r="20" spans="1:13">
      <c r="A20" s="65"/>
      <c r="B20" s="12">
        <v>31</v>
      </c>
      <c r="C20" s="62" t="s">
        <v>22</v>
      </c>
      <c r="D20" s="62"/>
      <c r="E20" s="15">
        <f>VLOOKUP(C20,RA!B24:D50,3,0)</f>
        <v>573704.85660000006</v>
      </c>
      <c r="F20" s="25">
        <f>VLOOKUP(C20,RA!B24:I54,8,0)</f>
        <v>85915.192299999995</v>
      </c>
      <c r="G20" s="16">
        <f t="shared" si="0"/>
        <v>487789.66430000006</v>
      </c>
      <c r="H20" s="27">
        <f>RA!J24</f>
        <v>14.9755037475484</v>
      </c>
      <c r="I20" s="20">
        <f>VLOOKUP(B20,RMS!B:D,3,FALSE)</f>
        <v>573705.00265041995</v>
      </c>
      <c r="J20" s="21">
        <f>VLOOKUP(B20,RMS!B:E,4,FALSE)</f>
        <v>487789.65918762301</v>
      </c>
      <c r="K20" s="22">
        <f t="shared" si="1"/>
        <v>-0.14605041989125311</v>
      </c>
      <c r="L20" s="22">
        <f t="shared" si="2"/>
        <v>5.1123770535923541E-3</v>
      </c>
      <c r="M20" s="32"/>
    </row>
    <row r="21" spans="1:13">
      <c r="A21" s="65"/>
      <c r="B21" s="12">
        <v>32</v>
      </c>
      <c r="C21" s="62" t="s">
        <v>23</v>
      </c>
      <c r="D21" s="62"/>
      <c r="E21" s="15">
        <f>VLOOKUP(C21,RA!B24:D51,3,0)</f>
        <v>533072.06499999994</v>
      </c>
      <c r="F21" s="25">
        <f>VLOOKUP(C21,RA!B25:I55,8,0)</f>
        <v>22869.617600000001</v>
      </c>
      <c r="G21" s="16">
        <f t="shared" si="0"/>
        <v>510202.44739999995</v>
      </c>
      <c r="H21" s="27">
        <f>RA!J25</f>
        <v>4.2901549530643699</v>
      </c>
      <c r="I21" s="20">
        <f>VLOOKUP(B21,RMS!B:D,3,FALSE)</f>
        <v>533072.05826754402</v>
      </c>
      <c r="J21" s="21">
        <f>VLOOKUP(B21,RMS!B:E,4,FALSE)</f>
        <v>510202.44745169498</v>
      </c>
      <c r="K21" s="22">
        <f t="shared" si="1"/>
        <v>6.7324559204280376E-3</v>
      </c>
      <c r="L21" s="22">
        <f t="shared" si="2"/>
        <v>-5.1695038564503193E-5</v>
      </c>
      <c r="M21" s="32"/>
    </row>
    <row r="22" spans="1:13">
      <c r="A22" s="65"/>
      <c r="B22" s="12">
        <v>33</v>
      </c>
      <c r="C22" s="62" t="s">
        <v>24</v>
      </c>
      <c r="D22" s="62"/>
      <c r="E22" s="15">
        <f>VLOOKUP(C22,RA!B26:D52,3,0)</f>
        <v>615463.98659999995</v>
      </c>
      <c r="F22" s="25">
        <f>VLOOKUP(C22,RA!B26:I56,8,0)</f>
        <v>118120.2864</v>
      </c>
      <c r="G22" s="16">
        <f t="shared" si="0"/>
        <v>497343.70019999996</v>
      </c>
      <c r="H22" s="27">
        <f>RA!J26</f>
        <v>19.192071180725002</v>
      </c>
      <c r="I22" s="20">
        <f>VLOOKUP(B22,RMS!B:D,3,FALSE)</f>
        <v>615463.96378705802</v>
      </c>
      <c r="J22" s="21">
        <f>VLOOKUP(B22,RMS!B:E,4,FALSE)</f>
        <v>497343.69281273999</v>
      </c>
      <c r="K22" s="22">
        <f t="shared" si="1"/>
        <v>2.2812941926531494E-2</v>
      </c>
      <c r="L22" s="22">
        <f t="shared" si="2"/>
        <v>7.3872599750757217E-3</v>
      </c>
      <c r="M22" s="32"/>
    </row>
    <row r="23" spans="1:13">
      <c r="A23" s="65"/>
      <c r="B23" s="12">
        <v>34</v>
      </c>
      <c r="C23" s="62" t="s">
        <v>25</v>
      </c>
      <c r="D23" s="62"/>
      <c r="E23" s="15">
        <f>VLOOKUP(C23,RA!B26:D53,3,0)</f>
        <v>269352.16019999998</v>
      </c>
      <c r="F23" s="25">
        <f>VLOOKUP(C23,RA!B27:I57,8,0)</f>
        <v>71531.166100000002</v>
      </c>
      <c r="G23" s="16">
        <f t="shared" si="0"/>
        <v>197820.99409999998</v>
      </c>
      <c r="H23" s="27">
        <f>RA!J27</f>
        <v>26.556744912268901</v>
      </c>
      <c r="I23" s="20">
        <f>VLOOKUP(B23,RMS!B:D,3,FALSE)</f>
        <v>269351.99985346798</v>
      </c>
      <c r="J23" s="21">
        <f>VLOOKUP(B23,RMS!B:E,4,FALSE)</f>
        <v>197821.00267604901</v>
      </c>
      <c r="K23" s="22">
        <f t="shared" si="1"/>
        <v>0.16034653200767934</v>
      </c>
      <c r="L23" s="22">
        <f t="shared" si="2"/>
        <v>-8.5760490328539163E-3</v>
      </c>
      <c r="M23" s="32"/>
    </row>
    <row r="24" spans="1:13">
      <c r="A24" s="65"/>
      <c r="B24" s="12">
        <v>35</v>
      </c>
      <c r="C24" s="62" t="s">
        <v>26</v>
      </c>
      <c r="D24" s="62"/>
      <c r="E24" s="15">
        <f>VLOOKUP(C24,RA!B28:D54,3,0)</f>
        <v>1589193.5597999999</v>
      </c>
      <c r="F24" s="25">
        <f>VLOOKUP(C24,RA!B28:I58,8,0)</f>
        <v>-71787.218900000007</v>
      </c>
      <c r="G24" s="16">
        <f t="shared" si="0"/>
        <v>1660980.7786999999</v>
      </c>
      <c r="H24" s="27">
        <f>RA!J28</f>
        <v>-4.5172105346962503</v>
      </c>
      <c r="I24" s="20">
        <f>VLOOKUP(B24,RMS!B:D,3,FALSE)</f>
        <v>1589193.5582787599</v>
      </c>
      <c r="J24" s="21">
        <f>VLOOKUP(B24,RMS!B:E,4,FALSE)</f>
        <v>1660980.7623336299</v>
      </c>
      <c r="K24" s="22">
        <f t="shared" si="1"/>
        <v>1.5212399885058403E-3</v>
      </c>
      <c r="L24" s="22">
        <f t="shared" si="2"/>
        <v>1.6366370022296906E-2</v>
      </c>
      <c r="M24" s="32"/>
    </row>
    <row r="25" spans="1:13">
      <c r="A25" s="65"/>
      <c r="B25" s="12">
        <v>36</v>
      </c>
      <c r="C25" s="62" t="s">
        <v>27</v>
      </c>
      <c r="D25" s="62"/>
      <c r="E25" s="15">
        <f>VLOOKUP(C25,RA!B28:D55,3,0)</f>
        <v>674005.39170000004</v>
      </c>
      <c r="F25" s="25">
        <f>VLOOKUP(C25,RA!B29:I59,8,0)</f>
        <v>92021.901899999997</v>
      </c>
      <c r="G25" s="16">
        <f t="shared" si="0"/>
        <v>581983.4898000001</v>
      </c>
      <c r="H25" s="27">
        <f>RA!J29</f>
        <v>13.652991954248201</v>
      </c>
      <c r="I25" s="20">
        <f>VLOOKUP(B25,RMS!B:D,3,FALSE)</f>
        <v>674005.39138672606</v>
      </c>
      <c r="J25" s="21">
        <f>VLOOKUP(B25,RMS!B:E,4,FALSE)</f>
        <v>581983.47167706594</v>
      </c>
      <c r="K25" s="22">
        <f t="shared" si="1"/>
        <v>3.1327398028224707E-4</v>
      </c>
      <c r="L25" s="22">
        <f t="shared" si="2"/>
        <v>1.8122934154234827E-2</v>
      </c>
      <c r="M25" s="32"/>
    </row>
    <row r="26" spans="1:13">
      <c r="A26" s="65"/>
      <c r="B26" s="12">
        <v>37</v>
      </c>
      <c r="C26" s="62" t="s">
        <v>71</v>
      </c>
      <c r="D26" s="62"/>
      <c r="E26" s="15">
        <f>VLOOKUP(C26,RA!B30:D56,3,0)</f>
        <v>2655441.4873000002</v>
      </c>
      <c r="F26" s="25">
        <f>VLOOKUP(C26,RA!B30:I60,8,0)</f>
        <v>238535.61309999999</v>
      </c>
      <c r="G26" s="16">
        <f t="shared" si="0"/>
        <v>2416905.8742</v>
      </c>
      <c r="H26" s="27">
        <f>RA!J30</f>
        <v>8.98289848376732</v>
      </c>
      <c r="I26" s="20">
        <f>VLOOKUP(B26,RMS!B:D,3,FALSE)</f>
        <v>2655441.5075796498</v>
      </c>
      <c r="J26" s="21">
        <f>VLOOKUP(B26,RMS!B:E,4,FALSE)</f>
        <v>2416905.9084784202</v>
      </c>
      <c r="K26" s="22">
        <f t="shared" si="1"/>
        <v>-2.0279649645090103E-2</v>
      </c>
      <c r="L26" s="22">
        <f t="shared" si="2"/>
        <v>-3.4278420265763998E-2</v>
      </c>
      <c r="M26" s="32"/>
    </row>
    <row r="27" spans="1:13">
      <c r="A27" s="65"/>
      <c r="B27" s="12">
        <v>38</v>
      </c>
      <c r="C27" s="62" t="s">
        <v>29</v>
      </c>
      <c r="D27" s="62"/>
      <c r="E27" s="15">
        <f>VLOOKUP(C27,RA!B30:D57,3,0)</f>
        <v>1633346.7683000001</v>
      </c>
      <c r="F27" s="25">
        <f>VLOOKUP(C27,RA!B31:I61,8,0)</f>
        <v>-23730.501</v>
      </c>
      <c r="G27" s="16">
        <f t="shared" si="0"/>
        <v>1657077.2693</v>
      </c>
      <c r="H27" s="27">
        <f>RA!J31</f>
        <v>-1.45287586571092</v>
      </c>
      <c r="I27" s="20">
        <f>VLOOKUP(B27,RMS!B:D,3,FALSE)</f>
        <v>1633347.0497530999</v>
      </c>
      <c r="J27" s="21">
        <f>VLOOKUP(B27,RMS!B:E,4,FALSE)</f>
        <v>1657077.3137451301</v>
      </c>
      <c r="K27" s="22">
        <f t="shared" si="1"/>
        <v>-0.28145309980027378</v>
      </c>
      <c r="L27" s="22">
        <f t="shared" si="2"/>
        <v>-4.4445130042731762E-2</v>
      </c>
      <c r="M27" s="32"/>
    </row>
    <row r="28" spans="1:13">
      <c r="A28" s="65"/>
      <c r="B28" s="12">
        <v>39</v>
      </c>
      <c r="C28" s="62" t="s">
        <v>30</v>
      </c>
      <c r="D28" s="62"/>
      <c r="E28" s="15">
        <f>VLOOKUP(C28,RA!B32:D58,3,0)</f>
        <v>389097.20169999998</v>
      </c>
      <c r="F28" s="25">
        <f>VLOOKUP(C28,RA!B32:I62,8,0)</f>
        <v>84966.517800000001</v>
      </c>
      <c r="G28" s="16">
        <f t="shared" si="0"/>
        <v>304130.68389999995</v>
      </c>
      <c r="H28" s="27">
        <f>RA!J32</f>
        <v>21.836835995934599</v>
      </c>
      <c r="I28" s="20">
        <f>VLOOKUP(B28,RMS!B:D,3,FALSE)</f>
        <v>389097.11326805799</v>
      </c>
      <c r="J28" s="21">
        <f>VLOOKUP(B28,RMS!B:E,4,FALSE)</f>
        <v>304130.68046641198</v>
      </c>
      <c r="K28" s="22">
        <f t="shared" si="1"/>
        <v>8.8431941985618323E-2</v>
      </c>
      <c r="L28" s="22">
        <f t="shared" si="2"/>
        <v>3.4335879608988762E-3</v>
      </c>
      <c r="M28" s="32"/>
    </row>
    <row r="29" spans="1:13">
      <c r="A29" s="65"/>
      <c r="B29" s="12">
        <v>40</v>
      </c>
      <c r="C29" s="62" t="s">
        <v>73</v>
      </c>
      <c r="D29" s="6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5"/>
      <c r="B30" s="12">
        <v>42</v>
      </c>
      <c r="C30" s="62" t="s">
        <v>31</v>
      </c>
      <c r="D30" s="62"/>
      <c r="E30" s="15">
        <f>VLOOKUP(C30,RA!B34:D61,3,0)</f>
        <v>250848.17879999999</v>
      </c>
      <c r="F30" s="25">
        <f>VLOOKUP(C30,RA!B34:I65,8,0)</f>
        <v>20008.383399999999</v>
      </c>
      <c r="G30" s="16">
        <f t="shared" si="0"/>
        <v>230839.7954</v>
      </c>
      <c r="H30" s="27">
        <f>RA!J34</f>
        <v>0</v>
      </c>
      <c r="I30" s="20">
        <f>VLOOKUP(B30,RMS!B:D,3,FALSE)</f>
        <v>250848.17869999999</v>
      </c>
      <c r="J30" s="21">
        <f>VLOOKUP(B30,RMS!B:E,4,FALSE)</f>
        <v>230839.7948</v>
      </c>
      <c r="K30" s="22">
        <f t="shared" si="1"/>
        <v>1.0000000474974513E-4</v>
      </c>
      <c r="L30" s="22">
        <f t="shared" si="2"/>
        <v>5.9999999939464033E-4</v>
      </c>
      <c r="M30" s="32"/>
    </row>
    <row r="31" spans="1:13" s="35" customFormat="1" ht="12" thickBot="1">
      <c r="A31" s="65"/>
      <c r="B31" s="12">
        <v>70</v>
      </c>
      <c r="C31" s="66" t="s">
        <v>68</v>
      </c>
      <c r="D31" s="67"/>
      <c r="E31" s="15">
        <f>VLOOKUP(C31,RA!B35:D62,3,0)</f>
        <v>110515.5</v>
      </c>
      <c r="F31" s="25">
        <f>VLOOKUP(C31,RA!B35:I66,8,0)</f>
        <v>4763.87</v>
      </c>
      <c r="G31" s="16">
        <f t="shared" si="0"/>
        <v>105751.63</v>
      </c>
      <c r="H31" s="27">
        <f>RA!J35</f>
        <v>7.9762920726455002</v>
      </c>
      <c r="I31" s="20">
        <f>VLOOKUP(B31,RMS!B:D,3,FALSE)</f>
        <v>110515.5</v>
      </c>
      <c r="J31" s="21">
        <f>VLOOKUP(B31,RMS!B:E,4,FALSE)</f>
        <v>105751.63</v>
      </c>
      <c r="K31" s="22">
        <f t="shared" si="1"/>
        <v>0</v>
      </c>
      <c r="L31" s="22">
        <f t="shared" si="2"/>
        <v>0</v>
      </c>
    </row>
    <row r="32" spans="1:13">
      <c r="A32" s="65"/>
      <c r="B32" s="12">
        <v>71</v>
      </c>
      <c r="C32" s="62" t="s">
        <v>35</v>
      </c>
      <c r="D32" s="62"/>
      <c r="E32" s="15">
        <f>VLOOKUP(C32,RA!B34:D62,3,0)</f>
        <v>447966.83</v>
      </c>
      <c r="F32" s="25">
        <f>VLOOKUP(C32,RA!B34:I66,8,0)</f>
        <v>-52964.45</v>
      </c>
      <c r="G32" s="16">
        <f t="shared" si="0"/>
        <v>500931.28</v>
      </c>
      <c r="H32" s="27">
        <f>RA!J35</f>
        <v>7.9762920726455002</v>
      </c>
      <c r="I32" s="20">
        <f>VLOOKUP(B32,RMS!B:D,3,FALSE)</f>
        <v>447966.83</v>
      </c>
      <c r="J32" s="21">
        <f>VLOOKUP(B32,RMS!B:E,4,FALSE)</f>
        <v>500931.28</v>
      </c>
      <c r="K32" s="22">
        <f t="shared" si="1"/>
        <v>0</v>
      </c>
      <c r="L32" s="22">
        <f t="shared" si="2"/>
        <v>0</v>
      </c>
      <c r="M32" s="32"/>
    </row>
    <row r="33" spans="1:13">
      <c r="A33" s="65"/>
      <c r="B33" s="12">
        <v>72</v>
      </c>
      <c r="C33" s="62" t="s">
        <v>36</v>
      </c>
      <c r="D33" s="62"/>
      <c r="E33" s="15">
        <f>VLOOKUP(C33,RA!B34:D63,3,0)</f>
        <v>593753.57999999996</v>
      </c>
      <c r="F33" s="25">
        <f>VLOOKUP(C33,RA!B34:I67,8,0)</f>
        <v>-57180.59</v>
      </c>
      <c r="G33" s="16">
        <f t="shared" si="0"/>
        <v>650934.16999999993</v>
      </c>
      <c r="H33" s="27">
        <f>RA!J34</f>
        <v>0</v>
      </c>
      <c r="I33" s="20">
        <f>VLOOKUP(B33,RMS!B:D,3,FALSE)</f>
        <v>593753.57999999996</v>
      </c>
      <c r="J33" s="21">
        <f>VLOOKUP(B33,RMS!B:E,4,FALSE)</f>
        <v>650934.17000000004</v>
      </c>
      <c r="K33" s="22">
        <f t="shared" si="1"/>
        <v>0</v>
      </c>
      <c r="L33" s="22">
        <f t="shared" si="2"/>
        <v>0</v>
      </c>
      <c r="M33" s="32"/>
    </row>
    <row r="34" spans="1:13">
      <c r="A34" s="65"/>
      <c r="B34" s="12">
        <v>73</v>
      </c>
      <c r="C34" s="62" t="s">
        <v>37</v>
      </c>
      <c r="D34" s="62"/>
      <c r="E34" s="15">
        <f>VLOOKUP(C34,RA!B35:D64,3,0)</f>
        <v>443284.99</v>
      </c>
      <c r="F34" s="25">
        <f>VLOOKUP(C34,RA!B35:I68,8,0)</f>
        <v>-69146.259999999995</v>
      </c>
      <c r="G34" s="16">
        <f t="shared" si="0"/>
        <v>512431.25</v>
      </c>
      <c r="H34" s="27">
        <f>RA!J35</f>
        <v>7.9762920726455002</v>
      </c>
      <c r="I34" s="20">
        <f>VLOOKUP(B34,RMS!B:D,3,FALSE)</f>
        <v>443284.99</v>
      </c>
      <c r="J34" s="21">
        <f>VLOOKUP(B34,RMS!B:E,4,FALSE)</f>
        <v>512431.25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5"/>
      <c r="B35" s="12">
        <v>74</v>
      </c>
      <c r="C35" s="62" t="s">
        <v>69</v>
      </c>
      <c r="D35" s="62"/>
      <c r="E35" s="15">
        <f>VLOOKUP(C35,RA!B36:D65,3,0)</f>
        <v>3.58</v>
      </c>
      <c r="F35" s="25">
        <f>VLOOKUP(C35,RA!B36:I69,8,0)</f>
        <v>3.39</v>
      </c>
      <c r="G35" s="16">
        <f t="shared" si="0"/>
        <v>0.18999999999999995</v>
      </c>
      <c r="H35" s="27">
        <f>RA!J36</f>
        <v>4.3105899172514297</v>
      </c>
      <c r="I35" s="20">
        <f>VLOOKUP(B35,RMS!B:D,3,FALSE)</f>
        <v>3.58</v>
      </c>
      <c r="J35" s="21">
        <f>VLOOKUP(B35,RMS!B:E,4,FALSE)</f>
        <v>0.19</v>
      </c>
      <c r="K35" s="22">
        <f t="shared" si="1"/>
        <v>0</v>
      </c>
      <c r="L35" s="22">
        <f t="shared" si="2"/>
        <v>0</v>
      </c>
    </row>
    <row r="36" spans="1:13" ht="11.25" customHeight="1">
      <c r="A36" s="65"/>
      <c r="B36" s="12">
        <v>75</v>
      </c>
      <c r="C36" s="62" t="s">
        <v>32</v>
      </c>
      <c r="D36" s="62"/>
      <c r="E36" s="15">
        <f>VLOOKUP(C36,RA!B8:D65,3,0)</f>
        <v>245095.7273</v>
      </c>
      <c r="F36" s="25">
        <f>VLOOKUP(C36,RA!B8:I69,8,0)</f>
        <v>12039.894399999999</v>
      </c>
      <c r="G36" s="16">
        <f t="shared" si="0"/>
        <v>233055.83290000001</v>
      </c>
      <c r="H36" s="27">
        <f>RA!J36</f>
        <v>4.3105899172514297</v>
      </c>
      <c r="I36" s="20">
        <f>VLOOKUP(B36,RMS!B:D,3,FALSE)</f>
        <v>245095.726495726</v>
      </c>
      <c r="J36" s="21">
        <f>VLOOKUP(B36,RMS!B:E,4,FALSE)</f>
        <v>233055.83333333299</v>
      </c>
      <c r="K36" s="22">
        <f t="shared" si="1"/>
        <v>8.042739937081933E-4</v>
      </c>
      <c r="L36" s="22">
        <f t="shared" si="2"/>
        <v>-4.3333298526704311E-4</v>
      </c>
      <c r="M36" s="32"/>
    </row>
    <row r="37" spans="1:13">
      <c r="A37" s="65"/>
      <c r="B37" s="12">
        <v>76</v>
      </c>
      <c r="C37" s="62" t="s">
        <v>33</v>
      </c>
      <c r="D37" s="62"/>
      <c r="E37" s="15">
        <f>VLOOKUP(C37,RA!B8:D66,3,0)</f>
        <v>827544.80220000003</v>
      </c>
      <c r="F37" s="25">
        <f>VLOOKUP(C37,RA!B8:I70,8,0)</f>
        <v>33739.941800000001</v>
      </c>
      <c r="G37" s="16">
        <f t="shared" si="0"/>
        <v>793804.86040000001</v>
      </c>
      <c r="H37" s="27">
        <f>RA!J37</f>
        <v>-11.823297274041501</v>
      </c>
      <c r="I37" s="20">
        <f>VLOOKUP(B37,RMS!B:D,3,FALSE)</f>
        <v>827544.79143504298</v>
      </c>
      <c r="J37" s="21">
        <f>VLOOKUP(B37,RMS!B:E,4,FALSE)</f>
        <v>793804.873597436</v>
      </c>
      <c r="K37" s="22">
        <f t="shared" si="1"/>
        <v>1.0764957056380808E-2</v>
      </c>
      <c r="L37" s="22">
        <f t="shared" si="2"/>
        <v>-1.319743599742651E-2</v>
      </c>
      <c r="M37" s="32"/>
    </row>
    <row r="38" spans="1:13">
      <c r="A38" s="65"/>
      <c r="B38" s="12">
        <v>77</v>
      </c>
      <c r="C38" s="62" t="s">
        <v>38</v>
      </c>
      <c r="D38" s="62"/>
      <c r="E38" s="15">
        <f>VLOOKUP(C38,RA!B9:D67,3,0)</f>
        <v>209978.69</v>
      </c>
      <c r="F38" s="25">
        <f>VLOOKUP(C38,RA!B9:I71,8,0)</f>
        <v>-11310.96</v>
      </c>
      <c r="G38" s="16">
        <f t="shared" si="0"/>
        <v>221289.65</v>
      </c>
      <c r="H38" s="27">
        <f>RA!J38</f>
        <v>-9.6303570919100796</v>
      </c>
      <c r="I38" s="20">
        <f>VLOOKUP(B38,RMS!B:D,3,FALSE)</f>
        <v>209978.69</v>
      </c>
      <c r="J38" s="21">
        <f>VLOOKUP(B38,RMS!B:E,4,FALSE)</f>
        <v>221289.65</v>
      </c>
      <c r="K38" s="22">
        <f t="shared" si="1"/>
        <v>0</v>
      </c>
      <c r="L38" s="22">
        <f t="shared" si="2"/>
        <v>0</v>
      </c>
      <c r="M38" s="32"/>
    </row>
    <row r="39" spans="1:13">
      <c r="A39" s="65"/>
      <c r="B39" s="12">
        <v>78</v>
      </c>
      <c r="C39" s="62" t="s">
        <v>39</v>
      </c>
      <c r="D39" s="62"/>
      <c r="E39" s="15">
        <f>VLOOKUP(C39,RA!B10:D68,3,0)</f>
        <v>82627.41</v>
      </c>
      <c r="F39" s="25">
        <f>VLOOKUP(C39,RA!B10:I72,8,0)</f>
        <v>10532.73</v>
      </c>
      <c r="G39" s="16">
        <f t="shared" si="0"/>
        <v>72094.680000000008</v>
      </c>
      <c r="H39" s="27">
        <f>RA!J39</f>
        <v>-15.5986017031617</v>
      </c>
      <c r="I39" s="20">
        <f>VLOOKUP(B39,RMS!B:D,3,FALSE)</f>
        <v>82627.41</v>
      </c>
      <c r="J39" s="21">
        <f>VLOOKUP(B39,RMS!B:E,4,FALSE)</f>
        <v>72094.679999999993</v>
      </c>
      <c r="K39" s="22">
        <f t="shared" si="1"/>
        <v>0</v>
      </c>
      <c r="L39" s="22">
        <f t="shared" si="2"/>
        <v>0</v>
      </c>
      <c r="M39" s="32"/>
    </row>
    <row r="40" spans="1:13">
      <c r="A40" s="65"/>
      <c r="B40" s="12">
        <v>99</v>
      </c>
      <c r="C40" s="62" t="s">
        <v>34</v>
      </c>
      <c r="D40" s="62"/>
      <c r="E40" s="15">
        <f>VLOOKUP(C40,RA!B8:D69,3,0)</f>
        <v>82661.487200000003</v>
      </c>
      <c r="F40" s="25">
        <f>VLOOKUP(C40,RA!B8:I73,8,0)</f>
        <v>9182.4321</v>
      </c>
      <c r="G40" s="16">
        <f t="shared" si="0"/>
        <v>73479.055099999998</v>
      </c>
      <c r="H40" s="27">
        <f>RA!J40</f>
        <v>94.692737430167597</v>
      </c>
      <c r="I40" s="20">
        <f>VLOOKUP(B40,RMS!B:D,3,FALSE)</f>
        <v>82661.487028212694</v>
      </c>
      <c r="J40" s="21">
        <f>VLOOKUP(B40,RMS!B:E,4,FALSE)</f>
        <v>73479.055260570298</v>
      </c>
      <c r="K40" s="22">
        <f t="shared" si="1"/>
        <v>1.7178730922751129E-4</v>
      </c>
      <c r="L40" s="22">
        <f t="shared" si="2"/>
        <v>-1.6057030006777495E-4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activeCell="A8"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40" t="s">
        <v>45</v>
      </c>
      <c r="W1" s="70"/>
    </row>
    <row r="2" spans="1:23" ht="12.7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40"/>
      <c r="W2" s="70"/>
    </row>
    <row r="3" spans="1:23" ht="23.25" thickBo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42" t="s">
        <v>46</v>
      </c>
      <c r="W3" s="70"/>
    </row>
    <row r="4" spans="1:23" ht="12.75" thickTop="1" thickBot="1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W4" s="70"/>
    </row>
    <row r="5" spans="1:23" ht="22.5" thickTop="1" thickBot="1">
      <c r="A5" s="43"/>
      <c r="B5" s="44"/>
      <c r="C5" s="45"/>
      <c r="D5" s="46" t="s">
        <v>0</v>
      </c>
      <c r="E5" s="46" t="s">
        <v>58</v>
      </c>
      <c r="F5" s="46" t="s">
        <v>59</v>
      </c>
      <c r="G5" s="46" t="s">
        <v>47</v>
      </c>
      <c r="H5" s="46" t="s">
        <v>48</v>
      </c>
      <c r="I5" s="46" t="s">
        <v>1</v>
      </c>
      <c r="J5" s="46" t="s">
        <v>2</v>
      </c>
      <c r="K5" s="46" t="s">
        <v>49</v>
      </c>
      <c r="L5" s="46" t="s">
        <v>50</v>
      </c>
      <c r="M5" s="46" t="s">
        <v>51</v>
      </c>
      <c r="N5" s="46" t="s">
        <v>52</v>
      </c>
      <c r="O5" s="46" t="s">
        <v>53</v>
      </c>
      <c r="P5" s="46" t="s">
        <v>60</v>
      </c>
      <c r="Q5" s="46" t="s">
        <v>61</v>
      </c>
      <c r="R5" s="46" t="s">
        <v>54</v>
      </c>
      <c r="S5" s="46" t="s">
        <v>55</v>
      </c>
      <c r="T5" s="46" t="s">
        <v>56</v>
      </c>
      <c r="U5" s="47" t="s">
        <v>57</v>
      </c>
    </row>
    <row r="6" spans="1:23" ht="12" thickBot="1">
      <c r="A6" s="48" t="s">
        <v>3</v>
      </c>
      <c r="B6" s="71" t="s">
        <v>4</v>
      </c>
      <c r="C6" s="72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9"/>
    </row>
    <row r="7" spans="1:23" ht="12" thickBot="1">
      <c r="A7" s="73" t="s">
        <v>5</v>
      </c>
      <c r="B7" s="74"/>
      <c r="C7" s="75"/>
      <c r="D7" s="50">
        <v>32271422.4652</v>
      </c>
      <c r="E7" s="50">
        <v>62523993.509499997</v>
      </c>
      <c r="F7" s="51">
        <v>51.614461351219703</v>
      </c>
      <c r="G7" s="50">
        <v>20881655.463100001</v>
      </c>
      <c r="H7" s="51">
        <v>54.5443680086901</v>
      </c>
      <c r="I7" s="50">
        <v>1988009.5159</v>
      </c>
      <c r="J7" s="51">
        <v>6.1602785499888597</v>
      </c>
      <c r="K7" s="50">
        <v>1988331.5741999999</v>
      </c>
      <c r="L7" s="51">
        <v>9.5219058551827107</v>
      </c>
      <c r="M7" s="51">
        <v>-1.6197414162599999E-4</v>
      </c>
      <c r="N7" s="50">
        <v>381081738.9601</v>
      </c>
      <c r="O7" s="50">
        <v>3920440026.4590001</v>
      </c>
      <c r="P7" s="50">
        <v>1257587</v>
      </c>
      <c r="Q7" s="50">
        <v>1341125</v>
      </c>
      <c r="R7" s="51">
        <v>-6.2289495759157401</v>
      </c>
      <c r="S7" s="50">
        <v>25.6613836380306</v>
      </c>
      <c r="T7" s="50">
        <v>26.383728632901501</v>
      </c>
      <c r="U7" s="52">
        <v>-2.81491054831646</v>
      </c>
    </row>
    <row r="8" spans="1:23" ht="12" thickBot="1">
      <c r="A8" s="76">
        <v>42175</v>
      </c>
      <c r="B8" s="66" t="s">
        <v>6</v>
      </c>
      <c r="C8" s="67"/>
      <c r="D8" s="53">
        <v>1293717.4568</v>
      </c>
      <c r="E8" s="53">
        <v>974143.46889999998</v>
      </c>
      <c r="F8" s="54">
        <v>132.80563881014999</v>
      </c>
      <c r="G8" s="53">
        <v>723466.62679999997</v>
      </c>
      <c r="H8" s="54">
        <v>78.821995220747596</v>
      </c>
      <c r="I8" s="53">
        <v>-167291.1305</v>
      </c>
      <c r="J8" s="54">
        <v>-12.931040670487199</v>
      </c>
      <c r="K8" s="53">
        <v>149614.9816</v>
      </c>
      <c r="L8" s="54">
        <v>20.680287943863998</v>
      </c>
      <c r="M8" s="54">
        <v>-2.1181442440520901</v>
      </c>
      <c r="N8" s="53">
        <v>11324080.937200001</v>
      </c>
      <c r="O8" s="53">
        <v>143662139.56990001</v>
      </c>
      <c r="P8" s="53">
        <v>36659</v>
      </c>
      <c r="Q8" s="53">
        <v>27768</v>
      </c>
      <c r="R8" s="54">
        <v>32.018870642466197</v>
      </c>
      <c r="S8" s="53">
        <v>35.290582307209696</v>
      </c>
      <c r="T8" s="53">
        <v>24.026599463411099</v>
      </c>
      <c r="U8" s="55">
        <v>31.917815199941899</v>
      </c>
    </row>
    <row r="9" spans="1:23" ht="12" thickBot="1">
      <c r="A9" s="77"/>
      <c r="B9" s="66" t="s">
        <v>7</v>
      </c>
      <c r="C9" s="67"/>
      <c r="D9" s="53">
        <v>147998.2568</v>
      </c>
      <c r="E9" s="53">
        <v>161501.73139999999</v>
      </c>
      <c r="F9" s="54">
        <v>91.638805056179095</v>
      </c>
      <c r="G9" s="53">
        <v>126140.9353</v>
      </c>
      <c r="H9" s="54">
        <v>17.327698932956899</v>
      </c>
      <c r="I9" s="53">
        <v>33918.941500000001</v>
      </c>
      <c r="J9" s="54">
        <v>22.918473658670798</v>
      </c>
      <c r="K9" s="53">
        <v>26742.907599999999</v>
      </c>
      <c r="L9" s="54">
        <v>21.200816005048299</v>
      </c>
      <c r="M9" s="54">
        <v>0.26833409468161201</v>
      </c>
      <c r="N9" s="53">
        <v>1786651.6011000001</v>
      </c>
      <c r="O9" s="53">
        <v>22435296.745299999</v>
      </c>
      <c r="P9" s="53">
        <v>7483</v>
      </c>
      <c r="Q9" s="53">
        <v>4820</v>
      </c>
      <c r="R9" s="54">
        <v>55.248962655601701</v>
      </c>
      <c r="S9" s="53">
        <v>19.7779308833356</v>
      </c>
      <c r="T9" s="53">
        <v>18.640391721991701</v>
      </c>
      <c r="U9" s="55">
        <v>5.75155797668564</v>
      </c>
    </row>
    <row r="10" spans="1:23" ht="12" thickBot="1">
      <c r="A10" s="77"/>
      <c r="B10" s="66" t="s">
        <v>8</v>
      </c>
      <c r="C10" s="67"/>
      <c r="D10" s="53">
        <v>270524.61450000003</v>
      </c>
      <c r="E10" s="53">
        <v>420104.4142</v>
      </c>
      <c r="F10" s="54">
        <v>64.394613661738603</v>
      </c>
      <c r="G10" s="53">
        <v>193103.69190000001</v>
      </c>
      <c r="H10" s="54">
        <v>40.092927192760698</v>
      </c>
      <c r="I10" s="53">
        <v>69887.2601</v>
      </c>
      <c r="J10" s="54">
        <v>25.8339745642628</v>
      </c>
      <c r="K10" s="53">
        <v>46096.148399999998</v>
      </c>
      <c r="L10" s="54">
        <v>23.871189590653302</v>
      </c>
      <c r="M10" s="54">
        <v>0.51611929685648095</v>
      </c>
      <c r="N10" s="53">
        <v>3685464.2601999999</v>
      </c>
      <c r="O10" s="53">
        <v>37427825.335500002</v>
      </c>
      <c r="P10" s="53">
        <v>129275</v>
      </c>
      <c r="Q10" s="53">
        <v>128619</v>
      </c>
      <c r="R10" s="54">
        <v>0.51003350982359297</v>
      </c>
      <c r="S10" s="53">
        <v>2.0926290040611102</v>
      </c>
      <c r="T10" s="53">
        <v>1.46550766371998</v>
      </c>
      <c r="U10" s="55">
        <v>29.968108973166899</v>
      </c>
    </row>
    <row r="11" spans="1:23" ht="12" thickBot="1">
      <c r="A11" s="77"/>
      <c r="B11" s="66" t="s">
        <v>9</v>
      </c>
      <c r="C11" s="67"/>
      <c r="D11" s="53">
        <v>77743.958899999998</v>
      </c>
      <c r="E11" s="53">
        <v>156095.87770000001</v>
      </c>
      <c r="F11" s="54">
        <v>49.805260744563498</v>
      </c>
      <c r="G11" s="53">
        <v>87390.5524</v>
      </c>
      <c r="H11" s="54">
        <v>-11.038485551442699</v>
      </c>
      <c r="I11" s="53">
        <v>17573.171300000002</v>
      </c>
      <c r="J11" s="54">
        <v>22.603905883676301</v>
      </c>
      <c r="K11" s="53">
        <v>15965.864100000001</v>
      </c>
      <c r="L11" s="54">
        <v>18.269553929493199</v>
      </c>
      <c r="M11" s="54">
        <v>0.10067148197760201</v>
      </c>
      <c r="N11" s="53">
        <v>1315685.4031</v>
      </c>
      <c r="O11" s="53">
        <v>12173301.4509</v>
      </c>
      <c r="P11" s="53">
        <v>3618</v>
      </c>
      <c r="Q11" s="53">
        <v>2996</v>
      </c>
      <c r="R11" s="54">
        <v>20.761014686248298</v>
      </c>
      <c r="S11" s="53">
        <v>21.488103620785001</v>
      </c>
      <c r="T11" s="53">
        <v>21.471476568758298</v>
      </c>
      <c r="U11" s="55">
        <v>7.7377940464406006E-2</v>
      </c>
    </row>
    <row r="12" spans="1:23" ht="12" thickBot="1">
      <c r="A12" s="77"/>
      <c r="B12" s="66" t="s">
        <v>10</v>
      </c>
      <c r="C12" s="67"/>
      <c r="D12" s="53">
        <v>315239.77149999997</v>
      </c>
      <c r="E12" s="53">
        <v>520821.18459999998</v>
      </c>
      <c r="F12" s="54">
        <v>60.527447965103399</v>
      </c>
      <c r="G12" s="53">
        <v>208016.8518</v>
      </c>
      <c r="H12" s="54">
        <v>51.545304513641298</v>
      </c>
      <c r="I12" s="53">
        <v>39196.468699999998</v>
      </c>
      <c r="J12" s="54">
        <v>12.433858999926301</v>
      </c>
      <c r="K12" s="53">
        <v>39494.580600000001</v>
      </c>
      <c r="L12" s="54">
        <v>18.986240902238301</v>
      </c>
      <c r="M12" s="54">
        <v>-7.5481723181030002E-3</v>
      </c>
      <c r="N12" s="53">
        <v>4214861.2969000004</v>
      </c>
      <c r="O12" s="53">
        <v>43194446.011399999</v>
      </c>
      <c r="P12" s="53">
        <v>3264</v>
      </c>
      <c r="Q12" s="53">
        <v>2841</v>
      </c>
      <c r="R12" s="54">
        <v>14.8891235480465</v>
      </c>
      <c r="S12" s="53">
        <v>96.580812346813701</v>
      </c>
      <c r="T12" s="53">
        <v>89.422552587117195</v>
      </c>
      <c r="U12" s="55">
        <v>7.4116789720009502</v>
      </c>
    </row>
    <row r="13" spans="1:23" ht="12" thickBot="1">
      <c r="A13" s="77"/>
      <c r="B13" s="66" t="s">
        <v>11</v>
      </c>
      <c r="C13" s="67"/>
      <c r="D13" s="53">
        <v>444676.50559999997</v>
      </c>
      <c r="E13" s="53">
        <v>679796.57669999998</v>
      </c>
      <c r="F13" s="54">
        <v>65.413172240236193</v>
      </c>
      <c r="G13" s="53">
        <v>404845.12800000003</v>
      </c>
      <c r="H13" s="54">
        <v>9.8386703569271994</v>
      </c>
      <c r="I13" s="53">
        <v>43707.096299999997</v>
      </c>
      <c r="J13" s="54">
        <v>9.8289645955156093</v>
      </c>
      <c r="K13" s="53">
        <v>77881.285900000003</v>
      </c>
      <c r="L13" s="54">
        <v>19.237303480653502</v>
      </c>
      <c r="M13" s="54">
        <v>-0.438798476489973</v>
      </c>
      <c r="N13" s="53">
        <v>5106161.1177000003</v>
      </c>
      <c r="O13" s="53">
        <v>64503087.587700002</v>
      </c>
      <c r="P13" s="53">
        <v>16390</v>
      </c>
      <c r="Q13" s="53">
        <v>11845</v>
      </c>
      <c r="R13" s="54">
        <v>38.370620514985198</v>
      </c>
      <c r="S13" s="53">
        <v>27.1309643441123</v>
      </c>
      <c r="T13" s="53">
        <v>25.854547378640799</v>
      </c>
      <c r="U13" s="55">
        <v>4.7046501896586204</v>
      </c>
    </row>
    <row r="14" spans="1:23" ht="12" thickBot="1">
      <c r="A14" s="77"/>
      <c r="B14" s="66" t="s">
        <v>12</v>
      </c>
      <c r="C14" s="67"/>
      <c r="D14" s="53">
        <v>291073.94709999999</v>
      </c>
      <c r="E14" s="53">
        <v>407195.17910000001</v>
      </c>
      <c r="F14" s="54">
        <v>71.482660414434207</v>
      </c>
      <c r="G14" s="53">
        <v>213662.69279999999</v>
      </c>
      <c r="H14" s="54">
        <v>36.230590041501202</v>
      </c>
      <c r="I14" s="53">
        <v>58418.230199999998</v>
      </c>
      <c r="J14" s="54">
        <v>20.069893160149501</v>
      </c>
      <c r="K14" s="53">
        <v>37975.414400000001</v>
      </c>
      <c r="L14" s="54">
        <v>17.773535427425799</v>
      </c>
      <c r="M14" s="54">
        <v>0.53831712235377205</v>
      </c>
      <c r="N14" s="53">
        <v>3483463.0773999998</v>
      </c>
      <c r="O14" s="53">
        <v>33659080.344499998</v>
      </c>
      <c r="P14" s="53">
        <v>5196</v>
      </c>
      <c r="Q14" s="53">
        <v>4298</v>
      </c>
      <c r="R14" s="54">
        <v>20.8934388087483</v>
      </c>
      <c r="S14" s="53">
        <v>56.018850481139303</v>
      </c>
      <c r="T14" s="53">
        <v>57.676104374127497</v>
      </c>
      <c r="U14" s="55">
        <v>-2.9583861124500199</v>
      </c>
    </row>
    <row r="15" spans="1:23" ht="12" thickBot="1">
      <c r="A15" s="77"/>
      <c r="B15" s="66" t="s">
        <v>13</v>
      </c>
      <c r="C15" s="67"/>
      <c r="D15" s="53">
        <v>266113.35009999998</v>
      </c>
      <c r="E15" s="53">
        <v>298797.60119999998</v>
      </c>
      <c r="F15" s="54">
        <v>89.061407799548306</v>
      </c>
      <c r="G15" s="53">
        <v>184746.22649999999</v>
      </c>
      <c r="H15" s="54">
        <v>44.042644410926599</v>
      </c>
      <c r="I15" s="53">
        <v>49175.859700000001</v>
      </c>
      <c r="J15" s="54">
        <v>18.479290753929</v>
      </c>
      <c r="K15" s="53">
        <v>23063.1531</v>
      </c>
      <c r="L15" s="54">
        <v>12.483693733252</v>
      </c>
      <c r="M15" s="54">
        <v>1.1322262175851401</v>
      </c>
      <c r="N15" s="53">
        <v>2424631.9407000002</v>
      </c>
      <c r="O15" s="53">
        <v>26506642.806000002</v>
      </c>
      <c r="P15" s="53">
        <v>7305</v>
      </c>
      <c r="Q15" s="53">
        <v>5967</v>
      </c>
      <c r="R15" s="54">
        <v>22.423328305681299</v>
      </c>
      <c r="S15" s="53">
        <v>36.428932251882301</v>
      </c>
      <c r="T15" s="53">
        <v>25.795186106921399</v>
      </c>
      <c r="U15" s="55">
        <v>29.190386562624099</v>
      </c>
    </row>
    <row r="16" spans="1:23" ht="12" thickBot="1">
      <c r="A16" s="77"/>
      <c r="B16" s="66" t="s">
        <v>14</v>
      </c>
      <c r="C16" s="67"/>
      <c r="D16" s="53">
        <v>2374178.6335999998</v>
      </c>
      <c r="E16" s="53">
        <v>3556317.6672</v>
      </c>
      <c r="F16" s="54">
        <v>66.7594645859987</v>
      </c>
      <c r="G16" s="53">
        <v>1129725.8319000001</v>
      </c>
      <c r="H16" s="54">
        <v>110.155293130462</v>
      </c>
      <c r="I16" s="53">
        <v>37665.568299999999</v>
      </c>
      <c r="J16" s="54">
        <v>1.58646732671868</v>
      </c>
      <c r="K16" s="53">
        <v>9914.1710999999996</v>
      </c>
      <c r="L16" s="54">
        <v>0.87757319696993297</v>
      </c>
      <c r="M16" s="54">
        <v>2.7991646422160299</v>
      </c>
      <c r="N16" s="53">
        <v>20048185.0266</v>
      </c>
      <c r="O16" s="53">
        <v>193615211.2685</v>
      </c>
      <c r="P16" s="53">
        <v>94053</v>
      </c>
      <c r="Q16" s="53">
        <v>76142</v>
      </c>
      <c r="R16" s="54">
        <v>23.523154106800501</v>
      </c>
      <c r="S16" s="53">
        <v>25.242986758529799</v>
      </c>
      <c r="T16" s="53">
        <v>28.720394447217</v>
      </c>
      <c r="U16" s="55">
        <v>-13.775737879006099</v>
      </c>
    </row>
    <row r="17" spans="1:21" ht="12" thickBot="1">
      <c r="A17" s="77"/>
      <c r="B17" s="66" t="s">
        <v>15</v>
      </c>
      <c r="C17" s="67"/>
      <c r="D17" s="53">
        <v>2223918.5203</v>
      </c>
      <c r="E17" s="53">
        <v>6884898.9082000004</v>
      </c>
      <c r="F17" s="54">
        <v>32.301396868025002</v>
      </c>
      <c r="G17" s="53">
        <v>537862.82050000003</v>
      </c>
      <c r="H17" s="54">
        <v>313.47318229444301</v>
      </c>
      <c r="I17" s="53">
        <v>163840.60560000001</v>
      </c>
      <c r="J17" s="54">
        <v>7.3672036140019399</v>
      </c>
      <c r="K17" s="53">
        <v>57049.496400000004</v>
      </c>
      <c r="L17" s="54">
        <v>10.6067001149041</v>
      </c>
      <c r="M17" s="54">
        <v>1.8719027500477601</v>
      </c>
      <c r="N17" s="53">
        <v>17803786.402800001</v>
      </c>
      <c r="O17" s="53">
        <v>199361097.93959999</v>
      </c>
      <c r="P17" s="53">
        <v>25512</v>
      </c>
      <c r="Q17" s="53">
        <v>21074</v>
      </c>
      <c r="R17" s="54">
        <v>21.059124988137</v>
      </c>
      <c r="S17" s="53">
        <v>87.171469124333598</v>
      </c>
      <c r="T17" s="53">
        <v>105.991396559742</v>
      </c>
      <c r="U17" s="55">
        <v>-21.589549452889401</v>
      </c>
    </row>
    <row r="18" spans="1:21" ht="12" customHeight="1" thickBot="1">
      <c r="A18" s="77"/>
      <c r="B18" s="66" t="s">
        <v>16</v>
      </c>
      <c r="C18" s="67"/>
      <c r="D18" s="53">
        <v>2786902.449</v>
      </c>
      <c r="E18" s="53">
        <v>5083270.2516999999</v>
      </c>
      <c r="F18" s="54">
        <v>54.824990822944599</v>
      </c>
      <c r="G18" s="53">
        <v>2217246.7924000002</v>
      </c>
      <c r="H18" s="54">
        <v>25.6920275430139</v>
      </c>
      <c r="I18" s="53">
        <v>220512.46119999999</v>
      </c>
      <c r="J18" s="54">
        <v>7.9124571180855101</v>
      </c>
      <c r="K18" s="53">
        <v>316475.74650000001</v>
      </c>
      <c r="L18" s="54">
        <v>14.2733658510535</v>
      </c>
      <c r="M18" s="54">
        <v>-0.30322476954802002</v>
      </c>
      <c r="N18" s="53">
        <v>32607751.972100001</v>
      </c>
      <c r="O18" s="53">
        <v>443412342.60610002</v>
      </c>
      <c r="P18" s="53">
        <v>118439</v>
      </c>
      <c r="Q18" s="53">
        <v>109807</v>
      </c>
      <c r="R18" s="54">
        <v>7.8610653237043202</v>
      </c>
      <c r="S18" s="53">
        <v>23.5302767585002</v>
      </c>
      <c r="T18" s="53">
        <v>23.9186738532152</v>
      </c>
      <c r="U18" s="55">
        <v>-1.65062697180018</v>
      </c>
    </row>
    <row r="19" spans="1:21" ht="12" customHeight="1" thickBot="1">
      <c r="A19" s="77"/>
      <c r="B19" s="66" t="s">
        <v>17</v>
      </c>
      <c r="C19" s="67"/>
      <c r="D19" s="53">
        <v>918637.70409999997</v>
      </c>
      <c r="E19" s="53">
        <v>2842969.9142999998</v>
      </c>
      <c r="F19" s="54">
        <v>32.312607301234401</v>
      </c>
      <c r="G19" s="53">
        <v>564824.6777</v>
      </c>
      <c r="H19" s="54">
        <v>62.641212462732298</v>
      </c>
      <c r="I19" s="53">
        <v>63542.239099999999</v>
      </c>
      <c r="J19" s="54">
        <v>6.91700752281369</v>
      </c>
      <c r="K19" s="53">
        <v>68086.684899999993</v>
      </c>
      <c r="L19" s="54">
        <v>12.0544812555381</v>
      </c>
      <c r="M19" s="54">
        <v>-6.6745000240128E-2</v>
      </c>
      <c r="N19" s="53">
        <v>11329410.1359</v>
      </c>
      <c r="O19" s="53">
        <v>132537355.3981</v>
      </c>
      <c r="P19" s="53">
        <v>15313</v>
      </c>
      <c r="Q19" s="53">
        <v>17165</v>
      </c>
      <c r="R19" s="54">
        <v>-10.789397028837801</v>
      </c>
      <c r="S19" s="53">
        <v>59.990707509958902</v>
      </c>
      <c r="T19" s="53">
        <v>64.485926600640795</v>
      </c>
      <c r="U19" s="55">
        <v>-7.4931923247208596</v>
      </c>
    </row>
    <row r="20" spans="1:21" ht="12" thickBot="1">
      <c r="A20" s="77"/>
      <c r="B20" s="66" t="s">
        <v>18</v>
      </c>
      <c r="C20" s="67"/>
      <c r="D20" s="53">
        <v>1732514.7712000001</v>
      </c>
      <c r="E20" s="53">
        <v>3806586.0992999999</v>
      </c>
      <c r="F20" s="54">
        <v>45.513610516220702</v>
      </c>
      <c r="G20" s="53">
        <v>1027811.4904</v>
      </c>
      <c r="H20" s="54">
        <v>68.563475635570697</v>
      </c>
      <c r="I20" s="53">
        <v>84086.807700000005</v>
      </c>
      <c r="J20" s="54">
        <v>4.8534540136566102</v>
      </c>
      <c r="K20" s="53">
        <v>89624.570399999997</v>
      </c>
      <c r="L20" s="54">
        <v>8.7199424444184999</v>
      </c>
      <c r="M20" s="54">
        <v>-6.1788443451217E-2</v>
      </c>
      <c r="N20" s="53">
        <v>20755409.942499999</v>
      </c>
      <c r="O20" s="53">
        <v>207914698.0438</v>
      </c>
      <c r="P20" s="53">
        <v>51657</v>
      </c>
      <c r="Q20" s="53">
        <v>59375</v>
      </c>
      <c r="R20" s="54">
        <v>-12.9987368421053</v>
      </c>
      <c r="S20" s="53">
        <v>33.538818963548003</v>
      </c>
      <c r="T20" s="53">
        <v>38.889174725052598</v>
      </c>
      <c r="U20" s="55">
        <v>-15.9527256082562</v>
      </c>
    </row>
    <row r="21" spans="1:21" ht="12" customHeight="1" thickBot="1">
      <c r="A21" s="77"/>
      <c r="B21" s="66" t="s">
        <v>19</v>
      </c>
      <c r="C21" s="67"/>
      <c r="D21" s="53">
        <v>447879.51909999998</v>
      </c>
      <c r="E21" s="53">
        <v>832892.97849999997</v>
      </c>
      <c r="F21" s="54">
        <v>53.773957838690102</v>
      </c>
      <c r="G21" s="53">
        <v>418399.8272</v>
      </c>
      <c r="H21" s="54">
        <v>7.0458183736075997</v>
      </c>
      <c r="I21" s="53">
        <v>41984.498</v>
      </c>
      <c r="J21" s="54">
        <v>9.37406070372821</v>
      </c>
      <c r="K21" s="53">
        <v>33660.865400000002</v>
      </c>
      <c r="L21" s="54">
        <v>8.0451432366174807</v>
      </c>
      <c r="M21" s="54">
        <v>0.24727922176356201</v>
      </c>
      <c r="N21" s="53">
        <v>6674684.5906999996</v>
      </c>
      <c r="O21" s="53">
        <v>80125078.850299999</v>
      </c>
      <c r="P21" s="53">
        <v>30656</v>
      </c>
      <c r="Q21" s="53">
        <v>38318</v>
      </c>
      <c r="R21" s="54">
        <v>-19.995824416723199</v>
      </c>
      <c r="S21" s="53">
        <v>14.6098486136482</v>
      </c>
      <c r="T21" s="53">
        <v>15.100005493501699</v>
      </c>
      <c r="U21" s="55">
        <v>-3.3549757620049898</v>
      </c>
    </row>
    <row r="22" spans="1:21" ht="12" customHeight="1" thickBot="1">
      <c r="A22" s="77"/>
      <c r="B22" s="66" t="s">
        <v>20</v>
      </c>
      <c r="C22" s="67"/>
      <c r="D22" s="53">
        <v>3195907.9084000001</v>
      </c>
      <c r="E22" s="53">
        <v>5698233.1244999999</v>
      </c>
      <c r="F22" s="54">
        <v>56.085945214472602</v>
      </c>
      <c r="G22" s="53">
        <v>1390389.7544</v>
      </c>
      <c r="H22" s="54">
        <v>129.85698062620901</v>
      </c>
      <c r="I22" s="53">
        <v>284015.9988</v>
      </c>
      <c r="J22" s="54">
        <v>8.8868642946032104</v>
      </c>
      <c r="K22" s="53">
        <v>192838.17120000001</v>
      </c>
      <c r="L22" s="54">
        <v>13.8693607738225</v>
      </c>
      <c r="M22" s="54">
        <v>0.47282043297037801</v>
      </c>
      <c r="N22" s="53">
        <v>35278903.347999997</v>
      </c>
      <c r="O22" s="53">
        <v>254174592.79609999</v>
      </c>
      <c r="P22" s="53">
        <v>116699</v>
      </c>
      <c r="Q22" s="53">
        <v>131489</v>
      </c>
      <c r="R22" s="54">
        <v>-11.2480891937729</v>
      </c>
      <c r="S22" s="53">
        <v>27.3859065493278</v>
      </c>
      <c r="T22" s="53">
        <v>38.436770882735402</v>
      </c>
      <c r="U22" s="55">
        <v>-40.352377283924397</v>
      </c>
    </row>
    <row r="23" spans="1:21" ht="12" thickBot="1">
      <c r="A23" s="77"/>
      <c r="B23" s="66" t="s">
        <v>21</v>
      </c>
      <c r="C23" s="67"/>
      <c r="D23" s="53">
        <v>3257436.8454999998</v>
      </c>
      <c r="E23" s="53">
        <v>8331403.7984999996</v>
      </c>
      <c r="F23" s="54">
        <v>39.098295128685002</v>
      </c>
      <c r="G23" s="53">
        <v>2939056.4637000002</v>
      </c>
      <c r="H23" s="54">
        <v>10.832741246460699</v>
      </c>
      <c r="I23" s="53">
        <v>429664.4829</v>
      </c>
      <c r="J23" s="54">
        <v>13.1902628747373</v>
      </c>
      <c r="K23" s="53">
        <v>244656.2236</v>
      </c>
      <c r="L23" s="54">
        <v>8.3243117858307603</v>
      </c>
      <c r="M23" s="54">
        <v>0.75619682417104095</v>
      </c>
      <c r="N23" s="53">
        <v>53866030.695699997</v>
      </c>
      <c r="O23" s="53">
        <v>544263265.38789999</v>
      </c>
      <c r="P23" s="53">
        <v>99614</v>
      </c>
      <c r="Q23" s="53">
        <v>97143</v>
      </c>
      <c r="R23" s="54">
        <v>2.5436727298930402</v>
      </c>
      <c r="S23" s="53">
        <v>32.700592742987901</v>
      </c>
      <c r="T23" s="53">
        <v>34.578568168576197</v>
      </c>
      <c r="U23" s="55">
        <v>-5.7429400144160896</v>
      </c>
    </row>
    <row r="24" spans="1:21" ht="12" thickBot="1">
      <c r="A24" s="77"/>
      <c r="B24" s="66" t="s">
        <v>22</v>
      </c>
      <c r="C24" s="67"/>
      <c r="D24" s="53">
        <v>573704.85660000006</v>
      </c>
      <c r="E24" s="53">
        <v>827169.95600000001</v>
      </c>
      <c r="F24" s="54">
        <v>69.357554930343696</v>
      </c>
      <c r="G24" s="53">
        <v>310266.6691</v>
      </c>
      <c r="H24" s="54">
        <v>84.907021519315407</v>
      </c>
      <c r="I24" s="53">
        <v>85915.192299999995</v>
      </c>
      <c r="J24" s="54">
        <v>14.9755037475484</v>
      </c>
      <c r="K24" s="53">
        <v>57697.568700000003</v>
      </c>
      <c r="L24" s="54">
        <v>18.596122125320498</v>
      </c>
      <c r="M24" s="54">
        <v>0.48906087788063002</v>
      </c>
      <c r="N24" s="53">
        <v>5463709.6401000004</v>
      </c>
      <c r="O24" s="53">
        <v>51800537.828699999</v>
      </c>
      <c r="P24" s="53">
        <v>38490</v>
      </c>
      <c r="Q24" s="53">
        <v>43567</v>
      </c>
      <c r="R24" s="54">
        <v>-11.653315582895299</v>
      </c>
      <c r="S24" s="53">
        <v>14.905296352299301</v>
      </c>
      <c r="T24" s="53">
        <v>15.6342342506943</v>
      </c>
      <c r="U24" s="55">
        <v>-4.8904622971994298</v>
      </c>
    </row>
    <row r="25" spans="1:21" ht="12" thickBot="1">
      <c r="A25" s="77"/>
      <c r="B25" s="66" t="s">
        <v>23</v>
      </c>
      <c r="C25" s="67"/>
      <c r="D25" s="53">
        <v>533072.06499999994</v>
      </c>
      <c r="E25" s="53">
        <v>813577.33589999995</v>
      </c>
      <c r="F25" s="54">
        <v>65.521990532135703</v>
      </c>
      <c r="G25" s="53">
        <v>269954.8407</v>
      </c>
      <c r="H25" s="54">
        <v>97.467125841392601</v>
      </c>
      <c r="I25" s="53">
        <v>22869.617600000001</v>
      </c>
      <c r="J25" s="54">
        <v>4.2901549530643699</v>
      </c>
      <c r="K25" s="53">
        <v>22918.9519</v>
      </c>
      <c r="L25" s="54">
        <v>8.4899206995401695</v>
      </c>
      <c r="M25" s="54">
        <v>-2.1525548033460001E-3</v>
      </c>
      <c r="N25" s="53">
        <v>4997683.0875000004</v>
      </c>
      <c r="O25" s="53">
        <v>59282759.045299999</v>
      </c>
      <c r="P25" s="53">
        <v>30380</v>
      </c>
      <c r="Q25" s="53">
        <v>30464</v>
      </c>
      <c r="R25" s="54">
        <v>-0.27573529411765202</v>
      </c>
      <c r="S25" s="53">
        <v>17.5468092495063</v>
      </c>
      <c r="T25" s="53">
        <v>17.808236820509499</v>
      </c>
      <c r="U25" s="55">
        <v>-1.4898866642124999</v>
      </c>
    </row>
    <row r="26" spans="1:21" ht="12" thickBot="1">
      <c r="A26" s="77"/>
      <c r="B26" s="66" t="s">
        <v>24</v>
      </c>
      <c r="C26" s="67"/>
      <c r="D26" s="53">
        <v>615463.98659999995</v>
      </c>
      <c r="E26" s="53">
        <v>1890700.0027999999</v>
      </c>
      <c r="F26" s="54">
        <v>32.552175685647597</v>
      </c>
      <c r="G26" s="53">
        <v>556736.55390000006</v>
      </c>
      <c r="H26" s="54">
        <v>10.548513886614399</v>
      </c>
      <c r="I26" s="53">
        <v>118120.2864</v>
      </c>
      <c r="J26" s="54">
        <v>19.192071180725002</v>
      </c>
      <c r="K26" s="53">
        <v>125263.15549999999</v>
      </c>
      <c r="L26" s="54">
        <v>22.499538538024499</v>
      </c>
      <c r="M26" s="54">
        <v>-5.7022905669975997E-2</v>
      </c>
      <c r="N26" s="53">
        <v>12106222.206900001</v>
      </c>
      <c r="O26" s="53">
        <v>121334922.3424</v>
      </c>
      <c r="P26" s="53">
        <v>40232</v>
      </c>
      <c r="Q26" s="53">
        <v>52830</v>
      </c>
      <c r="R26" s="54">
        <v>-23.846299451069498</v>
      </c>
      <c r="S26" s="53">
        <v>15.2978720073573</v>
      </c>
      <c r="T26" s="53">
        <v>16.822212950974802</v>
      </c>
      <c r="U26" s="55">
        <v>-9.9643985966439494</v>
      </c>
    </row>
    <row r="27" spans="1:21" ht="12" thickBot="1">
      <c r="A27" s="77"/>
      <c r="B27" s="66" t="s">
        <v>25</v>
      </c>
      <c r="C27" s="67"/>
      <c r="D27" s="53">
        <v>269352.16019999998</v>
      </c>
      <c r="E27" s="53">
        <v>509887.81050000002</v>
      </c>
      <c r="F27" s="54">
        <v>52.825769640555102</v>
      </c>
      <c r="G27" s="53">
        <v>315164.46039999998</v>
      </c>
      <c r="H27" s="54">
        <v>-14.5359981711948</v>
      </c>
      <c r="I27" s="53">
        <v>71531.166100000002</v>
      </c>
      <c r="J27" s="54">
        <v>26.556744912268901</v>
      </c>
      <c r="K27" s="53">
        <v>100688.4425</v>
      </c>
      <c r="L27" s="54">
        <v>31.947905030982401</v>
      </c>
      <c r="M27" s="54">
        <v>-0.28957917786840298</v>
      </c>
      <c r="N27" s="53">
        <v>4421567.3760000002</v>
      </c>
      <c r="O27" s="53">
        <v>46015129.178900003</v>
      </c>
      <c r="P27" s="53">
        <v>31057</v>
      </c>
      <c r="Q27" s="53">
        <v>35537</v>
      </c>
      <c r="R27" s="54">
        <v>-12.606579058446099</v>
      </c>
      <c r="S27" s="53">
        <v>8.6728325401680806</v>
      </c>
      <c r="T27" s="53">
        <v>9.6123914202099208</v>
      </c>
      <c r="U27" s="55">
        <v>-10.833356642023199</v>
      </c>
    </row>
    <row r="28" spans="1:21" ht="12" thickBot="1">
      <c r="A28" s="77"/>
      <c r="B28" s="66" t="s">
        <v>26</v>
      </c>
      <c r="C28" s="67"/>
      <c r="D28" s="53">
        <v>1589193.5597999999</v>
      </c>
      <c r="E28" s="53">
        <v>2726671.3997</v>
      </c>
      <c r="F28" s="54">
        <v>58.283281218809499</v>
      </c>
      <c r="G28" s="53">
        <v>895545.41839999997</v>
      </c>
      <c r="H28" s="54">
        <v>77.455383853036295</v>
      </c>
      <c r="I28" s="53">
        <v>-71787.218900000007</v>
      </c>
      <c r="J28" s="54">
        <v>-4.5172105346962503</v>
      </c>
      <c r="K28" s="53">
        <v>66392.503899999996</v>
      </c>
      <c r="L28" s="54">
        <v>7.4136389440323702</v>
      </c>
      <c r="M28" s="54">
        <v>-2.0812548809444702</v>
      </c>
      <c r="N28" s="53">
        <v>17538584.754099999</v>
      </c>
      <c r="O28" s="53">
        <v>162307974.667</v>
      </c>
      <c r="P28" s="53">
        <v>58493</v>
      </c>
      <c r="Q28" s="53">
        <v>72185</v>
      </c>
      <c r="R28" s="54">
        <v>-18.9679296252684</v>
      </c>
      <c r="S28" s="53">
        <v>27.168952862735701</v>
      </c>
      <c r="T28" s="53">
        <v>26.631681683175199</v>
      </c>
      <c r="U28" s="55">
        <v>1.9775189065068699</v>
      </c>
    </row>
    <row r="29" spans="1:21" ht="12" thickBot="1">
      <c r="A29" s="77"/>
      <c r="B29" s="66" t="s">
        <v>27</v>
      </c>
      <c r="C29" s="67"/>
      <c r="D29" s="53">
        <v>674005.39170000004</v>
      </c>
      <c r="E29" s="53">
        <v>1073428.5212000001</v>
      </c>
      <c r="F29" s="54">
        <v>62.789964901111503</v>
      </c>
      <c r="G29" s="53">
        <v>565279.21699999995</v>
      </c>
      <c r="H29" s="54">
        <v>19.2340654724619</v>
      </c>
      <c r="I29" s="53">
        <v>92021.901899999997</v>
      </c>
      <c r="J29" s="54">
        <v>13.652991954248201</v>
      </c>
      <c r="K29" s="53">
        <v>93985.205199999997</v>
      </c>
      <c r="L29" s="54">
        <v>16.626333035696899</v>
      </c>
      <c r="M29" s="54">
        <v>-2.0889493147587E-2</v>
      </c>
      <c r="N29" s="53">
        <v>12028121.095000001</v>
      </c>
      <c r="O29" s="53">
        <v>122950774.15369999</v>
      </c>
      <c r="P29" s="53">
        <v>94674</v>
      </c>
      <c r="Q29" s="53">
        <v>116453</v>
      </c>
      <c r="R29" s="54">
        <v>-18.701965599855701</v>
      </c>
      <c r="S29" s="53">
        <v>7.11922377527093</v>
      </c>
      <c r="T29" s="53">
        <v>7.2715765493375004</v>
      </c>
      <c r="U29" s="55">
        <v>-2.1400194582417602</v>
      </c>
    </row>
    <row r="30" spans="1:21" ht="12" thickBot="1">
      <c r="A30" s="77"/>
      <c r="B30" s="66" t="s">
        <v>28</v>
      </c>
      <c r="C30" s="67"/>
      <c r="D30" s="53">
        <v>2655441.4873000002</v>
      </c>
      <c r="E30" s="53">
        <v>3673935.2941000001</v>
      </c>
      <c r="F30" s="54">
        <v>72.277851261136604</v>
      </c>
      <c r="G30" s="53">
        <v>1135497.6740999999</v>
      </c>
      <c r="H30" s="54">
        <v>133.85706090545</v>
      </c>
      <c r="I30" s="53">
        <v>238535.61309999999</v>
      </c>
      <c r="J30" s="54">
        <v>8.98289848376732</v>
      </c>
      <c r="K30" s="53">
        <v>137303.3921</v>
      </c>
      <c r="L30" s="54">
        <v>12.091913108393401</v>
      </c>
      <c r="M30" s="54">
        <v>0.73728856550223598</v>
      </c>
      <c r="N30" s="53">
        <v>26228734.489999998</v>
      </c>
      <c r="O30" s="53">
        <v>222957947.75299999</v>
      </c>
      <c r="P30" s="53">
        <v>109645</v>
      </c>
      <c r="Q30" s="53">
        <v>117913</v>
      </c>
      <c r="R30" s="54">
        <v>-7.0119494881819699</v>
      </c>
      <c r="S30" s="53">
        <v>24.218536981166501</v>
      </c>
      <c r="T30" s="53">
        <v>25.462628011330398</v>
      </c>
      <c r="U30" s="55">
        <v>-5.1369371780440698</v>
      </c>
    </row>
    <row r="31" spans="1:21" ht="12" thickBot="1">
      <c r="A31" s="77"/>
      <c r="B31" s="66" t="s">
        <v>29</v>
      </c>
      <c r="C31" s="67"/>
      <c r="D31" s="53">
        <v>1633346.7683000001</v>
      </c>
      <c r="E31" s="53">
        <v>4566664.4671999998</v>
      </c>
      <c r="F31" s="54">
        <v>35.766734780527202</v>
      </c>
      <c r="G31" s="53">
        <v>831821.33200000005</v>
      </c>
      <c r="H31" s="54">
        <v>96.357884255365505</v>
      </c>
      <c r="I31" s="53">
        <v>-23730.501</v>
      </c>
      <c r="J31" s="54">
        <v>-1.45287586571092</v>
      </c>
      <c r="K31" s="53">
        <v>42225.08</v>
      </c>
      <c r="L31" s="54">
        <v>5.0762199015112497</v>
      </c>
      <c r="M31" s="54">
        <v>-1.56200014304295</v>
      </c>
      <c r="N31" s="53">
        <v>22079333.801100001</v>
      </c>
      <c r="O31" s="53">
        <v>216856788.3046</v>
      </c>
      <c r="P31" s="53">
        <v>41113</v>
      </c>
      <c r="Q31" s="53">
        <v>61257</v>
      </c>
      <c r="R31" s="54">
        <v>-32.884405047586398</v>
      </c>
      <c r="S31" s="53">
        <v>39.728231175054098</v>
      </c>
      <c r="T31" s="53">
        <v>40.365079476631202</v>
      </c>
      <c r="U31" s="55">
        <v>-1.6030119709357</v>
      </c>
    </row>
    <row r="32" spans="1:21" ht="12" thickBot="1">
      <c r="A32" s="77"/>
      <c r="B32" s="66" t="s">
        <v>30</v>
      </c>
      <c r="C32" s="67"/>
      <c r="D32" s="53">
        <v>389097.20169999998</v>
      </c>
      <c r="E32" s="53">
        <v>947659.20149999997</v>
      </c>
      <c r="F32" s="54">
        <v>41.058768920738402</v>
      </c>
      <c r="G32" s="53">
        <v>158831.6061</v>
      </c>
      <c r="H32" s="54">
        <v>144.97466924500199</v>
      </c>
      <c r="I32" s="53">
        <v>84966.517800000001</v>
      </c>
      <c r="J32" s="54">
        <v>21.836835995934599</v>
      </c>
      <c r="K32" s="53">
        <v>42586.986299999997</v>
      </c>
      <c r="L32" s="54">
        <v>26.812664900704501</v>
      </c>
      <c r="M32" s="54">
        <v>0.99512868089470796</v>
      </c>
      <c r="N32" s="53">
        <v>3521575.7371999999</v>
      </c>
      <c r="O32" s="53">
        <v>23705240.842300002</v>
      </c>
      <c r="P32" s="53">
        <v>31110</v>
      </c>
      <c r="Q32" s="53">
        <v>41524</v>
      </c>
      <c r="R32" s="54">
        <v>-25.079472112513201</v>
      </c>
      <c r="S32" s="53">
        <v>12.507142452587599</v>
      </c>
      <c r="T32" s="53">
        <v>16.420223294962</v>
      </c>
      <c r="U32" s="55">
        <v>-31.286769597517299</v>
      </c>
    </row>
    <row r="33" spans="1:21" ht="12" thickBot="1">
      <c r="A33" s="77"/>
      <c r="B33" s="66" t="s">
        <v>74</v>
      </c>
      <c r="C33" s="6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3">
        <v>170.96</v>
      </c>
      <c r="P33" s="56"/>
      <c r="Q33" s="56"/>
      <c r="R33" s="56"/>
      <c r="S33" s="56"/>
      <c r="T33" s="56"/>
      <c r="U33" s="57"/>
    </row>
    <row r="34" spans="1:21" ht="12" thickBot="1">
      <c r="A34" s="77"/>
      <c r="B34" s="66" t="s">
        <v>75</v>
      </c>
      <c r="C34" s="67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3">
        <v>1</v>
      </c>
      <c r="P34" s="56"/>
      <c r="Q34" s="56"/>
      <c r="R34" s="56"/>
      <c r="S34" s="56"/>
      <c r="T34" s="56"/>
      <c r="U34" s="57"/>
    </row>
    <row r="35" spans="1:21" ht="12" customHeight="1" thickBot="1">
      <c r="A35" s="77"/>
      <c r="B35" s="66" t="s">
        <v>31</v>
      </c>
      <c r="C35" s="67"/>
      <c r="D35" s="53">
        <v>250848.17879999999</v>
      </c>
      <c r="E35" s="53">
        <v>426466.56679999997</v>
      </c>
      <c r="F35" s="54">
        <v>58.820127608652697</v>
      </c>
      <c r="G35" s="53">
        <v>146651.51930000001</v>
      </c>
      <c r="H35" s="54">
        <v>71.050514851365705</v>
      </c>
      <c r="I35" s="53">
        <v>20008.383399999999</v>
      </c>
      <c r="J35" s="54">
        <v>7.9762920726455002</v>
      </c>
      <c r="K35" s="53">
        <v>22609.970600000001</v>
      </c>
      <c r="L35" s="54">
        <v>15.417481324382001</v>
      </c>
      <c r="M35" s="54">
        <v>-0.11506371441279099</v>
      </c>
      <c r="N35" s="53">
        <v>3233257.199</v>
      </c>
      <c r="O35" s="53">
        <v>34029459.500100002</v>
      </c>
      <c r="P35" s="53">
        <v>16270</v>
      </c>
      <c r="Q35" s="53">
        <v>26326</v>
      </c>
      <c r="R35" s="54">
        <v>-38.197979184076601</v>
      </c>
      <c r="S35" s="53">
        <v>15.417835205900399</v>
      </c>
      <c r="T35" s="53">
        <v>15.5176231216288</v>
      </c>
      <c r="U35" s="55">
        <v>-0.64722390916585104</v>
      </c>
    </row>
    <row r="36" spans="1:21" ht="12" customHeight="1" thickBot="1">
      <c r="A36" s="77"/>
      <c r="B36" s="66" t="s">
        <v>68</v>
      </c>
      <c r="C36" s="67"/>
      <c r="D36" s="53">
        <v>110515.5</v>
      </c>
      <c r="E36" s="56"/>
      <c r="F36" s="56"/>
      <c r="G36" s="56"/>
      <c r="H36" s="56"/>
      <c r="I36" s="53">
        <v>4763.87</v>
      </c>
      <c r="J36" s="54">
        <v>4.3105899172514297</v>
      </c>
      <c r="K36" s="56"/>
      <c r="L36" s="56"/>
      <c r="M36" s="56"/>
      <c r="N36" s="53">
        <v>2429230.9500000002</v>
      </c>
      <c r="O36" s="53">
        <v>9502697.0299999993</v>
      </c>
      <c r="P36" s="53">
        <v>92</v>
      </c>
      <c r="Q36" s="53">
        <v>91</v>
      </c>
      <c r="R36" s="54">
        <v>1.0989010989011001</v>
      </c>
      <c r="S36" s="53">
        <v>1201.2554347826101</v>
      </c>
      <c r="T36" s="53">
        <v>1372.5467032966999</v>
      </c>
      <c r="U36" s="55">
        <v>-14.2593543017013</v>
      </c>
    </row>
    <row r="37" spans="1:21" ht="12" thickBot="1">
      <c r="A37" s="77"/>
      <c r="B37" s="66" t="s">
        <v>35</v>
      </c>
      <c r="C37" s="67"/>
      <c r="D37" s="53">
        <v>447966.83</v>
      </c>
      <c r="E37" s="53">
        <v>909095.88859999995</v>
      </c>
      <c r="F37" s="54">
        <v>49.276081392235199</v>
      </c>
      <c r="G37" s="53">
        <v>1144687.02</v>
      </c>
      <c r="H37" s="54">
        <v>-60.865562186596698</v>
      </c>
      <c r="I37" s="53">
        <v>-52964.45</v>
      </c>
      <c r="J37" s="54">
        <v>-11.823297274041501</v>
      </c>
      <c r="K37" s="53">
        <v>-123284.86</v>
      </c>
      <c r="L37" s="54">
        <v>-10.770180656019001</v>
      </c>
      <c r="M37" s="54">
        <v>-0.57038966504078403</v>
      </c>
      <c r="N37" s="53">
        <v>5007875.59</v>
      </c>
      <c r="O37" s="53">
        <v>87636779.879999995</v>
      </c>
      <c r="P37" s="53">
        <v>177</v>
      </c>
      <c r="Q37" s="53">
        <v>159</v>
      </c>
      <c r="R37" s="54">
        <v>11.320754716981099</v>
      </c>
      <c r="S37" s="53">
        <v>2530.8860451977398</v>
      </c>
      <c r="T37" s="53">
        <v>2303.2756603773601</v>
      </c>
      <c r="U37" s="55">
        <v>8.9933083021364606</v>
      </c>
    </row>
    <row r="38" spans="1:21" ht="12" thickBot="1">
      <c r="A38" s="77"/>
      <c r="B38" s="66" t="s">
        <v>36</v>
      </c>
      <c r="C38" s="67"/>
      <c r="D38" s="53">
        <v>593753.57999999996</v>
      </c>
      <c r="E38" s="53">
        <v>848941.34580000001</v>
      </c>
      <c r="F38" s="54">
        <v>69.940471498708405</v>
      </c>
      <c r="G38" s="53">
        <v>470161.51</v>
      </c>
      <c r="H38" s="54">
        <v>26.287151834270801</v>
      </c>
      <c r="I38" s="53">
        <v>-57180.59</v>
      </c>
      <c r="J38" s="54">
        <v>-9.6303570919100796</v>
      </c>
      <c r="K38" s="53">
        <v>-6945.31</v>
      </c>
      <c r="L38" s="54">
        <v>-1.47721790326903</v>
      </c>
      <c r="M38" s="54">
        <v>7.2329788015221803</v>
      </c>
      <c r="N38" s="53">
        <v>10223927.369999999</v>
      </c>
      <c r="O38" s="53">
        <v>77115691.159999996</v>
      </c>
      <c r="P38" s="53">
        <v>227</v>
      </c>
      <c r="Q38" s="53">
        <v>186</v>
      </c>
      <c r="R38" s="54">
        <v>22.0430107526882</v>
      </c>
      <c r="S38" s="53">
        <v>2615.6545374449302</v>
      </c>
      <c r="T38" s="53">
        <v>2629.5645161290299</v>
      </c>
      <c r="U38" s="55">
        <v>-0.53179724175982801</v>
      </c>
    </row>
    <row r="39" spans="1:21" ht="12" thickBot="1">
      <c r="A39" s="77"/>
      <c r="B39" s="66" t="s">
        <v>37</v>
      </c>
      <c r="C39" s="67"/>
      <c r="D39" s="53">
        <v>443284.99</v>
      </c>
      <c r="E39" s="53">
        <v>528507.03079999995</v>
      </c>
      <c r="F39" s="54">
        <v>83.874946626348702</v>
      </c>
      <c r="G39" s="53">
        <v>449072.67</v>
      </c>
      <c r="H39" s="54">
        <v>-1.28880699865348</v>
      </c>
      <c r="I39" s="53">
        <v>-69146.259999999995</v>
      </c>
      <c r="J39" s="54">
        <v>-15.5986017031617</v>
      </c>
      <c r="K39" s="53">
        <v>-59102.13</v>
      </c>
      <c r="L39" s="54">
        <v>-13.160927829342199</v>
      </c>
      <c r="M39" s="54">
        <v>0.169945313307659</v>
      </c>
      <c r="N39" s="53">
        <v>4779701</v>
      </c>
      <c r="O39" s="53">
        <v>55429543.479999997</v>
      </c>
      <c r="P39" s="53">
        <v>257</v>
      </c>
      <c r="Q39" s="53">
        <v>176</v>
      </c>
      <c r="R39" s="54">
        <v>46.022727272727302</v>
      </c>
      <c r="S39" s="53">
        <v>1724.8443190661501</v>
      </c>
      <c r="T39" s="53">
        <v>1662.8086363636401</v>
      </c>
      <c r="U39" s="55">
        <v>3.5965960531497898</v>
      </c>
    </row>
    <row r="40" spans="1:21" ht="12" customHeight="1" thickBot="1">
      <c r="A40" s="77"/>
      <c r="B40" s="66" t="s">
        <v>70</v>
      </c>
      <c r="C40" s="67"/>
      <c r="D40" s="53">
        <v>3.58</v>
      </c>
      <c r="E40" s="56"/>
      <c r="F40" s="56"/>
      <c r="G40" s="53">
        <v>1.43</v>
      </c>
      <c r="H40" s="54">
        <v>150.34965034965001</v>
      </c>
      <c r="I40" s="53">
        <v>3.39</v>
      </c>
      <c r="J40" s="54">
        <v>94.692737430167597</v>
      </c>
      <c r="K40" s="53">
        <v>0.09</v>
      </c>
      <c r="L40" s="54">
        <v>6.2937062937062898</v>
      </c>
      <c r="M40" s="54">
        <v>36.6666666666667</v>
      </c>
      <c r="N40" s="53">
        <v>421.16</v>
      </c>
      <c r="O40" s="53">
        <v>3535.38</v>
      </c>
      <c r="P40" s="53">
        <v>6</v>
      </c>
      <c r="Q40" s="53">
        <v>16</v>
      </c>
      <c r="R40" s="54">
        <v>-62.5</v>
      </c>
      <c r="S40" s="53">
        <v>0.59666666666666701</v>
      </c>
      <c r="T40" s="53">
        <v>1.659375</v>
      </c>
      <c r="U40" s="55">
        <v>-178.107541899441</v>
      </c>
    </row>
    <row r="41" spans="1:21" ht="12" customHeight="1" thickBot="1">
      <c r="A41" s="77"/>
      <c r="B41" s="66" t="s">
        <v>32</v>
      </c>
      <c r="C41" s="67"/>
      <c r="D41" s="53">
        <v>245095.7273</v>
      </c>
      <c r="E41" s="53">
        <v>397321.84499999997</v>
      </c>
      <c r="F41" s="54">
        <v>61.686949857992303</v>
      </c>
      <c r="G41" s="53">
        <v>271796.60619999998</v>
      </c>
      <c r="H41" s="54">
        <v>-9.8238455856039408</v>
      </c>
      <c r="I41" s="53">
        <v>12039.894399999999</v>
      </c>
      <c r="J41" s="54">
        <v>4.9123232512588997</v>
      </c>
      <c r="K41" s="53">
        <v>12812.297</v>
      </c>
      <c r="L41" s="54">
        <v>4.7139282491894496</v>
      </c>
      <c r="M41" s="54">
        <v>-6.0286036141684998E-2</v>
      </c>
      <c r="N41" s="53">
        <v>2716785.7370000002</v>
      </c>
      <c r="O41" s="53">
        <v>37889643.222199999</v>
      </c>
      <c r="P41" s="53">
        <v>386</v>
      </c>
      <c r="Q41" s="53">
        <v>245</v>
      </c>
      <c r="R41" s="54">
        <v>57.551020408163303</v>
      </c>
      <c r="S41" s="53">
        <v>634.96302409326404</v>
      </c>
      <c r="T41" s="53">
        <v>569.71917265306104</v>
      </c>
      <c r="U41" s="55">
        <v>10.2752205978249</v>
      </c>
    </row>
    <row r="42" spans="1:21" ht="12" thickBot="1">
      <c r="A42" s="77"/>
      <c r="B42" s="66" t="s">
        <v>33</v>
      </c>
      <c r="C42" s="67"/>
      <c r="D42" s="53">
        <v>827544.80220000003</v>
      </c>
      <c r="E42" s="53">
        <v>1258853.1746</v>
      </c>
      <c r="F42" s="54">
        <v>65.737992237494396</v>
      </c>
      <c r="G42" s="53">
        <v>704148.91960000002</v>
      </c>
      <c r="H42" s="54">
        <v>17.524117294690502</v>
      </c>
      <c r="I42" s="53">
        <v>33739.941800000001</v>
      </c>
      <c r="J42" s="54">
        <v>4.0771136149128697</v>
      </c>
      <c r="K42" s="53">
        <v>39893.188600000001</v>
      </c>
      <c r="L42" s="54">
        <v>5.6654476758498502</v>
      </c>
      <c r="M42" s="54">
        <v>-0.154243042883767</v>
      </c>
      <c r="N42" s="53">
        <v>8756911.1741000004</v>
      </c>
      <c r="O42" s="53">
        <v>93446205.914900005</v>
      </c>
      <c r="P42" s="53">
        <v>3591</v>
      </c>
      <c r="Q42" s="53">
        <v>2353</v>
      </c>
      <c r="R42" s="54">
        <v>52.613684657883603</v>
      </c>
      <c r="S42" s="53">
        <v>230.44968036758601</v>
      </c>
      <c r="T42" s="53">
        <v>199.27356387590299</v>
      </c>
      <c r="U42" s="55">
        <v>13.5283834813544</v>
      </c>
    </row>
    <row r="43" spans="1:21" ht="12" thickBot="1">
      <c r="A43" s="77"/>
      <c r="B43" s="66" t="s">
        <v>38</v>
      </c>
      <c r="C43" s="67"/>
      <c r="D43" s="53">
        <v>209978.69</v>
      </c>
      <c r="E43" s="53">
        <v>390363.3775</v>
      </c>
      <c r="F43" s="54">
        <v>53.7905710686193</v>
      </c>
      <c r="G43" s="53">
        <v>198759.51</v>
      </c>
      <c r="H43" s="54">
        <v>5.6446003514498502</v>
      </c>
      <c r="I43" s="53">
        <v>-11310.96</v>
      </c>
      <c r="J43" s="54">
        <v>-5.3867180521985301</v>
      </c>
      <c r="K43" s="53">
        <v>-27354.16</v>
      </c>
      <c r="L43" s="54">
        <v>-13.7624408512579</v>
      </c>
      <c r="M43" s="54">
        <v>-0.58649945748653898</v>
      </c>
      <c r="N43" s="53">
        <v>2206330.35</v>
      </c>
      <c r="O43" s="53">
        <v>39960258.530000001</v>
      </c>
      <c r="P43" s="53">
        <v>140</v>
      </c>
      <c r="Q43" s="53">
        <v>76</v>
      </c>
      <c r="R43" s="54">
        <v>84.210526315789494</v>
      </c>
      <c r="S43" s="53">
        <v>1499.84778571429</v>
      </c>
      <c r="T43" s="53">
        <v>1614.8680263157901</v>
      </c>
      <c r="U43" s="55">
        <v>-7.6687942401253002</v>
      </c>
    </row>
    <row r="44" spans="1:21" ht="12" thickBot="1">
      <c r="A44" s="77"/>
      <c r="B44" s="66" t="s">
        <v>39</v>
      </c>
      <c r="C44" s="67"/>
      <c r="D44" s="53">
        <v>82627.41</v>
      </c>
      <c r="E44" s="53">
        <v>79721.515499999994</v>
      </c>
      <c r="F44" s="54">
        <v>103.64505677266</v>
      </c>
      <c r="G44" s="53">
        <v>84340.21</v>
      </c>
      <c r="H44" s="54">
        <v>-2.0308225459718301</v>
      </c>
      <c r="I44" s="53">
        <v>10532.73</v>
      </c>
      <c r="J44" s="54">
        <v>12.7472590512035</v>
      </c>
      <c r="K44" s="53">
        <v>10676.71</v>
      </c>
      <c r="L44" s="54">
        <v>12.659098192902301</v>
      </c>
      <c r="M44" s="54">
        <v>-1.348542762705E-2</v>
      </c>
      <c r="N44" s="53">
        <v>999380.86</v>
      </c>
      <c r="O44" s="53">
        <v>14848039.300000001</v>
      </c>
      <c r="P44" s="53">
        <v>67</v>
      </c>
      <c r="Q44" s="53">
        <v>53</v>
      </c>
      <c r="R44" s="54">
        <v>26.415094339622598</v>
      </c>
      <c r="S44" s="53">
        <v>1233.2449253731299</v>
      </c>
      <c r="T44" s="53">
        <v>896.06566037735797</v>
      </c>
      <c r="U44" s="55">
        <v>27.340819172133099</v>
      </c>
    </row>
    <row r="45" spans="1:21" ht="12" thickBot="1">
      <c r="A45" s="78"/>
      <c r="B45" s="66" t="s">
        <v>34</v>
      </c>
      <c r="C45" s="67"/>
      <c r="D45" s="58">
        <v>82661.487200000003</v>
      </c>
      <c r="E45" s="59"/>
      <c r="F45" s="59"/>
      <c r="G45" s="58">
        <v>6247.9326000000001</v>
      </c>
      <c r="H45" s="60">
        <v>1223.0214295205401</v>
      </c>
      <c r="I45" s="58">
        <v>9182.4321</v>
      </c>
      <c r="J45" s="60">
        <v>11.108476765949099</v>
      </c>
      <c r="K45" s="58">
        <v>824.22670000000005</v>
      </c>
      <c r="L45" s="60">
        <v>13.1919908995177</v>
      </c>
      <c r="M45" s="60">
        <v>10.1406632422852</v>
      </c>
      <c r="N45" s="58">
        <v>637223.6335</v>
      </c>
      <c r="O45" s="58">
        <v>4400464.8443</v>
      </c>
      <c r="P45" s="58">
        <v>47</v>
      </c>
      <c r="Q45" s="58">
        <v>47</v>
      </c>
      <c r="R45" s="60">
        <v>0</v>
      </c>
      <c r="S45" s="58">
        <v>1758.7550468085101</v>
      </c>
      <c r="T45" s="58">
        <v>2494.62761702128</v>
      </c>
      <c r="U45" s="61">
        <v>-41.840537802470102</v>
      </c>
    </row>
  </sheetData>
  <mergeCells count="43"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2:C32"/>
    <mergeCell ref="B33:C33"/>
    <mergeCell ref="B34:C34"/>
    <mergeCell ref="B23:C23"/>
    <mergeCell ref="B24:C24"/>
    <mergeCell ref="B25:C25"/>
    <mergeCell ref="B14:C14"/>
    <mergeCell ref="B15:C15"/>
    <mergeCell ref="B16:C16"/>
    <mergeCell ref="B17:C17"/>
    <mergeCell ref="B31:C31"/>
    <mergeCell ref="B28:C28"/>
    <mergeCell ref="B29:C29"/>
    <mergeCell ref="B21:C21"/>
    <mergeCell ref="B22:C22"/>
    <mergeCell ref="B26:C26"/>
    <mergeCell ref="B27:C27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0:C30"/>
    <mergeCell ref="B19:C19"/>
    <mergeCell ref="B20:C20"/>
    <mergeCell ref="B35:C35"/>
    <mergeCell ref="B36:C36"/>
    <mergeCell ref="B13:C13"/>
  </mergeCells>
  <phoneticPr fontId="2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2"/>
  <sheetViews>
    <sheetView topLeftCell="A13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127494</v>
      </c>
      <c r="D2" s="36">
        <v>1293718.3438871801</v>
      </c>
      <c r="E2" s="36">
        <v>1461008.60245128</v>
      </c>
      <c r="F2" s="36">
        <v>-167290.258564102</v>
      </c>
      <c r="G2" s="36">
        <v>1461008.60245128</v>
      </c>
      <c r="H2" s="36">
        <v>-0.129309644061669</v>
      </c>
    </row>
    <row r="3" spans="1:8">
      <c r="A3" s="36">
        <v>2</v>
      </c>
      <c r="B3" s="36">
        <v>13</v>
      </c>
      <c r="C3" s="36">
        <v>14353</v>
      </c>
      <c r="D3" s="36">
        <v>147998.32045474599</v>
      </c>
      <c r="E3" s="36">
        <v>114079.306126806</v>
      </c>
      <c r="F3" s="36">
        <v>33919.0143279404</v>
      </c>
      <c r="G3" s="36">
        <v>114079.306126806</v>
      </c>
      <c r="H3" s="36">
        <v>0.22918513009958</v>
      </c>
    </row>
    <row r="4" spans="1:8">
      <c r="A4" s="36">
        <v>3</v>
      </c>
      <c r="B4" s="36">
        <v>14</v>
      </c>
      <c r="C4" s="36">
        <v>174843</v>
      </c>
      <c r="D4" s="36">
        <v>270527.44038034201</v>
      </c>
      <c r="E4" s="36">
        <v>200637.354719658</v>
      </c>
      <c r="F4" s="36">
        <v>69890.085660683806</v>
      </c>
      <c r="G4" s="36">
        <v>200637.354719658</v>
      </c>
      <c r="H4" s="36">
        <v>0.258347491708876</v>
      </c>
    </row>
    <row r="5" spans="1:8">
      <c r="A5" s="36">
        <v>4</v>
      </c>
      <c r="B5" s="36">
        <v>15</v>
      </c>
      <c r="C5" s="36">
        <v>4482</v>
      </c>
      <c r="D5" s="36">
        <v>77743.999340170907</v>
      </c>
      <c r="E5" s="36">
        <v>60170.787178632498</v>
      </c>
      <c r="F5" s="36">
        <v>17573.2121615385</v>
      </c>
      <c r="G5" s="36">
        <v>60170.787178632498</v>
      </c>
      <c r="H5" s="36">
        <v>0.22603946684870699</v>
      </c>
    </row>
    <row r="6" spans="1:8">
      <c r="A6" s="36">
        <v>5</v>
      </c>
      <c r="B6" s="36">
        <v>16</v>
      </c>
      <c r="C6" s="36">
        <v>5115</v>
      </c>
      <c r="D6" s="36">
        <v>315239.79076581198</v>
      </c>
      <c r="E6" s="36">
        <v>276043.30614017101</v>
      </c>
      <c r="F6" s="36">
        <v>39196.484625641002</v>
      </c>
      <c r="G6" s="36">
        <v>276043.30614017101</v>
      </c>
      <c r="H6" s="36">
        <v>0.124338632919471</v>
      </c>
    </row>
    <row r="7" spans="1:8">
      <c r="A7" s="36">
        <v>6</v>
      </c>
      <c r="B7" s="36">
        <v>17</v>
      </c>
      <c r="C7" s="36">
        <v>32299</v>
      </c>
      <c r="D7" s="36">
        <v>444676.91757264902</v>
      </c>
      <c r="E7" s="36">
        <v>400969.40887948702</v>
      </c>
      <c r="F7" s="36">
        <v>43707.508693162403</v>
      </c>
      <c r="G7" s="36">
        <v>400969.40887948702</v>
      </c>
      <c r="H7" s="36">
        <v>9.8290482293859199E-2</v>
      </c>
    </row>
    <row r="8" spans="1:8">
      <c r="A8" s="36">
        <v>7</v>
      </c>
      <c r="B8" s="36">
        <v>18</v>
      </c>
      <c r="C8" s="36">
        <v>109020</v>
      </c>
      <c r="D8" s="36">
        <v>291073.93092649599</v>
      </c>
      <c r="E8" s="36">
        <v>232655.70864871799</v>
      </c>
      <c r="F8" s="36">
        <v>58418.222277777801</v>
      </c>
      <c r="G8" s="36">
        <v>232655.70864871799</v>
      </c>
      <c r="H8" s="36">
        <v>0.200698915536101</v>
      </c>
    </row>
    <row r="9" spans="1:8">
      <c r="A9" s="36">
        <v>8</v>
      </c>
      <c r="B9" s="36">
        <v>19</v>
      </c>
      <c r="C9" s="36">
        <v>125136</v>
      </c>
      <c r="D9" s="36">
        <v>266113.54602905997</v>
      </c>
      <c r="E9" s="36">
        <v>216937.491480342</v>
      </c>
      <c r="F9" s="36">
        <v>49176.054548717897</v>
      </c>
      <c r="G9" s="36">
        <v>216937.491480342</v>
      </c>
      <c r="H9" s="36">
        <v>0.18479350368488101</v>
      </c>
    </row>
    <row r="10" spans="1:8">
      <c r="A10" s="36">
        <v>9</v>
      </c>
      <c r="B10" s="36">
        <v>21</v>
      </c>
      <c r="C10" s="36">
        <v>489822</v>
      </c>
      <c r="D10" s="36">
        <v>2374177.8705453002</v>
      </c>
      <c r="E10" s="36">
        <v>2336513.0659538498</v>
      </c>
      <c r="F10" s="36">
        <v>37664.804591453001</v>
      </c>
      <c r="G10" s="36">
        <v>2336513.0659538498</v>
      </c>
      <c r="H10" s="36">
        <v>1.5864356693208601E-2</v>
      </c>
    </row>
    <row r="11" spans="1:8">
      <c r="A11" s="36">
        <v>10</v>
      </c>
      <c r="B11" s="36">
        <v>22</v>
      </c>
      <c r="C11" s="36">
        <v>123586.2</v>
      </c>
      <c r="D11" s="36">
        <v>2223918.4201393202</v>
      </c>
      <c r="E11" s="36">
        <v>2060077.9155307701</v>
      </c>
      <c r="F11" s="36">
        <v>163840.50460854699</v>
      </c>
      <c r="G11" s="36">
        <v>2060077.9155307701</v>
      </c>
      <c r="H11" s="36">
        <v>7.3671994046563702E-2</v>
      </c>
    </row>
    <row r="12" spans="1:8">
      <c r="A12" s="36">
        <v>11</v>
      </c>
      <c r="B12" s="36">
        <v>23</v>
      </c>
      <c r="C12" s="36">
        <v>340812.90399999998</v>
      </c>
      <c r="D12" s="36">
        <v>2786902.2654907</v>
      </c>
      <c r="E12" s="36">
        <v>2566389.9587181602</v>
      </c>
      <c r="F12" s="36">
        <v>220512.30677253599</v>
      </c>
      <c r="G12" s="36">
        <v>2566389.9587181602</v>
      </c>
      <c r="H12" s="36">
        <v>7.91245209791058E-2</v>
      </c>
    </row>
    <row r="13" spans="1:8">
      <c r="A13" s="36">
        <v>12</v>
      </c>
      <c r="B13" s="36">
        <v>24</v>
      </c>
      <c r="C13" s="36">
        <v>29304.475999999999</v>
      </c>
      <c r="D13" s="36">
        <v>918637.64487692295</v>
      </c>
      <c r="E13" s="36">
        <v>855095.46669914504</v>
      </c>
      <c r="F13" s="36">
        <v>63542.178177777801</v>
      </c>
      <c r="G13" s="36">
        <v>855095.46669914504</v>
      </c>
      <c r="H13" s="36">
        <v>6.9170013369407493E-2</v>
      </c>
    </row>
    <row r="14" spans="1:8">
      <c r="A14" s="36">
        <v>13</v>
      </c>
      <c r="B14" s="36">
        <v>25</v>
      </c>
      <c r="C14" s="36">
        <v>105957</v>
      </c>
      <c r="D14" s="36">
        <v>1732515.2267</v>
      </c>
      <c r="E14" s="36">
        <v>1648427.9635000001</v>
      </c>
      <c r="F14" s="36">
        <v>84087.263200000001</v>
      </c>
      <c r="G14" s="36">
        <v>1648427.9635000001</v>
      </c>
      <c r="H14" s="36">
        <v>4.8534790288778502E-2</v>
      </c>
    </row>
    <row r="15" spans="1:8">
      <c r="A15" s="36">
        <v>14</v>
      </c>
      <c r="B15" s="36">
        <v>26</v>
      </c>
      <c r="C15" s="36">
        <v>103181</v>
      </c>
      <c r="D15" s="36">
        <v>447879.09951491602</v>
      </c>
      <c r="E15" s="36">
        <v>405895.02094537503</v>
      </c>
      <c r="F15" s="36">
        <v>41984.078569540899</v>
      </c>
      <c r="G15" s="36">
        <v>405895.02094537503</v>
      </c>
      <c r="H15" s="36">
        <v>9.37397583745537E-2</v>
      </c>
    </row>
    <row r="16" spans="1:8">
      <c r="A16" s="36">
        <v>15</v>
      </c>
      <c r="B16" s="36">
        <v>27</v>
      </c>
      <c r="C16" s="36">
        <v>329033.48599999998</v>
      </c>
      <c r="D16" s="36">
        <v>3195909.9369521402</v>
      </c>
      <c r="E16" s="36">
        <v>2911891.90585641</v>
      </c>
      <c r="F16" s="36">
        <v>284018.03109572601</v>
      </c>
      <c r="G16" s="36">
        <v>2911891.90585641</v>
      </c>
      <c r="H16" s="36">
        <v>8.8869222443291901E-2</v>
      </c>
    </row>
    <row r="17" spans="1:9">
      <c r="A17" s="36">
        <v>16</v>
      </c>
      <c r="B17" s="36">
        <v>29</v>
      </c>
      <c r="C17" s="36">
        <v>240971</v>
      </c>
      <c r="D17" s="36">
        <v>3257438.6050641001</v>
      </c>
      <c r="E17" s="36">
        <v>2827772.4026341899</v>
      </c>
      <c r="F17" s="36">
        <v>429666.20242991397</v>
      </c>
      <c r="G17" s="36">
        <v>2827772.4026341899</v>
      </c>
      <c r="H17" s="36">
        <v>0.13190308537571299</v>
      </c>
    </row>
    <row r="18" spans="1:9">
      <c r="A18" s="36">
        <v>17</v>
      </c>
      <c r="B18" s="36">
        <v>31</v>
      </c>
      <c r="C18" s="36">
        <v>63001.205999999998</v>
      </c>
      <c r="D18" s="36">
        <v>573705.00265041995</v>
      </c>
      <c r="E18" s="36">
        <v>487789.65918762301</v>
      </c>
      <c r="F18" s="36">
        <v>85915.343462796605</v>
      </c>
      <c r="G18" s="36">
        <v>487789.65918762301</v>
      </c>
      <c r="H18" s="36">
        <v>0.149755262836967</v>
      </c>
    </row>
    <row r="19" spans="1:9">
      <c r="A19" s="36">
        <v>18</v>
      </c>
      <c r="B19" s="36">
        <v>32</v>
      </c>
      <c r="C19" s="36">
        <v>31887.621999999999</v>
      </c>
      <c r="D19" s="36">
        <v>533072.05826754402</v>
      </c>
      <c r="E19" s="36">
        <v>510202.44745169498</v>
      </c>
      <c r="F19" s="36">
        <v>22869.610815848999</v>
      </c>
      <c r="G19" s="36">
        <v>510202.44745169498</v>
      </c>
      <c r="H19" s="36">
        <v>4.2901537345952902E-2</v>
      </c>
    </row>
    <row r="20" spans="1:9">
      <c r="A20" s="36">
        <v>19</v>
      </c>
      <c r="B20" s="36">
        <v>33</v>
      </c>
      <c r="C20" s="36">
        <v>52320.284</v>
      </c>
      <c r="D20" s="36">
        <v>615463.96378705802</v>
      </c>
      <c r="E20" s="36">
        <v>497343.69281273999</v>
      </c>
      <c r="F20" s="36">
        <v>118120.270974318</v>
      </c>
      <c r="G20" s="36">
        <v>497343.69281273999</v>
      </c>
      <c r="H20" s="36">
        <v>0.19192069385752999</v>
      </c>
    </row>
    <row r="21" spans="1:9">
      <c r="A21" s="36">
        <v>20</v>
      </c>
      <c r="B21" s="36">
        <v>34</v>
      </c>
      <c r="C21" s="36">
        <v>42780.874000000003</v>
      </c>
      <c r="D21" s="36">
        <v>269351.99985346798</v>
      </c>
      <c r="E21" s="36">
        <v>197821.00267604901</v>
      </c>
      <c r="F21" s="36">
        <v>71530.997177419107</v>
      </c>
      <c r="G21" s="36">
        <v>197821.00267604901</v>
      </c>
      <c r="H21" s="36">
        <v>0.26556698007192497</v>
      </c>
    </row>
    <row r="22" spans="1:9">
      <c r="A22" s="36">
        <v>21</v>
      </c>
      <c r="B22" s="36">
        <v>35</v>
      </c>
      <c r="C22" s="36">
        <v>68801.918999999994</v>
      </c>
      <c r="D22" s="36">
        <v>1589193.5582787599</v>
      </c>
      <c r="E22" s="36">
        <v>1660980.7623336299</v>
      </c>
      <c r="F22" s="36">
        <v>-71787.204054867296</v>
      </c>
      <c r="G22" s="36">
        <v>1660980.7623336299</v>
      </c>
      <c r="H22" s="36">
        <v>-4.5172096048903702E-2</v>
      </c>
    </row>
    <row r="23" spans="1:9">
      <c r="A23" s="36">
        <v>22</v>
      </c>
      <c r="B23" s="36">
        <v>36</v>
      </c>
      <c r="C23" s="36">
        <v>122888.375</v>
      </c>
      <c r="D23" s="36">
        <v>674005.39138672606</v>
      </c>
      <c r="E23" s="36">
        <v>581983.47167706594</v>
      </c>
      <c r="F23" s="36">
        <v>92021.9197096594</v>
      </c>
      <c r="G23" s="36">
        <v>581983.47167706594</v>
      </c>
      <c r="H23" s="36">
        <v>0.13652994602955601</v>
      </c>
    </row>
    <row r="24" spans="1:9">
      <c r="A24" s="36">
        <v>23</v>
      </c>
      <c r="B24" s="36">
        <v>37</v>
      </c>
      <c r="C24" s="36">
        <v>272591.17200000002</v>
      </c>
      <c r="D24" s="36">
        <v>2655441.5075796498</v>
      </c>
      <c r="E24" s="36">
        <v>2416905.9084784202</v>
      </c>
      <c r="F24" s="36">
        <v>238535.59910122401</v>
      </c>
      <c r="G24" s="36">
        <v>2416905.9084784202</v>
      </c>
      <c r="H24" s="36">
        <v>8.9828978879915797E-2</v>
      </c>
    </row>
    <row r="25" spans="1:9">
      <c r="A25" s="36">
        <v>24</v>
      </c>
      <c r="B25" s="36">
        <v>38</v>
      </c>
      <c r="C25" s="36">
        <v>441084.71299999999</v>
      </c>
      <c r="D25" s="36">
        <v>1633347.0497530999</v>
      </c>
      <c r="E25" s="36">
        <v>1657077.3137451301</v>
      </c>
      <c r="F25" s="36">
        <v>-23730.263992035401</v>
      </c>
      <c r="G25" s="36">
        <v>1657077.3137451301</v>
      </c>
      <c r="H25" s="36">
        <v>-1.45286110478618E-2</v>
      </c>
    </row>
    <row r="26" spans="1:9">
      <c r="A26" s="36">
        <v>25</v>
      </c>
      <c r="B26" s="36">
        <v>39</v>
      </c>
      <c r="C26" s="36">
        <v>103088.71</v>
      </c>
      <c r="D26" s="36">
        <v>389097.11326805799</v>
      </c>
      <c r="E26" s="36">
        <v>304130.68046641198</v>
      </c>
      <c r="F26" s="36">
        <v>84966.432801645904</v>
      </c>
      <c r="G26" s="36">
        <v>304130.68046641198</v>
      </c>
      <c r="H26" s="36">
        <v>0.21836819113872599</v>
      </c>
    </row>
    <row r="27" spans="1:9">
      <c r="A27" s="36">
        <v>26</v>
      </c>
      <c r="B27" s="36">
        <v>42</v>
      </c>
      <c r="C27" s="36">
        <v>13547.415000000001</v>
      </c>
      <c r="D27" s="36">
        <v>250848.17869999999</v>
      </c>
      <c r="E27" s="36">
        <v>230839.7948</v>
      </c>
      <c r="F27" s="36">
        <v>20008.383900000001</v>
      </c>
      <c r="G27" s="36">
        <v>230839.7948</v>
      </c>
      <c r="H27" s="36">
        <v>7.9762922751489801E-2</v>
      </c>
    </row>
    <row r="28" spans="1:9">
      <c r="A28" s="36">
        <v>27</v>
      </c>
      <c r="B28" s="36">
        <v>75</v>
      </c>
      <c r="C28" s="36">
        <v>406</v>
      </c>
      <c r="D28" s="36">
        <v>245095.726495726</v>
      </c>
      <c r="E28" s="36">
        <v>233055.83333333299</v>
      </c>
      <c r="F28" s="36">
        <v>12039.8931623932</v>
      </c>
      <c r="G28" s="36">
        <v>233055.83333333299</v>
      </c>
      <c r="H28" s="36">
        <v>4.9123227624301699E-2</v>
      </c>
    </row>
    <row r="29" spans="1:9">
      <c r="A29" s="36">
        <v>28</v>
      </c>
      <c r="B29" s="36">
        <v>76</v>
      </c>
      <c r="C29" s="36">
        <v>3864</v>
      </c>
      <c r="D29" s="36">
        <v>827544.79143504298</v>
      </c>
      <c r="E29" s="36">
        <v>793804.873597436</v>
      </c>
      <c r="F29" s="36">
        <v>33739.917837606801</v>
      </c>
      <c r="G29" s="36">
        <v>793804.873597436</v>
      </c>
      <c r="H29" s="36">
        <v>4.0771107723484697E-2</v>
      </c>
    </row>
    <row r="30" spans="1:9">
      <c r="A30" s="36">
        <v>29</v>
      </c>
      <c r="B30" s="36">
        <v>99</v>
      </c>
      <c r="C30" s="36">
        <v>48</v>
      </c>
      <c r="D30" s="36">
        <v>82661.487028212694</v>
      </c>
      <c r="E30" s="36">
        <v>73479.055260570298</v>
      </c>
      <c r="F30" s="36">
        <v>9182.4317676423907</v>
      </c>
      <c r="G30" s="36">
        <v>73479.055260570298</v>
      </c>
      <c r="H30" s="36">
        <v>0.111084763869641</v>
      </c>
    </row>
    <row r="31" spans="1:9">
      <c r="A31" s="30">
        <v>30</v>
      </c>
      <c r="B31" s="38">
        <v>40</v>
      </c>
      <c r="C31" s="39">
        <v>0</v>
      </c>
      <c r="D31" s="39">
        <v>0</v>
      </c>
      <c r="E31" s="39">
        <v>0</v>
      </c>
      <c r="F31" s="30">
        <v>0</v>
      </c>
      <c r="G31" s="30">
        <v>0</v>
      </c>
      <c r="H31" s="30">
        <v>0</v>
      </c>
      <c r="I31" s="30"/>
    </row>
    <row r="32" spans="1:9">
      <c r="A32" s="30">
        <v>31</v>
      </c>
      <c r="B32" s="38">
        <v>9101</v>
      </c>
      <c r="C32" s="39">
        <v>0</v>
      </c>
      <c r="D32" s="39">
        <v>0</v>
      </c>
      <c r="E32" s="39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92</v>
      </c>
      <c r="D33" s="34">
        <v>110515.5</v>
      </c>
      <c r="E33" s="34">
        <v>105751.63</v>
      </c>
      <c r="F33" s="30"/>
      <c r="G33" s="30"/>
      <c r="H33" s="30"/>
    </row>
    <row r="34" spans="1:8">
      <c r="A34" s="30"/>
      <c r="B34" s="33">
        <v>71</v>
      </c>
      <c r="C34" s="34">
        <v>169</v>
      </c>
      <c r="D34" s="34">
        <v>447966.83</v>
      </c>
      <c r="E34" s="34">
        <v>500931.28</v>
      </c>
      <c r="F34" s="30"/>
      <c r="G34" s="30"/>
      <c r="H34" s="30"/>
    </row>
    <row r="35" spans="1:8">
      <c r="A35" s="30"/>
      <c r="B35" s="33">
        <v>72</v>
      </c>
      <c r="C35" s="34">
        <v>220</v>
      </c>
      <c r="D35" s="34">
        <v>593753.57999999996</v>
      </c>
      <c r="E35" s="34">
        <v>650934.17000000004</v>
      </c>
      <c r="F35" s="30"/>
      <c r="G35" s="30"/>
      <c r="H35" s="30"/>
    </row>
    <row r="36" spans="1:8">
      <c r="A36" s="30"/>
      <c r="B36" s="33">
        <v>73</v>
      </c>
      <c r="C36" s="34">
        <v>247</v>
      </c>
      <c r="D36" s="34">
        <v>443284.99</v>
      </c>
      <c r="E36" s="34">
        <v>512431.25</v>
      </c>
      <c r="F36" s="30"/>
      <c r="G36" s="30"/>
      <c r="H36" s="30"/>
    </row>
    <row r="37" spans="1:8">
      <c r="A37" s="30"/>
      <c r="B37" s="33">
        <v>74</v>
      </c>
      <c r="C37" s="34">
        <v>6</v>
      </c>
      <c r="D37" s="34">
        <v>3.58</v>
      </c>
      <c r="E37" s="34">
        <v>0.19</v>
      </c>
      <c r="F37" s="30"/>
      <c r="G37" s="30"/>
      <c r="H37" s="30"/>
    </row>
    <row r="38" spans="1:8">
      <c r="A38" s="30"/>
      <c r="B38" s="33">
        <v>77</v>
      </c>
      <c r="C38" s="34">
        <v>132</v>
      </c>
      <c r="D38" s="34">
        <v>209978.69</v>
      </c>
      <c r="E38" s="34">
        <v>221289.65</v>
      </c>
      <c r="F38" s="34"/>
      <c r="G38" s="30"/>
      <c r="H38" s="30"/>
    </row>
    <row r="39" spans="1:8">
      <c r="A39" s="30"/>
      <c r="B39" s="33">
        <v>78</v>
      </c>
      <c r="C39" s="34">
        <v>65</v>
      </c>
      <c r="D39" s="34">
        <v>82627.41</v>
      </c>
      <c r="E39" s="34">
        <v>72094.679999999993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2016-03-09T06:04:14Z</dcterms:modified>
</cp:coreProperties>
</file>