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<sst xmlns="http://schemas.openxmlformats.org/spreadsheetml/2006/main" count="117" uniqueCount="74">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</sst>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1" fillId="33" borderId="17" xfId="0" applyNumberFormat="1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3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19" xfId="0" applyFont="1" applyBorder="1" applyAlignment="1">
      <alignment wrapText="1"/>
    </xf>
    <xf numFmtId="49" fontId="22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30997030.868099999</v>
      </c>
      <c r="F3" s="25">
        <f>RA!I7</f>
        <v>723852.26549999998</v>
      </c>
      <c r="G3" s="16">
        <f>SUM(G4:G40)</f>
        <v>30273178.602599993</v>
      </c>
      <c r="H3" s="27">
        <f>RA!J7</f>
        <v>2.3352309728637199</v>
      </c>
      <c r="I3" s="20">
        <f>SUM(I4:I40)</f>
        <v>30997039.035690505</v>
      </c>
      <c r="J3" s="21">
        <f>SUM(J4:J40)</f>
        <v>30273178.681821097</v>
      </c>
      <c r="K3" s="22">
        <f>E3-I3</f>
        <v>-8.167590506374836</v>
      </c>
      <c r="L3" s="22">
        <f>G3-J3</f>
        <v>-7.9221103340387344E-2</v>
      </c>
    </row>
    <row r="4" spans="1:13" x14ac:dyDescent="0.15">
      <c r="A4" s="44">
        <f>RA!A8</f>
        <v>42183</v>
      </c>
      <c r="B4" s="12">
        <v>12</v>
      </c>
      <c r="C4" s="42" t="s">
        <v>6</v>
      </c>
      <c r="D4" s="42"/>
      <c r="E4" s="15">
        <f>VLOOKUP(C4,RA!B8:D36,3,0)</f>
        <v>1051300.851</v>
      </c>
      <c r="F4" s="25">
        <f>VLOOKUP(C4,RA!B8:I39,8,0)</f>
        <v>141482.274</v>
      </c>
      <c r="G4" s="16">
        <f t="shared" ref="G4:G40" si="0">E4-F4</f>
        <v>909818.57700000005</v>
      </c>
      <c r="H4" s="27">
        <f>RA!J8</f>
        <v>13.4578293040876</v>
      </c>
      <c r="I4" s="20">
        <f>VLOOKUP(B4,RMS!B:D,3,FALSE)</f>
        <v>1051301.9631384599</v>
      </c>
      <c r="J4" s="21">
        <f>VLOOKUP(B4,RMS!B:E,4,FALSE)</f>
        <v>909818.59763162397</v>
      </c>
      <c r="K4" s="22">
        <f t="shared" ref="K4:K40" si="1">E4-I4</f>
        <v>-1.1121384599246085</v>
      </c>
      <c r="L4" s="22">
        <f t="shared" ref="L4:L40" si="2">G4-J4</f>
        <v>-2.0631623920053244E-2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218522.89379999999</v>
      </c>
      <c r="F5" s="25">
        <f>VLOOKUP(C5,RA!B9:I40,8,0)</f>
        <v>26498.614399999999</v>
      </c>
      <c r="G5" s="16">
        <f t="shared" si="0"/>
        <v>192024.2794</v>
      </c>
      <c r="H5" s="27">
        <f>RA!J9</f>
        <v>12.1262417585649</v>
      </c>
      <c r="I5" s="20">
        <f>VLOOKUP(B5,RMS!B:D,3,FALSE)</f>
        <v>218522.94291872799</v>
      </c>
      <c r="J5" s="21">
        <f>VLOOKUP(B5,RMS!B:E,4,FALSE)</f>
        <v>192024.297663301</v>
      </c>
      <c r="K5" s="22">
        <f t="shared" si="1"/>
        <v>-4.9118727998575196E-2</v>
      </c>
      <c r="L5" s="22">
        <f t="shared" si="2"/>
        <v>-1.8263300997205079E-2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218106.24129999999</v>
      </c>
      <c r="F6" s="25">
        <f>VLOOKUP(C6,RA!B10:I41,8,0)</f>
        <v>40648.7143</v>
      </c>
      <c r="G6" s="16">
        <f t="shared" si="0"/>
        <v>177457.527</v>
      </c>
      <c r="H6" s="27">
        <f>RA!J10</f>
        <v>18.637116506945201</v>
      </c>
      <c r="I6" s="20">
        <f>VLOOKUP(B6,RMS!B:D,3,FALSE)</f>
        <v>218108.81835213699</v>
      </c>
      <c r="J6" s="21">
        <f>VLOOKUP(B6,RMS!B:E,4,FALSE)</f>
        <v>177457.527366667</v>
      </c>
      <c r="K6" s="22">
        <f>E6-I6</f>
        <v>-2.5770521369995549</v>
      </c>
      <c r="L6" s="22">
        <f t="shared" si="2"/>
        <v>-3.6666699452325702E-4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98442.037899999996</v>
      </c>
      <c r="F7" s="25">
        <f>VLOOKUP(C7,RA!B11:I42,8,0)</f>
        <v>11440.6034</v>
      </c>
      <c r="G7" s="16">
        <f t="shared" si="0"/>
        <v>87001.434500000003</v>
      </c>
      <c r="H7" s="27">
        <f>RA!J11</f>
        <v>11.621664528747001</v>
      </c>
      <c r="I7" s="20">
        <f>VLOOKUP(B7,RMS!B:D,3,FALSE)</f>
        <v>98442.173929059805</v>
      </c>
      <c r="J7" s="21">
        <f>VLOOKUP(B7,RMS!B:E,4,FALSE)</f>
        <v>87001.433635042704</v>
      </c>
      <c r="K7" s="22">
        <f t="shared" si="1"/>
        <v>-0.13602905980951618</v>
      </c>
      <c r="L7" s="22">
        <f t="shared" si="2"/>
        <v>8.6495729919988662E-4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635478.61300000001</v>
      </c>
      <c r="F8" s="25">
        <f>VLOOKUP(C8,RA!B12:I43,8,0)</f>
        <v>-3199.8620000000001</v>
      </c>
      <c r="G8" s="16">
        <f t="shared" si="0"/>
        <v>638678.47499999998</v>
      </c>
      <c r="H8" s="27">
        <f>RA!J12</f>
        <v>-0.50353574999069295</v>
      </c>
      <c r="I8" s="20">
        <f>VLOOKUP(B8,RMS!B:D,3,FALSE)</f>
        <v>635478.73062649602</v>
      </c>
      <c r="J8" s="21">
        <f>VLOOKUP(B8,RMS!B:E,4,FALSE)</f>
        <v>638678.47507350403</v>
      </c>
      <c r="K8" s="22">
        <f t="shared" si="1"/>
        <v>-0.11762649600859731</v>
      </c>
      <c r="L8" s="22">
        <f t="shared" si="2"/>
        <v>-7.3504052124917507E-5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647962.04610000004</v>
      </c>
      <c r="F9" s="25">
        <f>VLOOKUP(C9,RA!B13:I44,8,0)</f>
        <v>82916.333400000003</v>
      </c>
      <c r="G9" s="16">
        <f t="shared" si="0"/>
        <v>565045.71270000003</v>
      </c>
      <c r="H9" s="27">
        <f>RA!J13</f>
        <v>12.7964799634582</v>
      </c>
      <c r="I9" s="20">
        <f>VLOOKUP(B9,RMS!B:D,3,FALSE)</f>
        <v>647962.39160256402</v>
      </c>
      <c r="J9" s="21">
        <f>VLOOKUP(B9,RMS!B:E,4,FALSE)</f>
        <v>565045.71275213698</v>
      </c>
      <c r="K9" s="22">
        <f t="shared" si="1"/>
        <v>-0.34550256398506463</v>
      </c>
      <c r="L9" s="22">
        <f t="shared" si="2"/>
        <v>-5.2136951126158237E-5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270707.00709999999</v>
      </c>
      <c r="F10" s="25">
        <f>VLOOKUP(C10,RA!B14:I45,8,0)</f>
        <v>43468.9611</v>
      </c>
      <c r="G10" s="16">
        <f t="shared" si="0"/>
        <v>227238.04599999997</v>
      </c>
      <c r="H10" s="27">
        <f>RA!J14</f>
        <v>16.057567761422</v>
      </c>
      <c r="I10" s="20">
        <f>VLOOKUP(B10,RMS!B:D,3,FALSE)</f>
        <v>270707.05320256401</v>
      </c>
      <c r="J10" s="21">
        <f>VLOOKUP(B10,RMS!B:E,4,FALSE)</f>
        <v>227238.06595470099</v>
      </c>
      <c r="K10" s="22">
        <f t="shared" si="1"/>
        <v>-4.6102564025204629E-2</v>
      </c>
      <c r="L10" s="22">
        <f t="shared" si="2"/>
        <v>-1.9954701012466103E-2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211375.74540000001</v>
      </c>
      <c r="F11" s="25">
        <f>VLOOKUP(C11,RA!B15:I46,8,0)</f>
        <v>6554.2212</v>
      </c>
      <c r="G11" s="16">
        <f t="shared" si="0"/>
        <v>204821.52420000001</v>
      </c>
      <c r="H11" s="27">
        <f>RA!J15</f>
        <v>3.1007442162283199</v>
      </c>
      <c r="I11" s="20">
        <f>VLOOKUP(B11,RMS!B:D,3,FALSE)</f>
        <v>211376.111857265</v>
      </c>
      <c r="J11" s="21">
        <f>VLOOKUP(B11,RMS!B:E,4,FALSE)</f>
        <v>204821.52367692301</v>
      </c>
      <c r="K11" s="22">
        <f t="shared" si="1"/>
        <v>-0.36645726498682052</v>
      </c>
      <c r="L11" s="22">
        <f t="shared" si="2"/>
        <v>5.2307700389064848E-4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1566627.057</v>
      </c>
      <c r="F12" s="25">
        <f>VLOOKUP(C12,RA!B16:I47,8,0)</f>
        <v>18107.734199999999</v>
      </c>
      <c r="G12" s="16">
        <f t="shared" si="0"/>
        <v>1548519.3228</v>
      </c>
      <c r="H12" s="27">
        <f>RA!J16</f>
        <v>1.15584204416048</v>
      </c>
      <c r="I12" s="20">
        <f>VLOOKUP(B12,RMS!B:D,3,FALSE)</f>
        <v>1566626.1505777801</v>
      </c>
      <c r="J12" s="21">
        <f>VLOOKUP(B12,RMS!B:E,4,FALSE)</f>
        <v>1548519.3230888899</v>
      </c>
      <c r="K12" s="22">
        <f t="shared" si="1"/>
        <v>0.90642221993766725</v>
      </c>
      <c r="L12" s="22">
        <f t="shared" si="2"/>
        <v>-2.8888997621834278E-4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833835.94810000004</v>
      </c>
      <c r="F13" s="25">
        <f>VLOOKUP(C13,RA!B17:I48,8,0)</f>
        <v>52552.765200000002</v>
      </c>
      <c r="G13" s="16">
        <f t="shared" si="0"/>
        <v>781283.18290000001</v>
      </c>
      <c r="H13" s="27">
        <f>RA!J17</f>
        <v>6.3025305301058401</v>
      </c>
      <c r="I13" s="20">
        <f>VLOOKUP(B13,RMS!B:D,3,FALSE)</f>
        <v>833835.94303504296</v>
      </c>
      <c r="J13" s="21">
        <f>VLOOKUP(B13,RMS!B:E,4,FALSE)</f>
        <v>781283.181859829</v>
      </c>
      <c r="K13" s="22">
        <f t="shared" si="1"/>
        <v>5.0649570766836405E-3</v>
      </c>
      <c r="L13" s="22">
        <f t="shared" si="2"/>
        <v>1.0401710169389844E-3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1896567.8999000001</v>
      </c>
      <c r="F14" s="25">
        <f>VLOOKUP(C14,RA!B18:I49,8,0)</f>
        <v>275687.91580000002</v>
      </c>
      <c r="G14" s="16">
        <f t="shared" si="0"/>
        <v>1620879.9841</v>
      </c>
      <c r="H14" s="27">
        <f>RA!J18</f>
        <v>14.5361479446392</v>
      </c>
      <c r="I14" s="20">
        <f>VLOOKUP(B14,RMS!B:D,3,FALSE)</f>
        <v>1896567.3017118501</v>
      </c>
      <c r="J14" s="21">
        <f>VLOOKUP(B14,RMS!B:E,4,FALSE)</f>
        <v>1620879.9789022501</v>
      </c>
      <c r="K14" s="22">
        <f t="shared" si="1"/>
        <v>0.59818814997561276</v>
      </c>
      <c r="L14" s="22">
        <f t="shared" si="2"/>
        <v>5.1977499388158321E-3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1506677.3395</v>
      </c>
      <c r="F15" s="25">
        <f>VLOOKUP(C15,RA!B19:I50,8,0)</f>
        <v>-287806.98469999997</v>
      </c>
      <c r="G15" s="16">
        <f t="shared" si="0"/>
        <v>1794484.3241999999</v>
      </c>
      <c r="H15" s="27">
        <f>RA!J19</f>
        <v>-19.1020981835109</v>
      </c>
      <c r="I15" s="20">
        <f>VLOOKUP(B15,RMS!B:D,3,FALSE)</f>
        <v>1506677.42114017</v>
      </c>
      <c r="J15" s="21">
        <f>VLOOKUP(B15,RMS!B:E,4,FALSE)</f>
        <v>1794484.32552821</v>
      </c>
      <c r="K15" s="22">
        <f t="shared" si="1"/>
        <v>-8.1640169955790043E-2</v>
      </c>
      <c r="L15" s="22">
        <f t="shared" si="2"/>
        <v>-1.3282101135700941E-3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1634856.6309</v>
      </c>
      <c r="F16" s="25">
        <f>VLOOKUP(C16,RA!B20:I51,8,0)</f>
        <v>46816.527699999999</v>
      </c>
      <c r="G16" s="16">
        <f t="shared" si="0"/>
        <v>1588040.1032</v>
      </c>
      <c r="H16" s="27">
        <f>RA!J20</f>
        <v>2.8636472957403698</v>
      </c>
      <c r="I16" s="20">
        <f>VLOOKUP(B16,RMS!B:D,3,FALSE)</f>
        <v>1634856.9619</v>
      </c>
      <c r="J16" s="21">
        <f>VLOOKUP(B16,RMS!B:E,4,FALSE)</f>
        <v>1588040.1032</v>
      </c>
      <c r="K16" s="22">
        <f t="shared" si="1"/>
        <v>-0.33100000000558794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399094.72129999998</v>
      </c>
      <c r="F17" s="25">
        <f>VLOOKUP(C17,RA!B21:I52,8,0)</f>
        <v>37772.668799999999</v>
      </c>
      <c r="G17" s="16">
        <f t="shared" si="0"/>
        <v>361322.05249999999</v>
      </c>
      <c r="H17" s="27">
        <f>RA!J21</f>
        <v>9.4645874234969494</v>
      </c>
      <c r="I17" s="20">
        <f>VLOOKUP(B17,RMS!B:D,3,FALSE)</f>
        <v>399094.89036637201</v>
      </c>
      <c r="J17" s="21">
        <f>VLOOKUP(B17,RMS!B:E,4,FALSE)</f>
        <v>361322.05242477899</v>
      </c>
      <c r="K17" s="22">
        <f t="shared" si="1"/>
        <v>-0.16906637203646824</v>
      </c>
      <c r="L17" s="22">
        <f t="shared" si="2"/>
        <v>7.5221003498882055E-5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1747778.0870000001</v>
      </c>
      <c r="F18" s="25">
        <f>VLOOKUP(C18,RA!B22:I53,8,0)</f>
        <v>204991.2745</v>
      </c>
      <c r="G18" s="16">
        <f t="shared" si="0"/>
        <v>1542786.8125</v>
      </c>
      <c r="H18" s="27">
        <f>RA!J22</f>
        <v>11.7286786019763</v>
      </c>
      <c r="I18" s="20">
        <f>VLOOKUP(B18,RMS!B:D,3,FALSE)</f>
        <v>1747779.43703504</v>
      </c>
      <c r="J18" s="21">
        <f>VLOOKUP(B18,RMS!B:E,4,FALSE)</f>
        <v>1542786.8134051301</v>
      </c>
      <c r="K18" s="22">
        <f t="shared" si="1"/>
        <v>-1.3500350399408489</v>
      </c>
      <c r="L18" s="22">
        <f t="shared" si="2"/>
        <v>-9.051300585269928E-4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4935718.8811999997</v>
      </c>
      <c r="F19" s="25">
        <f>VLOOKUP(C19,RA!B23:I54,8,0)</f>
        <v>189986.18160000001</v>
      </c>
      <c r="G19" s="16">
        <f t="shared" si="0"/>
        <v>4745732.6995999999</v>
      </c>
      <c r="H19" s="27">
        <f>RA!J23</f>
        <v>3.84920993623951</v>
      </c>
      <c r="I19" s="20">
        <f>VLOOKUP(B19,RMS!B:D,3,FALSE)</f>
        <v>4935721.6072034203</v>
      </c>
      <c r="J19" s="21">
        <f>VLOOKUP(B19,RMS!B:E,4,FALSE)</f>
        <v>4745732.7513914499</v>
      </c>
      <c r="K19" s="22">
        <f t="shared" si="1"/>
        <v>-2.7260034205392003</v>
      </c>
      <c r="L19" s="22">
        <f t="shared" si="2"/>
        <v>-5.1791450008749962E-2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279262.41379999998</v>
      </c>
      <c r="F20" s="25">
        <f>VLOOKUP(C20,RA!B24:I55,8,0)</f>
        <v>38409.306199999999</v>
      </c>
      <c r="G20" s="16">
        <f t="shared" si="0"/>
        <v>240853.10759999999</v>
      </c>
      <c r="H20" s="27">
        <f>RA!J24</f>
        <v>13.753840224093899</v>
      </c>
      <c r="I20" s="20">
        <f>VLOOKUP(B20,RMS!B:D,3,FALSE)</f>
        <v>279262.38508222502</v>
      </c>
      <c r="J20" s="21">
        <f>VLOOKUP(B20,RMS!B:E,4,FALSE)</f>
        <v>240853.10978194</v>
      </c>
      <c r="K20" s="22">
        <f t="shared" si="1"/>
        <v>2.8717774956021458E-2</v>
      </c>
      <c r="L20" s="22">
        <f t="shared" si="2"/>
        <v>-2.1819400135427713E-3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267975.54800000001</v>
      </c>
      <c r="F21" s="25">
        <f>VLOOKUP(C21,RA!B25:I56,8,0)</f>
        <v>15020.473599999999</v>
      </c>
      <c r="G21" s="16">
        <f t="shared" si="0"/>
        <v>252955.07440000001</v>
      </c>
      <c r="H21" s="27">
        <f>RA!J25</f>
        <v>5.6051657369873196</v>
      </c>
      <c r="I21" s="20">
        <f>VLOOKUP(B21,RMS!B:D,3,FALSE)</f>
        <v>267975.55514759902</v>
      </c>
      <c r="J21" s="21">
        <f>VLOOKUP(B21,RMS!B:E,4,FALSE)</f>
        <v>252955.06928929599</v>
      </c>
      <c r="K21" s="22">
        <f t="shared" si="1"/>
        <v>-7.1475990116596222E-3</v>
      </c>
      <c r="L21" s="22">
        <f t="shared" si="2"/>
        <v>5.1107040198985487E-3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993048.62970000005</v>
      </c>
      <c r="F22" s="25">
        <f>VLOOKUP(C22,RA!B26:I57,8,0)</f>
        <v>129255.1654</v>
      </c>
      <c r="G22" s="16">
        <f t="shared" si="0"/>
        <v>863793.46430000011</v>
      </c>
      <c r="H22" s="27">
        <f>RA!J26</f>
        <v>13.0159955448554</v>
      </c>
      <c r="I22" s="20">
        <f>VLOOKUP(B22,RMS!B:D,3,FALSE)</f>
        <v>993048.51571035502</v>
      </c>
      <c r="J22" s="21">
        <f>VLOOKUP(B22,RMS!B:E,4,FALSE)</f>
        <v>863793.39286689099</v>
      </c>
      <c r="K22" s="22">
        <f t="shared" si="1"/>
        <v>0.11398964503314346</v>
      </c>
      <c r="L22" s="22">
        <f t="shared" si="2"/>
        <v>7.143310911487788E-2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209017.26490000001</v>
      </c>
      <c r="F23" s="25">
        <f>VLOOKUP(C23,RA!B27:I58,8,0)</f>
        <v>59634.4329</v>
      </c>
      <c r="G23" s="16">
        <f t="shared" si="0"/>
        <v>149382.83199999999</v>
      </c>
      <c r="H23" s="27">
        <f>RA!J27</f>
        <v>28.530864629068301</v>
      </c>
      <c r="I23" s="20">
        <f>VLOOKUP(B23,RMS!B:D,3,FALSE)</f>
        <v>209017.18206892101</v>
      </c>
      <c r="J23" s="21">
        <f>VLOOKUP(B23,RMS!B:E,4,FALSE)</f>
        <v>149382.841515885</v>
      </c>
      <c r="K23" s="22">
        <f t="shared" si="1"/>
        <v>8.2831078994786367E-2</v>
      </c>
      <c r="L23" s="22">
        <f t="shared" si="2"/>
        <v>-9.5158850017469376E-3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860071.71759999997</v>
      </c>
      <c r="F24" s="25">
        <f>VLOOKUP(C24,RA!B28:I59,8,0)</f>
        <v>7038.5581000000002</v>
      </c>
      <c r="G24" s="16">
        <f t="shared" si="0"/>
        <v>853033.15949999995</v>
      </c>
      <c r="H24" s="27">
        <f>RA!J28</f>
        <v>0.81836874250915403</v>
      </c>
      <c r="I24" s="20">
        <f>VLOOKUP(B24,RMS!B:D,3,FALSE)</f>
        <v>860071.71634778799</v>
      </c>
      <c r="J24" s="21">
        <f>VLOOKUP(B24,RMS!B:E,4,FALSE)</f>
        <v>853033.15717433603</v>
      </c>
      <c r="K24" s="22">
        <f t="shared" si="1"/>
        <v>1.2522119795903563E-3</v>
      </c>
      <c r="L24" s="22">
        <f t="shared" si="2"/>
        <v>2.3256639251485467E-3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658543.2733</v>
      </c>
      <c r="F25" s="25">
        <f>VLOOKUP(C25,RA!B29:I60,8,0)</f>
        <v>81242.712799999994</v>
      </c>
      <c r="G25" s="16">
        <f t="shared" si="0"/>
        <v>577300.56050000002</v>
      </c>
      <c r="H25" s="27">
        <f>RA!J29</f>
        <v>12.3367310993684</v>
      </c>
      <c r="I25" s="20">
        <f>VLOOKUP(B25,RMS!B:D,3,FALSE)</f>
        <v>658543.27279292</v>
      </c>
      <c r="J25" s="21">
        <f>VLOOKUP(B25,RMS!B:E,4,FALSE)</f>
        <v>577300.60014418</v>
      </c>
      <c r="K25" s="22">
        <f t="shared" si="1"/>
        <v>5.0707999616861343E-4</v>
      </c>
      <c r="L25" s="22">
        <f t="shared" si="2"/>
        <v>-3.964417998213321E-2</v>
      </c>
      <c r="M25" s="34"/>
    </row>
    <row r="26" spans="1:13" x14ac:dyDescent="0.15">
      <c r="A26" s="44"/>
      <c r="B26" s="12">
        <v>37</v>
      </c>
      <c r="C26" s="42" t="s">
        <v>28</v>
      </c>
      <c r="D26" s="42"/>
      <c r="E26" s="15">
        <f>VLOOKUP(C26,RA!B30:D57,3,0)</f>
        <v>1682142.2176000001</v>
      </c>
      <c r="F26" s="25">
        <f>VLOOKUP(C26,RA!B30:I61,8,0)</f>
        <v>133890.0159</v>
      </c>
      <c r="G26" s="16">
        <f t="shared" si="0"/>
        <v>1548252.2017000001</v>
      </c>
      <c r="H26" s="27">
        <f>RA!J30</f>
        <v>7.9594944172454003</v>
      </c>
      <c r="I26" s="20">
        <f>VLOOKUP(B26,RMS!B:D,3,FALSE)</f>
        <v>1682142.28464159</v>
      </c>
      <c r="J26" s="21">
        <f>VLOOKUP(B26,RMS!B:E,4,FALSE)</f>
        <v>1548252.1986890601</v>
      </c>
      <c r="K26" s="22">
        <f t="shared" si="1"/>
        <v>-6.7041589878499508E-2</v>
      </c>
      <c r="L26" s="22">
        <f t="shared" si="2"/>
        <v>3.0109400395303965E-3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2220206.1716999998</v>
      </c>
      <c r="F27" s="25">
        <f>VLOOKUP(C27,RA!B31:I62,8,0)</f>
        <v>-124555.9399</v>
      </c>
      <c r="G27" s="16">
        <f t="shared" si="0"/>
        <v>2344762.1115999999</v>
      </c>
      <c r="H27" s="27">
        <f>RA!J31</f>
        <v>-5.6101069120363798</v>
      </c>
      <c r="I27" s="20">
        <f>VLOOKUP(B27,RMS!B:D,3,FALSE)</f>
        <v>2220206.6774212401</v>
      </c>
      <c r="J27" s="21">
        <f>VLOOKUP(B27,RMS!B:E,4,FALSE)</f>
        <v>2344762.1366114998</v>
      </c>
      <c r="K27" s="22">
        <f t="shared" si="1"/>
        <v>-0.50572124030441046</v>
      </c>
      <c r="L27" s="22">
        <f t="shared" si="2"/>
        <v>-2.5011499878019094E-2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111835.43799999999</v>
      </c>
      <c r="F28" s="25">
        <f>VLOOKUP(C28,RA!B32:I63,8,0)</f>
        <v>26476.341499999999</v>
      </c>
      <c r="G28" s="16">
        <f t="shared" si="0"/>
        <v>85359.0965</v>
      </c>
      <c r="H28" s="27">
        <f>RA!J32</f>
        <v>23.6743754694286</v>
      </c>
      <c r="I28" s="20">
        <f>VLOOKUP(B28,RMS!B:D,3,FALSE)</f>
        <v>111835.363968406</v>
      </c>
      <c r="J28" s="21">
        <f>VLOOKUP(B28,RMS!B:E,4,FALSE)</f>
        <v>85359.097148866102</v>
      </c>
      <c r="K28" s="22">
        <f t="shared" si="1"/>
        <v>7.4031593991094269E-2</v>
      </c>
      <c r="L28" s="22">
        <f t="shared" si="2"/>
        <v>-6.4886610198300332E-4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141140.8781</v>
      </c>
      <c r="F30" s="25">
        <f>VLOOKUP(C30,RA!B34:I66,8,0)</f>
        <v>15751.554700000001</v>
      </c>
      <c r="G30" s="16">
        <f t="shared" si="0"/>
        <v>125389.32339999999</v>
      </c>
      <c r="H30" s="27">
        <f>RA!J34</f>
        <v>0</v>
      </c>
      <c r="I30" s="20">
        <f>VLOOKUP(B30,RMS!B:D,3,FALSE)</f>
        <v>141140.87599999999</v>
      </c>
      <c r="J30" s="21">
        <f>VLOOKUP(B30,RMS!B:E,4,FALSE)</f>
        <v>125389.3141</v>
      </c>
      <c r="K30" s="22">
        <f t="shared" si="1"/>
        <v>2.1000000124331564E-3</v>
      </c>
      <c r="L30" s="22">
        <f t="shared" si="2"/>
        <v>9.2999999906169251E-3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79082.14</v>
      </c>
      <c r="F31" s="25">
        <f>VLOOKUP(C31,RA!B35:I67,8,0)</f>
        <v>3417.31</v>
      </c>
      <c r="G31" s="16">
        <f t="shared" si="0"/>
        <v>75664.83</v>
      </c>
      <c r="H31" s="27">
        <f>RA!J35</f>
        <v>11.1601648735952</v>
      </c>
      <c r="I31" s="20">
        <f>VLOOKUP(B31,RMS!B:D,3,FALSE)</f>
        <v>79082.14</v>
      </c>
      <c r="J31" s="21">
        <f>VLOOKUP(B31,RMS!B:E,4,FALSE)</f>
        <v>75664.83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477120.63</v>
      </c>
      <c r="F32" s="25">
        <f>VLOOKUP(C32,RA!B34:I67,8,0)</f>
        <v>-64330.79</v>
      </c>
      <c r="G32" s="16">
        <f t="shared" si="0"/>
        <v>541451.42000000004</v>
      </c>
      <c r="H32" s="27">
        <f>RA!J35</f>
        <v>11.1601648735952</v>
      </c>
      <c r="I32" s="20">
        <f>VLOOKUP(B32,RMS!B:D,3,FALSE)</f>
        <v>477120.63</v>
      </c>
      <c r="J32" s="21">
        <f>VLOOKUP(B32,RMS!B:E,4,FALSE)</f>
        <v>541451.42000000004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2953436.71</v>
      </c>
      <c r="F33" s="25">
        <f>VLOOKUP(C33,RA!B34:I68,8,0)</f>
        <v>-388451.17</v>
      </c>
      <c r="G33" s="16">
        <f t="shared" si="0"/>
        <v>3341887.88</v>
      </c>
      <c r="H33" s="27">
        <f>RA!J34</f>
        <v>0</v>
      </c>
      <c r="I33" s="20">
        <f>VLOOKUP(B33,RMS!B:D,3,FALSE)</f>
        <v>2953436.71</v>
      </c>
      <c r="J33" s="21">
        <f>VLOOKUP(B33,RMS!B:E,4,FALSE)</f>
        <v>3341887.88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634671.09</v>
      </c>
      <c r="F34" s="25">
        <f>VLOOKUP(C34,RA!B35:I69,8,0)</f>
        <v>-105246.18</v>
      </c>
      <c r="G34" s="16">
        <f t="shared" si="0"/>
        <v>739917.27</v>
      </c>
      <c r="H34" s="27">
        <f>RA!J35</f>
        <v>11.1601648735952</v>
      </c>
      <c r="I34" s="20">
        <f>VLOOKUP(B34,RMS!B:D,3,FALSE)</f>
        <v>634671.09</v>
      </c>
      <c r="J34" s="21">
        <f>VLOOKUP(B34,RMS!B:E,4,FALSE)</f>
        <v>739917.27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11.86</v>
      </c>
      <c r="F35" s="25">
        <f>VLOOKUP(C35,RA!B36:I70,8,0)</f>
        <v>10.56</v>
      </c>
      <c r="G35" s="16">
        <f t="shared" si="0"/>
        <v>1.2999999999999989</v>
      </c>
      <c r="H35" s="27">
        <f>RA!J36</f>
        <v>4.3212158902123798</v>
      </c>
      <c r="I35" s="20">
        <f>VLOOKUP(B35,RMS!B:D,3,FALSE)</f>
        <v>11.86</v>
      </c>
      <c r="J35" s="21">
        <f>VLOOKUP(B35,RMS!B:E,4,FALSE)</f>
        <v>1.3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179829.25649999999</v>
      </c>
      <c r="F36" s="25">
        <f>VLOOKUP(C36,RA!B8:I70,8,0)</f>
        <v>9911.9274999999998</v>
      </c>
      <c r="G36" s="16">
        <f t="shared" si="0"/>
        <v>169917.329</v>
      </c>
      <c r="H36" s="27">
        <f>RA!J36</f>
        <v>4.3212158902123798</v>
      </c>
      <c r="I36" s="20">
        <f>VLOOKUP(B36,RMS!B:D,3,FALSE)</f>
        <v>179829.256410256</v>
      </c>
      <c r="J36" s="21">
        <f>VLOOKUP(B36,RMS!B:E,4,FALSE)</f>
        <v>169917.32880341899</v>
      </c>
      <c r="K36" s="22">
        <f t="shared" si="1"/>
        <v>8.9743989519774914E-5</v>
      </c>
      <c r="L36" s="22">
        <f t="shared" si="2"/>
        <v>1.9658100791275501E-4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1038922.1441</v>
      </c>
      <c r="F37" s="25">
        <f>VLOOKUP(C37,RA!B8:I71,8,0)</f>
        <v>-2136.3279000000002</v>
      </c>
      <c r="G37" s="16">
        <f t="shared" si="0"/>
        <v>1041058.4720000001</v>
      </c>
      <c r="H37" s="27">
        <f>RA!J37</f>
        <v>-13.483128994024</v>
      </c>
      <c r="I37" s="20">
        <f>VLOOKUP(B37,RMS!B:D,3,FALSE)</f>
        <v>1038922.1376735</v>
      </c>
      <c r="J37" s="21">
        <f>VLOOKUP(B37,RMS!B:E,4,FALSE)</f>
        <v>1041058.46059829</v>
      </c>
      <c r="K37" s="22">
        <f t="shared" si="1"/>
        <v>6.4265000401064754E-3</v>
      </c>
      <c r="L37" s="22">
        <f t="shared" si="2"/>
        <v>1.1401710100471973E-2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222801.1</v>
      </c>
      <c r="F38" s="25">
        <f>VLOOKUP(C38,RA!B9:I72,8,0)</f>
        <v>-13823.03</v>
      </c>
      <c r="G38" s="16">
        <f t="shared" si="0"/>
        <v>236624.13</v>
      </c>
      <c r="H38" s="27">
        <f>RA!J38</f>
        <v>-13.1525137709824</v>
      </c>
      <c r="I38" s="20">
        <f>VLOOKUP(B38,RMS!B:D,3,FALSE)</f>
        <v>222801.1</v>
      </c>
      <c r="J38" s="21">
        <f>VLOOKUP(B38,RMS!B:E,4,FALSE)</f>
        <v>236624.13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106402.6</v>
      </c>
      <c r="F39" s="25">
        <f>VLOOKUP(C39,RA!B10:I73,8,0)</f>
        <v>13721.22</v>
      </c>
      <c r="G39" s="16">
        <f t="shared" si="0"/>
        <v>92681.38</v>
      </c>
      <c r="H39" s="27">
        <f>RA!J39</f>
        <v>-16.582790938216501</v>
      </c>
      <c r="I39" s="20">
        <f>VLOOKUP(B39,RMS!B:D,3,FALSE)</f>
        <v>106402.6</v>
      </c>
      <c r="J39" s="21">
        <f>VLOOKUP(B39,RMS!B:E,4,FALSE)</f>
        <v>92681.38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8457.7842999999993</v>
      </c>
      <c r="F40" s="25">
        <f>VLOOKUP(C40,RA!B8:I74,8,0)</f>
        <v>698.18179999999995</v>
      </c>
      <c r="G40" s="16">
        <f t="shared" si="0"/>
        <v>7759.6024999999991</v>
      </c>
      <c r="H40" s="27">
        <f>RA!J40</f>
        <v>89.038785834738604</v>
      </c>
      <c r="I40" s="20">
        <f>VLOOKUP(B40,RMS!B:D,3,FALSE)</f>
        <v>8457.7838287572795</v>
      </c>
      <c r="J40" s="21">
        <f>VLOOKUP(B40,RMS!B:E,4,FALSE)</f>
        <v>7759.6015429997697</v>
      </c>
      <c r="K40" s="22">
        <f t="shared" si="1"/>
        <v>4.7124271986831445E-4</v>
      </c>
      <c r="L40" s="22">
        <f t="shared" si="2"/>
        <v>9.5700022939126939E-4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9" t="s">
        <v>46</v>
      </c>
      <c r="W1" s="55"/>
    </row>
    <row r="2" spans="1:23" ht="12.75" x14ac:dyDescent="0.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9"/>
      <c r="W2" s="55"/>
    </row>
    <row r="3" spans="1:23" ht="23.25" thickBot="1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60" t="s">
        <v>47</v>
      </c>
      <c r="W3" s="55"/>
    </row>
    <row r="4" spans="1:23" ht="15" thickTop="1" thickBot="1" x14ac:dyDescent="0.2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8"/>
      <c r="W4" s="55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4" t="s">
        <v>4</v>
      </c>
      <c r="C6" s="53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1"/>
      <c r="C7" s="57"/>
      <c r="D7" s="68">
        <v>30997030.868099999</v>
      </c>
      <c r="E7" s="68">
        <v>23827396.930300001</v>
      </c>
      <c r="F7" s="69">
        <v>130.08987494006399</v>
      </c>
      <c r="G7" s="68">
        <v>28387773.864500001</v>
      </c>
      <c r="H7" s="69">
        <v>9.1914815725053103</v>
      </c>
      <c r="I7" s="68">
        <v>723852.26549999998</v>
      </c>
      <c r="J7" s="69">
        <v>2.3352309728637199</v>
      </c>
      <c r="K7" s="68">
        <v>992022.8297</v>
      </c>
      <c r="L7" s="69">
        <v>3.4945425253671001</v>
      </c>
      <c r="M7" s="69">
        <v>-0.27032700878577298</v>
      </c>
      <c r="N7" s="68">
        <v>551789873.9813</v>
      </c>
      <c r="O7" s="68">
        <v>4091148161.4801998</v>
      </c>
      <c r="P7" s="68">
        <v>1208830</v>
      </c>
      <c r="Q7" s="68">
        <v>1169831</v>
      </c>
      <c r="R7" s="69">
        <v>3.33372940193926</v>
      </c>
      <c r="S7" s="68">
        <v>25.642175382890901</v>
      </c>
      <c r="T7" s="68">
        <v>26.4960520139234</v>
      </c>
      <c r="U7" s="70">
        <v>-3.3299695454162301</v>
      </c>
      <c r="V7" s="58"/>
      <c r="W7" s="58"/>
    </row>
    <row r="8" spans="1:23" ht="14.25" thickBot="1" x14ac:dyDescent="0.2">
      <c r="A8" s="48">
        <v>42183</v>
      </c>
      <c r="B8" s="45" t="s">
        <v>6</v>
      </c>
      <c r="C8" s="46"/>
      <c r="D8" s="71">
        <v>1051300.851</v>
      </c>
      <c r="E8" s="71">
        <v>831022.94030000002</v>
      </c>
      <c r="F8" s="72">
        <v>126.50683874268</v>
      </c>
      <c r="G8" s="71">
        <v>813223.19590000005</v>
      </c>
      <c r="H8" s="72">
        <v>29.275807219999098</v>
      </c>
      <c r="I8" s="71">
        <v>141482.274</v>
      </c>
      <c r="J8" s="72">
        <v>13.4578293040876</v>
      </c>
      <c r="K8" s="71">
        <v>89859.8505</v>
      </c>
      <c r="L8" s="72">
        <v>11.049838587123901</v>
      </c>
      <c r="M8" s="72">
        <v>0.57447706859917402</v>
      </c>
      <c r="N8" s="71">
        <v>17152065.348200001</v>
      </c>
      <c r="O8" s="71">
        <v>149490123.98089999</v>
      </c>
      <c r="P8" s="71">
        <v>34566</v>
      </c>
      <c r="Q8" s="71">
        <v>32572</v>
      </c>
      <c r="R8" s="72">
        <v>6.1218224241679904</v>
      </c>
      <c r="S8" s="71">
        <v>30.414304547821601</v>
      </c>
      <c r="T8" s="71">
        <v>35.882294384747603</v>
      </c>
      <c r="U8" s="73">
        <v>-17.9783490637721</v>
      </c>
      <c r="V8" s="58"/>
      <c r="W8" s="58"/>
    </row>
    <row r="9" spans="1:23" ht="12" customHeight="1" thickBot="1" x14ac:dyDescent="0.2">
      <c r="A9" s="49"/>
      <c r="B9" s="45" t="s">
        <v>7</v>
      </c>
      <c r="C9" s="46"/>
      <c r="D9" s="71">
        <v>218522.89379999999</v>
      </c>
      <c r="E9" s="71">
        <v>138247.5576</v>
      </c>
      <c r="F9" s="72">
        <v>158.06636847232099</v>
      </c>
      <c r="G9" s="71">
        <v>134051.2065</v>
      </c>
      <c r="H9" s="72">
        <v>63.014492376090601</v>
      </c>
      <c r="I9" s="71">
        <v>26498.614399999999</v>
      </c>
      <c r="J9" s="72">
        <v>12.1262417585649</v>
      </c>
      <c r="K9" s="71">
        <v>29542.375100000001</v>
      </c>
      <c r="L9" s="72">
        <v>22.038126975007899</v>
      </c>
      <c r="M9" s="72">
        <v>-0.10303033150506601</v>
      </c>
      <c r="N9" s="71">
        <v>2612778.2447000002</v>
      </c>
      <c r="O9" s="71">
        <v>23261423.388900001</v>
      </c>
      <c r="P9" s="71">
        <v>6519</v>
      </c>
      <c r="Q9" s="71">
        <v>6580</v>
      </c>
      <c r="R9" s="72">
        <v>-0.92705167173252601</v>
      </c>
      <c r="S9" s="71">
        <v>33.520922503451402</v>
      </c>
      <c r="T9" s="71">
        <v>18.236467112462002</v>
      </c>
      <c r="U9" s="73">
        <v>45.596762408360597</v>
      </c>
      <c r="V9" s="58"/>
      <c r="W9" s="58"/>
    </row>
    <row r="10" spans="1:23" ht="14.25" thickBot="1" x14ac:dyDescent="0.2">
      <c r="A10" s="49"/>
      <c r="B10" s="45" t="s">
        <v>8</v>
      </c>
      <c r="C10" s="46"/>
      <c r="D10" s="71">
        <v>218106.24129999999</v>
      </c>
      <c r="E10" s="71">
        <v>227727.74830000001</v>
      </c>
      <c r="F10" s="72">
        <v>95.774995769367095</v>
      </c>
      <c r="G10" s="71">
        <v>217396.7818</v>
      </c>
      <c r="H10" s="72">
        <v>0.32634314736665898</v>
      </c>
      <c r="I10" s="71">
        <v>40648.7143</v>
      </c>
      <c r="J10" s="72">
        <v>18.637116506945201</v>
      </c>
      <c r="K10" s="71">
        <v>56722.070299999999</v>
      </c>
      <c r="L10" s="72">
        <v>26.091494929388102</v>
      </c>
      <c r="M10" s="72">
        <v>-0.28337040441205502</v>
      </c>
      <c r="N10" s="71">
        <v>4929945.6260000002</v>
      </c>
      <c r="O10" s="71">
        <v>38672306.701300003</v>
      </c>
      <c r="P10" s="71">
        <v>112427</v>
      </c>
      <c r="Q10" s="71">
        <v>109797</v>
      </c>
      <c r="R10" s="72">
        <v>2.3953295627385098</v>
      </c>
      <c r="S10" s="71">
        <v>1.93998097698951</v>
      </c>
      <c r="T10" s="71">
        <v>1.88694255307522</v>
      </c>
      <c r="U10" s="73">
        <v>2.7339661854106398</v>
      </c>
      <c r="V10" s="58"/>
      <c r="W10" s="58"/>
    </row>
    <row r="11" spans="1:23" ht="14.25" thickBot="1" x14ac:dyDescent="0.2">
      <c r="A11" s="49"/>
      <c r="B11" s="45" t="s">
        <v>9</v>
      </c>
      <c r="C11" s="46"/>
      <c r="D11" s="71">
        <v>98442.037899999996</v>
      </c>
      <c r="E11" s="71">
        <v>96887.4905</v>
      </c>
      <c r="F11" s="72">
        <v>101.604487217057</v>
      </c>
      <c r="G11" s="71">
        <v>77133.170199999993</v>
      </c>
      <c r="H11" s="72">
        <v>27.626075324983798</v>
      </c>
      <c r="I11" s="71">
        <v>11440.6034</v>
      </c>
      <c r="J11" s="72">
        <v>11.621664528747001</v>
      </c>
      <c r="K11" s="71">
        <v>9200.2155000000002</v>
      </c>
      <c r="L11" s="72">
        <v>11.927703057121301</v>
      </c>
      <c r="M11" s="72">
        <v>0.243514719845421</v>
      </c>
      <c r="N11" s="71">
        <v>1896198.3232</v>
      </c>
      <c r="O11" s="71">
        <v>12753814.370999999</v>
      </c>
      <c r="P11" s="71">
        <v>5474</v>
      </c>
      <c r="Q11" s="71">
        <v>5127</v>
      </c>
      <c r="R11" s="72">
        <v>6.7680905012677899</v>
      </c>
      <c r="S11" s="71">
        <v>17.9835655644867</v>
      </c>
      <c r="T11" s="71">
        <v>18.527508308952601</v>
      </c>
      <c r="U11" s="73">
        <v>-3.0246657289146999</v>
      </c>
      <c r="V11" s="58"/>
      <c r="W11" s="58"/>
    </row>
    <row r="12" spans="1:23" ht="14.25" thickBot="1" x14ac:dyDescent="0.2">
      <c r="A12" s="49"/>
      <c r="B12" s="45" t="s">
        <v>10</v>
      </c>
      <c r="C12" s="46"/>
      <c r="D12" s="71">
        <v>635478.61300000001</v>
      </c>
      <c r="E12" s="71">
        <v>299724.05790000001</v>
      </c>
      <c r="F12" s="72">
        <v>212.021222938341</v>
      </c>
      <c r="G12" s="71">
        <v>333281.06160000002</v>
      </c>
      <c r="H12" s="72">
        <v>90.673484400590993</v>
      </c>
      <c r="I12" s="71">
        <v>-3199.8620000000001</v>
      </c>
      <c r="J12" s="72">
        <v>-0.50353574999069295</v>
      </c>
      <c r="K12" s="71">
        <v>32641.477999999999</v>
      </c>
      <c r="L12" s="72">
        <v>9.7939792448140697</v>
      </c>
      <c r="M12" s="72">
        <v>-1.0980305487392501</v>
      </c>
      <c r="N12" s="71">
        <v>6925515.4367000004</v>
      </c>
      <c r="O12" s="71">
        <v>45905100.151199996</v>
      </c>
      <c r="P12" s="71">
        <v>8194</v>
      </c>
      <c r="Q12" s="71">
        <v>7879</v>
      </c>
      <c r="R12" s="72">
        <v>3.9979692854423199</v>
      </c>
      <c r="S12" s="71">
        <v>77.554138760068298</v>
      </c>
      <c r="T12" s="71">
        <v>80.796778284046198</v>
      </c>
      <c r="U12" s="73">
        <v>-4.1811302089366604</v>
      </c>
      <c r="V12" s="58"/>
      <c r="W12" s="58"/>
    </row>
    <row r="13" spans="1:23" ht="14.25" thickBot="1" x14ac:dyDescent="0.2">
      <c r="A13" s="49"/>
      <c r="B13" s="45" t="s">
        <v>11</v>
      </c>
      <c r="C13" s="46"/>
      <c r="D13" s="71">
        <v>647962.04610000004</v>
      </c>
      <c r="E13" s="71">
        <v>447998.11210000003</v>
      </c>
      <c r="F13" s="72">
        <v>144.634994791086</v>
      </c>
      <c r="G13" s="71">
        <v>379291.53100000002</v>
      </c>
      <c r="H13" s="72">
        <v>70.834831031331404</v>
      </c>
      <c r="I13" s="71">
        <v>82916.333400000003</v>
      </c>
      <c r="J13" s="72">
        <v>12.7964799634582</v>
      </c>
      <c r="K13" s="71">
        <v>69115.327799999999</v>
      </c>
      <c r="L13" s="72">
        <v>18.222217516372702</v>
      </c>
      <c r="M13" s="72">
        <v>0.199680823911248</v>
      </c>
      <c r="N13" s="71">
        <v>8152038.0974000003</v>
      </c>
      <c r="O13" s="71">
        <v>67548964.567399994</v>
      </c>
      <c r="P13" s="71">
        <v>16119</v>
      </c>
      <c r="Q13" s="71">
        <v>24515</v>
      </c>
      <c r="R13" s="72">
        <v>-34.248419335100998</v>
      </c>
      <c r="S13" s="71">
        <v>40.198650418760501</v>
      </c>
      <c r="T13" s="71">
        <v>24.547729867428099</v>
      </c>
      <c r="U13" s="73">
        <v>38.933945265058398</v>
      </c>
      <c r="V13" s="58"/>
      <c r="W13" s="58"/>
    </row>
    <row r="14" spans="1:23" ht="14.25" thickBot="1" x14ac:dyDescent="0.2">
      <c r="A14" s="49"/>
      <c r="B14" s="45" t="s">
        <v>12</v>
      </c>
      <c r="C14" s="46"/>
      <c r="D14" s="71">
        <v>270707.00709999999</v>
      </c>
      <c r="E14" s="71">
        <v>180795.1177</v>
      </c>
      <c r="F14" s="72">
        <v>149.73137026255</v>
      </c>
      <c r="G14" s="71">
        <v>196219.03</v>
      </c>
      <c r="H14" s="72">
        <v>37.961647807554598</v>
      </c>
      <c r="I14" s="71">
        <v>43468.9611</v>
      </c>
      <c r="J14" s="72">
        <v>16.057567761422</v>
      </c>
      <c r="K14" s="71">
        <v>28926.970399999998</v>
      </c>
      <c r="L14" s="72">
        <v>14.7421839767529</v>
      </c>
      <c r="M14" s="72">
        <v>0.50271392057012698</v>
      </c>
      <c r="N14" s="71">
        <v>5762854.6726000002</v>
      </c>
      <c r="O14" s="71">
        <v>35938471.9397</v>
      </c>
      <c r="P14" s="71">
        <v>5295</v>
      </c>
      <c r="Q14" s="71">
        <v>5546</v>
      </c>
      <c r="R14" s="72">
        <v>-4.5257843490804204</v>
      </c>
      <c r="S14" s="71">
        <v>51.125024948064201</v>
      </c>
      <c r="T14" s="71">
        <v>176.94803415073901</v>
      </c>
      <c r="U14" s="73">
        <v>-246.10845536113399</v>
      </c>
      <c r="V14" s="58"/>
      <c r="W14" s="58"/>
    </row>
    <row r="15" spans="1:23" ht="14.25" thickBot="1" x14ac:dyDescent="0.2">
      <c r="A15" s="49"/>
      <c r="B15" s="45" t="s">
        <v>13</v>
      </c>
      <c r="C15" s="46"/>
      <c r="D15" s="71">
        <v>211375.74540000001</v>
      </c>
      <c r="E15" s="71">
        <v>166838.21969999999</v>
      </c>
      <c r="F15" s="72">
        <v>126.695037731813</v>
      </c>
      <c r="G15" s="71">
        <v>186859.45310000001</v>
      </c>
      <c r="H15" s="72">
        <v>13.120177702157701</v>
      </c>
      <c r="I15" s="71">
        <v>6554.2212</v>
      </c>
      <c r="J15" s="72">
        <v>3.1007442162283199</v>
      </c>
      <c r="K15" s="71">
        <v>17103.383600000001</v>
      </c>
      <c r="L15" s="72">
        <v>9.1530737761749297</v>
      </c>
      <c r="M15" s="72">
        <v>-0.61678803719282804</v>
      </c>
      <c r="N15" s="71">
        <v>3708007.3036000002</v>
      </c>
      <c r="O15" s="71">
        <v>27790018.168900002</v>
      </c>
      <c r="P15" s="71">
        <v>11020</v>
      </c>
      <c r="Q15" s="71">
        <v>11051</v>
      </c>
      <c r="R15" s="72">
        <v>-0.28051760021717798</v>
      </c>
      <c r="S15" s="71">
        <v>19.181102123412</v>
      </c>
      <c r="T15" s="71">
        <v>21.339859451633298</v>
      </c>
      <c r="U15" s="73">
        <v>-11.254605258508199</v>
      </c>
      <c r="V15" s="58"/>
      <c r="W15" s="58"/>
    </row>
    <row r="16" spans="1:23" ht="14.25" thickBot="1" x14ac:dyDescent="0.2">
      <c r="A16" s="49"/>
      <c r="B16" s="45" t="s">
        <v>14</v>
      </c>
      <c r="C16" s="46"/>
      <c r="D16" s="71">
        <v>1566627.057</v>
      </c>
      <c r="E16" s="71">
        <v>1322054.9919</v>
      </c>
      <c r="F16" s="72">
        <v>118.49938668198</v>
      </c>
      <c r="G16" s="71">
        <v>2039413.2948</v>
      </c>
      <c r="H16" s="72">
        <v>-23.1824632606587</v>
      </c>
      <c r="I16" s="71">
        <v>18107.734199999999</v>
      </c>
      <c r="J16" s="72">
        <v>1.15584204416048</v>
      </c>
      <c r="K16" s="71">
        <v>-217138.47750000001</v>
      </c>
      <c r="L16" s="72">
        <v>-10.647105128403799</v>
      </c>
      <c r="M16" s="72">
        <v>-1.0833925631628301</v>
      </c>
      <c r="N16" s="71">
        <v>29039273.642099999</v>
      </c>
      <c r="O16" s="71">
        <v>202606299.884</v>
      </c>
      <c r="P16" s="71">
        <v>79113</v>
      </c>
      <c r="Q16" s="71">
        <v>81273</v>
      </c>
      <c r="R16" s="72">
        <v>-2.6577092023181201</v>
      </c>
      <c r="S16" s="71">
        <v>19.8023972924804</v>
      </c>
      <c r="T16" s="71">
        <v>26.577501154134801</v>
      </c>
      <c r="U16" s="73">
        <v>-34.213553852023701</v>
      </c>
      <c r="V16" s="58"/>
      <c r="W16" s="58"/>
    </row>
    <row r="17" spans="1:23" ht="12" thickBot="1" x14ac:dyDescent="0.2">
      <c r="A17" s="49"/>
      <c r="B17" s="45" t="s">
        <v>15</v>
      </c>
      <c r="C17" s="46"/>
      <c r="D17" s="71">
        <v>833835.94810000004</v>
      </c>
      <c r="E17" s="71">
        <v>772354.31359999999</v>
      </c>
      <c r="F17" s="72">
        <v>107.96028887486</v>
      </c>
      <c r="G17" s="71">
        <v>1132278.7881</v>
      </c>
      <c r="H17" s="72">
        <v>-26.357717122017</v>
      </c>
      <c r="I17" s="71">
        <v>52552.765200000002</v>
      </c>
      <c r="J17" s="72">
        <v>6.3025305301058401</v>
      </c>
      <c r="K17" s="71">
        <v>58645.9594</v>
      </c>
      <c r="L17" s="72">
        <v>5.1794628687171498</v>
      </c>
      <c r="M17" s="72">
        <v>-0.103897937084477</v>
      </c>
      <c r="N17" s="71">
        <v>22641771.2502</v>
      </c>
      <c r="O17" s="71">
        <v>204199082.787</v>
      </c>
      <c r="P17" s="71">
        <v>17252</v>
      </c>
      <c r="Q17" s="71">
        <v>16678</v>
      </c>
      <c r="R17" s="72">
        <v>3.4416596714234302</v>
      </c>
      <c r="S17" s="71">
        <v>48.332712039183903</v>
      </c>
      <c r="T17" s="71">
        <v>53.487930321381498</v>
      </c>
      <c r="U17" s="73">
        <v>-10.6661059657033</v>
      </c>
      <c r="V17" s="40"/>
      <c r="W17" s="40"/>
    </row>
    <row r="18" spans="1:23" ht="12" thickBot="1" x14ac:dyDescent="0.2">
      <c r="A18" s="49"/>
      <c r="B18" s="45" t="s">
        <v>16</v>
      </c>
      <c r="C18" s="46"/>
      <c r="D18" s="71">
        <v>1896567.8999000001</v>
      </c>
      <c r="E18" s="71">
        <v>2524925.8472000002</v>
      </c>
      <c r="F18" s="72">
        <v>75.113805896643896</v>
      </c>
      <c r="G18" s="71">
        <v>2358857.7030000002</v>
      </c>
      <c r="H18" s="72">
        <v>-19.598036902016499</v>
      </c>
      <c r="I18" s="71">
        <v>275687.91580000002</v>
      </c>
      <c r="J18" s="72">
        <v>14.5361479446392</v>
      </c>
      <c r="K18" s="71">
        <v>183555.85680000001</v>
      </c>
      <c r="L18" s="72">
        <v>7.7815570039071602</v>
      </c>
      <c r="M18" s="72">
        <v>0.50192927976352097</v>
      </c>
      <c r="N18" s="71">
        <v>47194094.186499998</v>
      </c>
      <c r="O18" s="71">
        <v>457998684.82050002</v>
      </c>
      <c r="P18" s="71">
        <v>101736</v>
      </c>
      <c r="Q18" s="71">
        <v>97886</v>
      </c>
      <c r="R18" s="72">
        <v>3.9331467216966698</v>
      </c>
      <c r="S18" s="71">
        <v>18.642052959621001</v>
      </c>
      <c r="T18" s="71">
        <v>19.754602155568701</v>
      </c>
      <c r="U18" s="73">
        <v>-5.9679542717615099</v>
      </c>
      <c r="V18" s="40"/>
      <c r="W18" s="40"/>
    </row>
    <row r="19" spans="1:23" ht="12" thickBot="1" x14ac:dyDescent="0.2">
      <c r="A19" s="49"/>
      <c r="B19" s="45" t="s">
        <v>17</v>
      </c>
      <c r="C19" s="46"/>
      <c r="D19" s="71">
        <v>1506677.3395</v>
      </c>
      <c r="E19" s="71">
        <v>800589.64839999995</v>
      </c>
      <c r="F19" s="72">
        <v>188.19595563234401</v>
      </c>
      <c r="G19" s="71">
        <v>1268237.6285999999</v>
      </c>
      <c r="H19" s="72">
        <v>18.800870240950999</v>
      </c>
      <c r="I19" s="71">
        <v>-287806.98469999997</v>
      </c>
      <c r="J19" s="72">
        <v>-19.1020981835109</v>
      </c>
      <c r="K19" s="71">
        <v>-57424.699399999998</v>
      </c>
      <c r="L19" s="72">
        <v>-4.5279132321117803</v>
      </c>
      <c r="M19" s="72">
        <v>4.01190232960976</v>
      </c>
      <c r="N19" s="71">
        <v>16761381.404100001</v>
      </c>
      <c r="O19" s="71">
        <v>137969326.6663</v>
      </c>
      <c r="P19" s="71">
        <v>12761</v>
      </c>
      <c r="Q19" s="71">
        <v>12277</v>
      </c>
      <c r="R19" s="72">
        <v>3.9423311884010799</v>
      </c>
      <c r="S19" s="71">
        <v>118.068908353577</v>
      </c>
      <c r="T19" s="71">
        <v>93.652917072574695</v>
      </c>
      <c r="U19" s="73">
        <v>20.679441879723999</v>
      </c>
      <c r="V19" s="40"/>
      <c r="W19" s="40"/>
    </row>
    <row r="20" spans="1:23" ht="12" thickBot="1" x14ac:dyDescent="0.2">
      <c r="A20" s="49"/>
      <c r="B20" s="45" t="s">
        <v>18</v>
      </c>
      <c r="C20" s="46"/>
      <c r="D20" s="71">
        <v>1634856.6309</v>
      </c>
      <c r="E20" s="71">
        <v>1334694.7174</v>
      </c>
      <c r="F20" s="72">
        <v>122.48918120277899</v>
      </c>
      <c r="G20" s="71">
        <v>1747753.6292000001</v>
      </c>
      <c r="H20" s="72">
        <v>-6.4595487838681498</v>
      </c>
      <c r="I20" s="71">
        <v>46816.527699999999</v>
      </c>
      <c r="J20" s="72">
        <v>2.8636472957403698</v>
      </c>
      <c r="K20" s="71">
        <v>132542.65969999999</v>
      </c>
      <c r="L20" s="72">
        <v>7.5836008854788499</v>
      </c>
      <c r="M20" s="72">
        <v>-0.64678143772000996</v>
      </c>
      <c r="N20" s="71">
        <v>29748735.492800001</v>
      </c>
      <c r="O20" s="71">
        <v>216908023.5941</v>
      </c>
      <c r="P20" s="71">
        <v>51687</v>
      </c>
      <c r="Q20" s="71">
        <v>47761</v>
      </c>
      <c r="R20" s="72">
        <v>8.2200958941395701</v>
      </c>
      <c r="S20" s="71">
        <v>31.6299384932381</v>
      </c>
      <c r="T20" s="71">
        <v>28.481982521304001</v>
      </c>
      <c r="U20" s="73">
        <v>9.9524568238004107</v>
      </c>
      <c r="V20" s="40"/>
      <c r="W20" s="40"/>
    </row>
    <row r="21" spans="1:23" ht="12" thickBot="1" x14ac:dyDescent="0.2">
      <c r="A21" s="49"/>
      <c r="B21" s="45" t="s">
        <v>19</v>
      </c>
      <c r="C21" s="46"/>
      <c r="D21" s="71">
        <v>399094.72129999998</v>
      </c>
      <c r="E21" s="71">
        <v>439847.2487</v>
      </c>
      <c r="F21" s="72">
        <v>90.734845444538493</v>
      </c>
      <c r="G21" s="71">
        <v>549613.64709999994</v>
      </c>
      <c r="H21" s="72">
        <v>-27.3863152041808</v>
      </c>
      <c r="I21" s="71">
        <v>37772.668799999999</v>
      </c>
      <c r="J21" s="72">
        <v>9.4645874234969494</v>
      </c>
      <c r="K21" s="71">
        <v>17540.345600000001</v>
      </c>
      <c r="L21" s="72">
        <v>3.1913955726082301</v>
      </c>
      <c r="M21" s="72">
        <v>1.1534734640576301</v>
      </c>
      <c r="N21" s="71">
        <v>9372737.6645999998</v>
      </c>
      <c r="O21" s="71">
        <v>82823131.924199998</v>
      </c>
      <c r="P21" s="71">
        <v>35593</v>
      </c>
      <c r="Q21" s="71">
        <v>33618</v>
      </c>
      <c r="R21" s="72">
        <v>5.8748289606758402</v>
      </c>
      <c r="S21" s="71">
        <v>11.2127306296182</v>
      </c>
      <c r="T21" s="71">
        <v>11.2944650455113</v>
      </c>
      <c r="U21" s="73">
        <v>-0.72894300766711095</v>
      </c>
      <c r="V21" s="40"/>
      <c r="W21" s="40"/>
    </row>
    <row r="22" spans="1:23" ht="12" thickBot="1" x14ac:dyDescent="0.2">
      <c r="A22" s="49"/>
      <c r="B22" s="45" t="s">
        <v>20</v>
      </c>
      <c r="C22" s="46"/>
      <c r="D22" s="71">
        <v>1747778.0870000001</v>
      </c>
      <c r="E22" s="71">
        <v>1842754.0097000001</v>
      </c>
      <c r="F22" s="72">
        <v>94.845979322250301</v>
      </c>
      <c r="G22" s="71">
        <v>1494105.1703000001</v>
      </c>
      <c r="H22" s="72">
        <v>16.978250376381801</v>
      </c>
      <c r="I22" s="71">
        <v>204991.2745</v>
      </c>
      <c r="J22" s="72">
        <v>11.7286786019763</v>
      </c>
      <c r="K22" s="71">
        <v>187593.8236</v>
      </c>
      <c r="L22" s="72">
        <v>12.555596977308699</v>
      </c>
      <c r="M22" s="72">
        <v>9.2739998397261006E-2</v>
      </c>
      <c r="N22" s="71">
        <v>46433377.68</v>
      </c>
      <c r="O22" s="71">
        <v>265329067.12810001</v>
      </c>
      <c r="P22" s="71">
        <v>106724</v>
      </c>
      <c r="Q22" s="71">
        <v>101952</v>
      </c>
      <c r="R22" s="72">
        <v>4.6806340238543704</v>
      </c>
      <c r="S22" s="71">
        <v>16.376617133915499</v>
      </c>
      <c r="T22" s="71">
        <v>16.457161968377299</v>
      </c>
      <c r="U22" s="73">
        <v>-0.491828280548542</v>
      </c>
      <c r="V22" s="40"/>
      <c r="W22" s="40"/>
    </row>
    <row r="23" spans="1:23" ht="12" thickBot="1" x14ac:dyDescent="0.2">
      <c r="A23" s="49"/>
      <c r="B23" s="45" t="s">
        <v>21</v>
      </c>
      <c r="C23" s="46"/>
      <c r="D23" s="71">
        <v>4935718.8811999997</v>
      </c>
      <c r="E23" s="71">
        <v>3959907.1894999999</v>
      </c>
      <c r="F23" s="72">
        <v>124.642286927518</v>
      </c>
      <c r="G23" s="71">
        <v>4130148.9657000001</v>
      </c>
      <c r="H23" s="72">
        <v>19.504621314874701</v>
      </c>
      <c r="I23" s="71">
        <v>189986.18160000001</v>
      </c>
      <c r="J23" s="72">
        <v>3.84920993623951</v>
      </c>
      <c r="K23" s="71">
        <v>1136.4608000000001</v>
      </c>
      <c r="L23" s="72">
        <v>2.7516218166416001E-2</v>
      </c>
      <c r="M23" s="72">
        <v>166.17354580113999</v>
      </c>
      <c r="N23" s="71">
        <v>81136387.299199998</v>
      </c>
      <c r="O23" s="71">
        <v>571533621.9914</v>
      </c>
      <c r="P23" s="71">
        <v>130598</v>
      </c>
      <c r="Q23" s="71">
        <v>123639</v>
      </c>
      <c r="R23" s="72">
        <v>5.6284829220553299</v>
      </c>
      <c r="S23" s="71">
        <v>37.793219507190003</v>
      </c>
      <c r="T23" s="71">
        <v>39.577364753839802</v>
      </c>
      <c r="U23" s="73">
        <v>-4.7208077795816603</v>
      </c>
      <c r="V23" s="40"/>
      <c r="W23" s="40"/>
    </row>
    <row r="24" spans="1:23" ht="12" thickBot="1" x14ac:dyDescent="0.2">
      <c r="A24" s="49"/>
      <c r="B24" s="45" t="s">
        <v>22</v>
      </c>
      <c r="C24" s="46"/>
      <c r="D24" s="71">
        <v>279262.41379999998</v>
      </c>
      <c r="E24" s="71">
        <v>344943.21100000001</v>
      </c>
      <c r="F24" s="72">
        <v>80.9589535014794</v>
      </c>
      <c r="G24" s="71">
        <v>340232.02740000002</v>
      </c>
      <c r="H24" s="72">
        <v>-17.920010078392799</v>
      </c>
      <c r="I24" s="71">
        <v>38409.306199999999</v>
      </c>
      <c r="J24" s="72">
        <v>13.753840224093899</v>
      </c>
      <c r="K24" s="71">
        <v>63084.992100000003</v>
      </c>
      <c r="L24" s="72">
        <v>18.541755925238899</v>
      </c>
      <c r="M24" s="72">
        <v>-0.39114986114106198</v>
      </c>
      <c r="N24" s="71">
        <v>7281759.4753999999</v>
      </c>
      <c r="O24" s="71">
        <v>53618587.663999997</v>
      </c>
      <c r="P24" s="71">
        <v>28482</v>
      </c>
      <c r="Q24" s="71">
        <v>27482</v>
      </c>
      <c r="R24" s="72">
        <v>3.6387453605996698</v>
      </c>
      <c r="S24" s="71">
        <v>9.8048737377993103</v>
      </c>
      <c r="T24" s="71">
        <v>9.8791312713776307</v>
      </c>
      <c r="U24" s="73">
        <v>-0.75735328739668095</v>
      </c>
      <c r="V24" s="40"/>
      <c r="W24" s="40"/>
    </row>
    <row r="25" spans="1:23" ht="12" thickBot="1" x14ac:dyDescent="0.2">
      <c r="A25" s="49"/>
      <c r="B25" s="45" t="s">
        <v>23</v>
      </c>
      <c r="C25" s="46"/>
      <c r="D25" s="71">
        <v>267975.54800000001</v>
      </c>
      <c r="E25" s="71">
        <v>308723.12420000002</v>
      </c>
      <c r="F25" s="72">
        <v>86.801255556871595</v>
      </c>
      <c r="G25" s="71">
        <v>340730.82530000003</v>
      </c>
      <c r="H25" s="72">
        <v>-21.352713607858</v>
      </c>
      <c r="I25" s="71">
        <v>15020.473599999999</v>
      </c>
      <c r="J25" s="72">
        <v>5.6051657369873196</v>
      </c>
      <c r="K25" s="71">
        <v>18891.465899999999</v>
      </c>
      <c r="L25" s="72">
        <v>5.5443958976610999</v>
      </c>
      <c r="M25" s="72">
        <v>-0.20490693101799001</v>
      </c>
      <c r="N25" s="71">
        <v>6761017.3969999999</v>
      </c>
      <c r="O25" s="71">
        <v>61046093.354800001</v>
      </c>
      <c r="P25" s="71">
        <v>21129</v>
      </c>
      <c r="Q25" s="71">
        <v>20656</v>
      </c>
      <c r="R25" s="72">
        <v>2.2898915569325999</v>
      </c>
      <c r="S25" s="71">
        <v>12.682831558521499</v>
      </c>
      <c r="T25" s="71">
        <v>13.158144050154901</v>
      </c>
      <c r="U25" s="73">
        <v>-3.7476843356332101</v>
      </c>
      <c r="V25" s="40"/>
      <c r="W25" s="40"/>
    </row>
    <row r="26" spans="1:23" ht="12" thickBot="1" x14ac:dyDescent="0.2">
      <c r="A26" s="49"/>
      <c r="B26" s="45" t="s">
        <v>24</v>
      </c>
      <c r="C26" s="46"/>
      <c r="D26" s="71">
        <v>993048.62970000005</v>
      </c>
      <c r="E26" s="71">
        <v>741818.26459999999</v>
      </c>
      <c r="F26" s="72">
        <v>133.86683465329199</v>
      </c>
      <c r="G26" s="71">
        <v>689404.25269999995</v>
      </c>
      <c r="H26" s="72">
        <v>44.044459518606097</v>
      </c>
      <c r="I26" s="71">
        <v>129255.1654</v>
      </c>
      <c r="J26" s="72">
        <v>13.0159955448554</v>
      </c>
      <c r="K26" s="71">
        <v>136065.93590000001</v>
      </c>
      <c r="L26" s="72">
        <v>19.736741594950701</v>
      </c>
      <c r="M26" s="72">
        <v>-5.0054927083332999E-2</v>
      </c>
      <c r="N26" s="71">
        <v>17684386.7936</v>
      </c>
      <c r="O26" s="71">
        <v>126913086.92910001</v>
      </c>
      <c r="P26" s="71">
        <v>63803</v>
      </c>
      <c r="Q26" s="71">
        <v>58918</v>
      </c>
      <c r="R26" s="72">
        <v>8.2911843579211801</v>
      </c>
      <c r="S26" s="71">
        <v>15.5642936805479</v>
      </c>
      <c r="T26" s="71">
        <v>15.4294029549543</v>
      </c>
      <c r="U26" s="73">
        <v>0.86666782548686605</v>
      </c>
      <c r="V26" s="40"/>
      <c r="W26" s="40"/>
    </row>
    <row r="27" spans="1:23" ht="12" thickBot="1" x14ac:dyDescent="0.2">
      <c r="A27" s="49"/>
      <c r="B27" s="45" t="s">
        <v>25</v>
      </c>
      <c r="C27" s="46"/>
      <c r="D27" s="71">
        <v>209017.26490000001</v>
      </c>
      <c r="E27" s="71">
        <v>356893.2953</v>
      </c>
      <c r="F27" s="72">
        <v>58.565758352031501</v>
      </c>
      <c r="G27" s="71">
        <v>311641.78999999998</v>
      </c>
      <c r="H27" s="72">
        <v>-32.930283547659002</v>
      </c>
      <c r="I27" s="71">
        <v>59634.4329</v>
      </c>
      <c r="J27" s="72">
        <v>28.530864629068301</v>
      </c>
      <c r="K27" s="71">
        <v>98268.430999999997</v>
      </c>
      <c r="L27" s="72">
        <v>31.5324947273599</v>
      </c>
      <c r="M27" s="72">
        <v>-0.39314760301810497</v>
      </c>
      <c r="N27" s="71">
        <v>5935700.0005000001</v>
      </c>
      <c r="O27" s="71">
        <v>47529261.803400002</v>
      </c>
      <c r="P27" s="71">
        <v>31167</v>
      </c>
      <c r="Q27" s="71">
        <v>29174</v>
      </c>
      <c r="R27" s="72">
        <v>6.8314252416535197</v>
      </c>
      <c r="S27" s="71">
        <v>6.7063645811274801</v>
      </c>
      <c r="T27" s="71">
        <v>6.8563558888051004</v>
      </c>
      <c r="U27" s="73">
        <v>-2.23655164975253</v>
      </c>
      <c r="V27" s="40"/>
      <c r="W27" s="40"/>
    </row>
    <row r="28" spans="1:23" ht="12" thickBot="1" x14ac:dyDescent="0.2">
      <c r="A28" s="49"/>
      <c r="B28" s="45" t="s">
        <v>26</v>
      </c>
      <c r="C28" s="46"/>
      <c r="D28" s="71">
        <v>860071.71759999997</v>
      </c>
      <c r="E28" s="71">
        <v>1190589.5667000001</v>
      </c>
      <c r="F28" s="72">
        <v>72.239144509210803</v>
      </c>
      <c r="G28" s="71">
        <v>1246526.8832</v>
      </c>
      <c r="H28" s="72">
        <v>-31.002553639911699</v>
      </c>
      <c r="I28" s="71">
        <v>7038.5581000000002</v>
      </c>
      <c r="J28" s="72">
        <v>0.81836874250915403</v>
      </c>
      <c r="K28" s="71">
        <v>2788.0318000000002</v>
      </c>
      <c r="L28" s="72">
        <v>0.22366399293714001</v>
      </c>
      <c r="M28" s="72">
        <v>1.52456162802734</v>
      </c>
      <c r="N28" s="71">
        <v>23270885.476</v>
      </c>
      <c r="O28" s="71">
        <v>168040275.38890001</v>
      </c>
      <c r="P28" s="71">
        <v>46499</v>
      </c>
      <c r="Q28" s="71">
        <v>45277</v>
      </c>
      <c r="R28" s="72">
        <v>2.6989420677165001</v>
      </c>
      <c r="S28" s="71">
        <v>18.4965637454569</v>
      </c>
      <c r="T28" s="71">
        <v>18.967070245378402</v>
      </c>
      <c r="U28" s="73">
        <v>-2.5437508631143499</v>
      </c>
      <c r="V28" s="40"/>
      <c r="W28" s="40"/>
    </row>
    <row r="29" spans="1:23" ht="12" thickBot="1" x14ac:dyDescent="0.2">
      <c r="A29" s="49"/>
      <c r="B29" s="45" t="s">
        <v>27</v>
      </c>
      <c r="C29" s="46"/>
      <c r="D29" s="71">
        <v>658543.2733</v>
      </c>
      <c r="E29" s="71">
        <v>694969.88740000001</v>
      </c>
      <c r="F29" s="72">
        <v>94.758533461603903</v>
      </c>
      <c r="G29" s="71">
        <v>532666.62659999996</v>
      </c>
      <c r="H29" s="72">
        <v>23.631412296931</v>
      </c>
      <c r="I29" s="71">
        <v>81242.712799999994</v>
      </c>
      <c r="J29" s="72">
        <v>12.3367310993684</v>
      </c>
      <c r="K29" s="71">
        <v>92589.739799999996</v>
      </c>
      <c r="L29" s="72">
        <v>17.382305400095799</v>
      </c>
      <c r="M29" s="72">
        <v>-0.12255166743648201</v>
      </c>
      <c r="N29" s="71">
        <v>16717093.134500001</v>
      </c>
      <c r="O29" s="71">
        <v>127639746.19320001</v>
      </c>
      <c r="P29" s="71">
        <v>102736</v>
      </c>
      <c r="Q29" s="71">
        <v>100817</v>
      </c>
      <c r="R29" s="72">
        <v>1.9034488231151501</v>
      </c>
      <c r="S29" s="71">
        <v>6.4100536647329101</v>
      </c>
      <c r="T29" s="71">
        <v>8.3247082099249106</v>
      </c>
      <c r="U29" s="73">
        <v>-29.869555628311399</v>
      </c>
      <c r="V29" s="40"/>
      <c r="W29" s="40"/>
    </row>
    <row r="30" spans="1:23" ht="12" thickBot="1" x14ac:dyDescent="0.2">
      <c r="A30" s="49"/>
      <c r="B30" s="45" t="s">
        <v>28</v>
      </c>
      <c r="C30" s="46"/>
      <c r="D30" s="71">
        <v>1682142.2176000001</v>
      </c>
      <c r="E30" s="71">
        <v>1784634.6702000001</v>
      </c>
      <c r="F30" s="72">
        <v>94.256950494606599</v>
      </c>
      <c r="G30" s="71">
        <v>1621295.9073000001</v>
      </c>
      <c r="H30" s="72">
        <v>3.7529429406461401</v>
      </c>
      <c r="I30" s="71">
        <v>133890.0159</v>
      </c>
      <c r="J30" s="72">
        <v>7.9594944172454003</v>
      </c>
      <c r="K30" s="71">
        <v>157510.7954</v>
      </c>
      <c r="L30" s="72">
        <v>9.7151170672050995</v>
      </c>
      <c r="M30" s="72">
        <v>-0.14996292438251499</v>
      </c>
      <c r="N30" s="71">
        <v>36423361.224799998</v>
      </c>
      <c r="O30" s="71">
        <v>233152574.4878</v>
      </c>
      <c r="P30" s="71">
        <v>92058</v>
      </c>
      <c r="Q30" s="71">
        <v>88383</v>
      </c>
      <c r="R30" s="72">
        <v>4.1580394419741298</v>
      </c>
      <c r="S30" s="71">
        <v>18.272634834560801</v>
      </c>
      <c r="T30" s="71">
        <v>19.048158623264701</v>
      </c>
      <c r="U30" s="73">
        <v>-4.2441815081698504</v>
      </c>
      <c r="V30" s="40"/>
      <c r="W30" s="40"/>
    </row>
    <row r="31" spans="1:23" ht="12" thickBot="1" x14ac:dyDescent="0.2">
      <c r="A31" s="49"/>
      <c r="B31" s="45" t="s">
        <v>29</v>
      </c>
      <c r="C31" s="46"/>
      <c r="D31" s="71">
        <v>2220206.1716999998</v>
      </c>
      <c r="E31" s="71">
        <v>1245698.7372999999</v>
      </c>
      <c r="F31" s="72">
        <v>178.22978423436501</v>
      </c>
      <c r="G31" s="71">
        <v>1695631.5</v>
      </c>
      <c r="H31" s="72">
        <v>30.936832189069399</v>
      </c>
      <c r="I31" s="71">
        <v>-124555.9399</v>
      </c>
      <c r="J31" s="72">
        <v>-5.6101069120363798</v>
      </c>
      <c r="K31" s="71">
        <v>-73725.2163</v>
      </c>
      <c r="L31" s="72">
        <v>-4.34795038308736</v>
      </c>
      <c r="M31" s="72">
        <v>0.68946184427810198</v>
      </c>
      <c r="N31" s="71">
        <v>32669577.884500001</v>
      </c>
      <c r="O31" s="71">
        <v>227447032.38800001</v>
      </c>
      <c r="P31" s="71">
        <v>46178</v>
      </c>
      <c r="Q31" s="71">
        <v>41203</v>
      </c>
      <c r="R31" s="72">
        <v>12.0743635172196</v>
      </c>
      <c r="S31" s="71">
        <v>48.079305550261999</v>
      </c>
      <c r="T31" s="71">
        <v>45.760299191806403</v>
      </c>
      <c r="U31" s="73">
        <v>4.82329420509478</v>
      </c>
      <c r="V31" s="40"/>
      <c r="W31" s="40"/>
    </row>
    <row r="32" spans="1:23" ht="12" thickBot="1" x14ac:dyDescent="0.2">
      <c r="A32" s="49"/>
      <c r="B32" s="45" t="s">
        <v>30</v>
      </c>
      <c r="C32" s="46"/>
      <c r="D32" s="71">
        <v>111835.43799999999</v>
      </c>
      <c r="E32" s="71">
        <v>191834.9302</v>
      </c>
      <c r="F32" s="72">
        <v>58.2977447764099</v>
      </c>
      <c r="G32" s="71">
        <v>157301.9713</v>
      </c>
      <c r="H32" s="72">
        <v>-28.903981891802299</v>
      </c>
      <c r="I32" s="71">
        <v>26476.341499999999</v>
      </c>
      <c r="J32" s="72">
        <v>23.6743754694286</v>
      </c>
      <c r="K32" s="71">
        <v>40393.332000000002</v>
      </c>
      <c r="L32" s="72">
        <v>25.678846657912199</v>
      </c>
      <c r="M32" s="72">
        <v>-0.34453682850426898</v>
      </c>
      <c r="N32" s="71">
        <v>4326386.3605000004</v>
      </c>
      <c r="O32" s="71">
        <v>24510051.465599999</v>
      </c>
      <c r="P32" s="71">
        <v>23912</v>
      </c>
      <c r="Q32" s="71">
        <v>22255</v>
      </c>
      <c r="R32" s="72">
        <v>7.4455178611547899</v>
      </c>
      <c r="S32" s="71">
        <v>4.6769587654734002</v>
      </c>
      <c r="T32" s="71">
        <v>4.7155855223545302</v>
      </c>
      <c r="U32" s="73">
        <v>-0.82589474951710196</v>
      </c>
      <c r="V32" s="40"/>
      <c r="W32" s="40"/>
    </row>
    <row r="33" spans="1:23" ht="12" thickBot="1" x14ac:dyDescent="0.2">
      <c r="A33" s="49"/>
      <c r="B33" s="45" t="s">
        <v>31</v>
      </c>
      <c r="C33" s="46"/>
      <c r="D33" s="74"/>
      <c r="E33" s="74"/>
      <c r="F33" s="74"/>
      <c r="G33" s="71">
        <v>0</v>
      </c>
      <c r="H33" s="74"/>
      <c r="I33" s="74"/>
      <c r="J33" s="74"/>
      <c r="K33" s="71">
        <v>0</v>
      </c>
      <c r="L33" s="74"/>
      <c r="M33" s="74"/>
      <c r="N33" s="71">
        <v>2.0354000000000001</v>
      </c>
      <c r="O33" s="71">
        <v>172.99539999999999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49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49"/>
      <c r="B35" s="45" t="s">
        <v>32</v>
      </c>
      <c r="C35" s="46"/>
      <c r="D35" s="71">
        <v>141140.8781</v>
      </c>
      <c r="E35" s="71">
        <v>182797.7885</v>
      </c>
      <c r="F35" s="72">
        <v>77.211480104968601</v>
      </c>
      <c r="G35" s="71">
        <v>220129.81200000001</v>
      </c>
      <c r="H35" s="72">
        <v>-35.882888002466501</v>
      </c>
      <c r="I35" s="71">
        <v>15751.554700000001</v>
      </c>
      <c r="J35" s="72">
        <v>11.1601648735952</v>
      </c>
      <c r="K35" s="71">
        <v>18320.772499999999</v>
      </c>
      <c r="L35" s="72">
        <v>8.3227130089948904</v>
      </c>
      <c r="M35" s="72">
        <v>-0.14023523298485399</v>
      </c>
      <c r="N35" s="71">
        <v>4195630.6355999997</v>
      </c>
      <c r="O35" s="71">
        <v>34991832.936700001</v>
      </c>
      <c r="P35" s="71">
        <v>10565</v>
      </c>
      <c r="Q35" s="71">
        <v>10344</v>
      </c>
      <c r="R35" s="72">
        <v>2.1365042536736198</v>
      </c>
      <c r="S35" s="71">
        <v>13.359288035967801</v>
      </c>
      <c r="T35" s="71">
        <v>13.576989114462499</v>
      </c>
      <c r="U35" s="73">
        <v>-1.62958593233819</v>
      </c>
      <c r="V35" s="40"/>
      <c r="W35" s="40"/>
    </row>
    <row r="36" spans="1:23" ht="12" customHeight="1" thickBot="1" x14ac:dyDescent="0.2">
      <c r="A36" s="49"/>
      <c r="B36" s="45" t="s">
        <v>70</v>
      </c>
      <c r="C36" s="46"/>
      <c r="D36" s="71">
        <v>79082.14</v>
      </c>
      <c r="E36" s="74"/>
      <c r="F36" s="74"/>
      <c r="G36" s="74"/>
      <c r="H36" s="74"/>
      <c r="I36" s="71">
        <v>3417.31</v>
      </c>
      <c r="J36" s="72">
        <v>4.3212158902123798</v>
      </c>
      <c r="K36" s="74"/>
      <c r="L36" s="74"/>
      <c r="M36" s="74"/>
      <c r="N36" s="71">
        <v>3216358.9</v>
      </c>
      <c r="O36" s="71">
        <v>10289824.98</v>
      </c>
      <c r="P36" s="71">
        <v>70</v>
      </c>
      <c r="Q36" s="71">
        <v>251</v>
      </c>
      <c r="R36" s="72">
        <v>-72.111553784860604</v>
      </c>
      <c r="S36" s="71">
        <v>1129.7448571428599</v>
      </c>
      <c r="T36" s="71">
        <v>286.44418326693199</v>
      </c>
      <c r="U36" s="73">
        <v>74.645232376507195</v>
      </c>
      <c r="V36" s="40"/>
      <c r="W36" s="40"/>
    </row>
    <row r="37" spans="1:23" ht="12" customHeight="1" thickBot="1" x14ac:dyDescent="0.2">
      <c r="A37" s="49"/>
      <c r="B37" s="45" t="s">
        <v>36</v>
      </c>
      <c r="C37" s="46"/>
      <c r="D37" s="71">
        <v>477120.63</v>
      </c>
      <c r="E37" s="71">
        <v>279180.47560000001</v>
      </c>
      <c r="F37" s="72">
        <v>170.900428826406</v>
      </c>
      <c r="G37" s="71">
        <v>1091776.3799999999</v>
      </c>
      <c r="H37" s="72">
        <v>-56.298685450586497</v>
      </c>
      <c r="I37" s="71">
        <v>-64330.79</v>
      </c>
      <c r="J37" s="72">
        <v>-13.483128994024</v>
      </c>
      <c r="K37" s="71">
        <v>-136918.68</v>
      </c>
      <c r="L37" s="72">
        <v>-12.5409087893988</v>
      </c>
      <c r="M37" s="72">
        <v>-0.53015329975427805</v>
      </c>
      <c r="N37" s="71">
        <v>7818584.5099999998</v>
      </c>
      <c r="O37" s="71">
        <v>90447488.799999997</v>
      </c>
      <c r="P37" s="71">
        <v>186</v>
      </c>
      <c r="Q37" s="71">
        <v>217</v>
      </c>
      <c r="R37" s="72">
        <v>-14.285714285714301</v>
      </c>
      <c r="S37" s="71">
        <v>2565.16467741936</v>
      </c>
      <c r="T37" s="71">
        <v>2704.22686635945</v>
      </c>
      <c r="U37" s="73">
        <v>-5.4211797848391203</v>
      </c>
      <c r="V37" s="40"/>
      <c r="W37" s="40"/>
    </row>
    <row r="38" spans="1:23" ht="12" customHeight="1" thickBot="1" x14ac:dyDescent="0.2">
      <c r="A38" s="49"/>
      <c r="B38" s="45" t="s">
        <v>37</v>
      </c>
      <c r="C38" s="46"/>
      <c r="D38" s="71">
        <v>2953436.71</v>
      </c>
      <c r="E38" s="71">
        <v>260707.2058</v>
      </c>
      <c r="F38" s="72">
        <v>1132.85580309802</v>
      </c>
      <c r="G38" s="71">
        <v>709481.18</v>
      </c>
      <c r="H38" s="72">
        <v>316.28119156028902</v>
      </c>
      <c r="I38" s="71">
        <v>-388451.17</v>
      </c>
      <c r="J38" s="72">
        <v>-13.1525137709824</v>
      </c>
      <c r="K38" s="71">
        <v>-16660.330000000002</v>
      </c>
      <c r="L38" s="72">
        <v>-2.3482412880916699</v>
      </c>
      <c r="M38" s="72">
        <v>22.315934918456001</v>
      </c>
      <c r="N38" s="71">
        <v>20431497.02</v>
      </c>
      <c r="O38" s="71">
        <v>87323260.810000002</v>
      </c>
      <c r="P38" s="71">
        <v>1185</v>
      </c>
      <c r="Q38" s="71">
        <v>986</v>
      </c>
      <c r="R38" s="72">
        <v>20.1825557809331</v>
      </c>
      <c r="S38" s="71">
        <v>2492.3516540084402</v>
      </c>
      <c r="T38" s="71">
        <v>2593.4605882352898</v>
      </c>
      <c r="U38" s="73">
        <v>-4.0567683963955297</v>
      </c>
      <c r="V38" s="40"/>
      <c r="W38" s="40"/>
    </row>
    <row r="39" spans="1:23" ht="12" thickBot="1" x14ac:dyDescent="0.2">
      <c r="A39" s="49"/>
      <c r="B39" s="45" t="s">
        <v>38</v>
      </c>
      <c r="C39" s="46"/>
      <c r="D39" s="71">
        <v>634671.09</v>
      </c>
      <c r="E39" s="71">
        <v>162302.83979999999</v>
      </c>
      <c r="F39" s="72">
        <v>391.041272464538</v>
      </c>
      <c r="G39" s="71">
        <v>647721.12</v>
      </c>
      <c r="H39" s="72">
        <v>-2.0147606117892201</v>
      </c>
      <c r="I39" s="71">
        <v>-105246.18</v>
      </c>
      <c r="J39" s="72">
        <v>-16.582790938216501</v>
      </c>
      <c r="K39" s="71">
        <v>-83273.649999999994</v>
      </c>
      <c r="L39" s="72">
        <v>-12.856404929331299</v>
      </c>
      <c r="M39" s="72">
        <v>0.26385933605648398</v>
      </c>
      <c r="N39" s="71">
        <v>7762503.2400000002</v>
      </c>
      <c r="O39" s="71">
        <v>58412345.719999999</v>
      </c>
      <c r="P39" s="71">
        <v>417</v>
      </c>
      <c r="Q39" s="71">
        <v>353</v>
      </c>
      <c r="R39" s="72">
        <v>18.1303116147309</v>
      </c>
      <c r="S39" s="71">
        <v>1521.9930215827301</v>
      </c>
      <c r="T39" s="71">
        <v>1647.12781869688</v>
      </c>
      <c r="U39" s="73">
        <v>-8.2217720672609502</v>
      </c>
      <c r="V39" s="40"/>
      <c r="W39" s="40"/>
    </row>
    <row r="40" spans="1:23" ht="12" customHeight="1" thickBot="1" x14ac:dyDescent="0.2">
      <c r="A40" s="49"/>
      <c r="B40" s="45" t="s">
        <v>73</v>
      </c>
      <c r="C40" s="46"/>
      <c r="D40" s="71">
        <v>11.86</v>
      </c>
      <c r="E40" s="74"/>
      <c r="F40" s="74"/>
      <c r="G40" s="71">
        <v>1.99</v>
      </c>
      <c r="H40" s="72">
        <v>495.979899497487</v>
      </c>
      <c r="I40" s="71">
        <v>10.56</v>
      </c>
      <c r="J40" s="72">
        <v>89.038785834738604</v>
      </c>
      <c r="K40" s="71">
        <v>0</v>
      </c>
      <c r="L40" s="72">
        <v>0</v>
      </c>
      <c r="M40" s="74"/>
      <c r="N40" s="71">
        <v>557.74</v>
      </c>
      <c r="O40" s="71">
        <v>3671.96</v>
      </c>
      <c r="P40" s="71">
        <v>21</v>
      </c>
      <c r="Q40" s="71">
        <v>25</v>
      </c>
      <c r="R40" s="72">
        <v>-16</v>
      </c>
      <c r="S40" s="71">
        <v>0.56476190476190502</v>
      </c>
      <c r="T40" s="71">
        <v>0.43159999999999998</v>
      </c>
      <c r="U40" s="73">
        <v>23.578414839797599</v>
      </c>
      <c r="V40" s="40"/>
      <c r="W40" s="40"/>
    </row>
    <row r="41" spans="1:23" ht="12" customHeight="1" thickBot="1" x14ac:dyDescent="0.2">
      <c r="A41" s="49"/>
      <c r="B41" s="45" t="s">
        <v>33</v>
      </c>
      <c r="C41" s="46"/>
      <c r="D41" s="71">
        <v>179829.25649999999</v>
      </c>
      <c r="E41" s="71">
        <v>132323.9737</v>
      </c>
      <c r="F41" s="72">
        <v>135.90073776631201</v>
      </c>
      <c r="G41" s="71">
        <v>279604.27340000001</v>
      </c>
      <c r="H41" s="72">
        <v>-35.684367655304897</v>
      </c>
      <c r="I41" s="71">
        <v>9911.9274999999998</v>
      </c>
      <c r="J41" s="72">
        <v>5.5118547965525302</v>
      </c>
      <c r="K41" s="71">
        <v>14114.0301</v>
      </c>
      <c r="L41" s="72">
        <v>5.0478592220257497</v>
      </c>
      <c r="M41" s="72">
        <v>-0.29772521173807098</v>
      </c>
      <c r="N41" s="71">
        <v>3784907.9095000001</v>
      </c>
      <c r="O41" s="71">
        <v>38957765.394699998</v>
      </c>
      <c r="P41" s="71">
        <v>292</v>
      </c>
      <c r="Q41" s="71">
        <v>267</v>
      </c>
      <c r="R41" s="72">
        <v>9.3632958801498098</v>
      </c>
      <c r="S41" s="71">
        <v>615.85361815068495</v>
      </c>
      <c r="T41" s="71">
        <v>560.89823820224694</v>
      </c>
      <c r="U41" s="73">
        <v>8.9234484183856004</v>
      </c>
      <c r="V41" s="40"/>
      <c r="W41" s="40"/>
    </row>
    <row r="42" spans="1:23" ht="12" thickBot="1" x14ac:dyDescent="0.2">
      <c r="A42" s="49"/>
      <c r="B42" s="45" t="s">
        <v>34</v>
      </c>
      <c r="C42" s="46"/>
      <c r="D42" s="71">
        <v>1038922.1441</v>
      </c>
      <c r="E42" s="71">
        <v>419248.16409999999</v>
      </c>
      <c r="F42" s="72">
        <v>247.80600919988601</v>
      </c>
      <c r="G42" s="71">
        <v>975539.25780000002</v>
      </c>
      <c r="H42" s="72">
        <v>6.4972153394358401</v>
      </c>
      <c r="I42" s="71">
        <v>-2136.3279000000002</v>
      </c>
      <c r="J42" s="72">
        <v>-0.20562925837437601</v>
      </c>
      <c r="K42" s="71">
        <v>40098.327899999997</v>
      </c>
      <c r="L42" s="72">
        <v>4.1103756285962598</v>
      </c>
      <c r="M42" s="72">
        <v>-1.05327723154262</v>
      </c>
      <c r="N42" s="71">
        <v>14351667.2743</v>
      </c>
      <c r="O42" s="71">
        <v>99040962.015100002</v>
      </c>
      <c r="P42" s="71">
        <v>4763</v>
      </c>
      <c r="Q42" s="71">
        <v>4803</v>
      </c>
      <c r="R42" s="72">
        <v>-0.832812825317508</v>
      </c>
      <c r="S42" s="71">
        <v>218.12348186017201</v>
      </c>
      <c r="T42" s="71">
        <v>219.330068602957</v>
      </c>
      <c r="U42" s="73">
        <v>-0.55316682664997097</v>
      </c>
      <c r="V42" s="40"/>
      <c r="W42" s="40"/>
    </row>
    <row r="43" spans="1:23" ht="12" thickBot="1" x14ac:dyDescent="0.2">
      <c r="A43" s="49"/>
      <c r="B43" s="45" t="s">
        <v>39</v>
      </c>
      <c r="C43" s="46"/>
      <c r="D43" s="71">
        <v>222801.1</v>
      </c>
      <c r="E43" s="71">
        <v>119879.3599</v>
      </c>
      <c r="F43" s="72">
        <v>185.85442914097499</v>
      </c>
      <c r="G43" s="71">
        <v>331533.93</v>
      </c>
      <c r="H43" s="72">
        <v>-32.7968935185608</v>
      </c>
      <c r="I43" s="71">
        <v>-13823.03</v>
      </c>
      <c r="J43" s="72">
        <v>-6.2042018643534496</v>
      </c>
      <c r="K43" s="71">
        <v>-35557.4</v>
      </c>
      <c r="L43" s="72">
        <v>-10.7251164307677</v>
      </c>
      <c r="M43" s="72">
        <v>-0.61124744778864604</v>
      </c>
      <c r="N43" s="71">
        <v>3364136.64</v>
      </c>
      <c r="O43" s="71">
        <v>41118064.82</v>
      </c>
      <c r="P43" s="71">
        <v>155</v>
      </c>
      <c r="Q43" s="71">
        <v>121</v>
      </c>
      <c r="R43" s="72">
        <v>28.099173553719002</v>
      </c>
      <c r="S43" s="71">
        <v>1437.4264516129001</v>
      </c>
      <c r="T43" s="71">
        <v>1697.38652892562</v>
      </c>
      <c r="U43" s="73">
        <v>-18.085104599335899</v>
      </c>
      <c r="V43" s="40"/>
      <c r="W43" s="40"/>
    </row>
    <row r="44" spans="1:23" ht="12" thickBot="1" x14ac:dyDescent="0.2">
      <c r="A44" s="49"/>
      <c r="B44" s="45" t="s">
        <v>40</v>
      </c>
      <c r="C44" s="46"/>
      <c r="D44" s="71">
        <v>106402.6</v>
      </c>
      <c r="E44" s="71">
        <v>24482.2255</v>
      </c>
      <c r="F44" s="72">
        <v>434.61163283542197</v>
      </c>
      <c r="G44" s="71">
        <v>127139.32</v>
      </c>
      <c r="H44" s="72">
        <v>-16.3102335296429</v>
      </c>
      <c r="I44" s="71">
        <v>13721.22</v>
      </c>
      <c r="J44" s="72">
        <v>12.8955683413751</v>
      </c>
      <c r="K44" s="71">
        <v>15215.31</v>
      </c>
      <c r="L44" s="72">
        <v>11.9674306894201</v>
      </c>
      <c r="M44" s="72">
        <v>-9.8196487616748998E-2</v>
      </c>
      <c r="N44" s="71">
        <v>1549676.8</v>
      </c>
      <c r="O44" s="71">
        <v>15398335.24</v>
      </c>
      <c r="P44" s="71">
        <v>84</v>
      </c>
      <c r="Q44" s="71">
        <v>107</v>
      </c>
      <c r="R44" s="72">
        <v>-21.495327102803699</v>
      </c>
      <c r="S44" s="71">
        <v>1266.69761904762</v>
      </c>
      <c r="T44" s="71">
        <v>1175.16598130841</v>
      </c>
      <c r="U44" s="73">
        <v>7.2260053514608398</v>
      </c>
      <c r="V44" s="40"/>
      <c r="W44" s="40"/>
    </row>
    <row r="45" spans="1:23" ht="12" thickBot="1" x14ac:dyDescent="0.2">
      <c r="A45" s="47"/>
      <c r="B45" s="45" t="s">
        <v>35</v>
      </c>
      <c r="C45" s="46"/>
      <c r="D45" s="76">
        <v>8457.7842999999993</v>
      </c>
      <c r="E45" s="77"/>
      <c r="F45" s="77"/>
      <c r="G45" s="76">
        <v>11550.560600000001</v>
      </c>
      <c r="H45" s="78">
        <v>-26.7759843621789</v>
      </c>
      <c r="I45" s="76">
        <v>698.18179999999995</v>
      </c>
      <c r="J45" s="78">
        <v>8.2549019369056307</v>
      </c>
      <c r="K45" s="76">
        <v>1253.3414</v>
      </c>
      <c r="L45" s="78">
        <v>10.8509140240345</v>
      </c>
      <c r="M45" s="78">
        <v>-0.44294363850105001</v>
      </c>
      <c r="N45" s="76">
        <v>777021.8578</v>
      </c>
      <c r="O45" s="76">
        <v>4540263.0685999999</v>
      </c>
      <c r="P45" s="76">
        <v>50</v>
      </c>
      <c r="Q45" s="76">
        <v>41</v>
      </c>
      <c r="R45" s="78">
        <v>21.951219512195099</v>
      </c>
      <c r="S45" s="76">
        <v>169.155686</v>
      </c>
      <c r="T45" s="76">
        <v>151.273202439024</v>
      </c>
      <c r="U45" s="79">
        <v>10.5716124499508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101500</v>
      </c>
      <c r="D2" s="32">
        <v>1051301.9631384599</v>
      </c>
      <c r="E2" s="32">
        <v>909818.59763162397</v>
      </c>
      <c r="F2" s="32">
        <v>141483.36550683799</v>
      </c>
      <c r="G2" s="32">
        <v>909818.59763162397</v>
      </c>
      <c r="H2" s="32">
        <v>0.13457918891777401</v>
      </c>
    </row>
    <row r="3" spans="1:8" ht="14.25" x14ac:dyDescent="0.2">
      <c r="A3" s="32">
        <v>2</v>
      </c>
      <c r="B3" s="33">
        <v>13</v>
      </c>
      <c r="C3" s="32">
        <v>34850</v>
      </c>
      <c r="D3" s="32">
        <v>218522.94291872799</v>
      </c>
      <c r="E3" s="32">
        <v>192024.297663301</v>
      </c>
      <c r="F3" s="32">
        <v>26498.645255427</v>
      </c>
      <c r="G3" s="32">
        <v>192024.297663301</v>
      </c>
      <c r="H3" s="32">
        <v>0.12126253152870201</v>
      </c>
    </row>
    <row r="4" spans="1:8" ht="14.25" x14ac:dyDescent="0.2">
      <c r="A4" s="32">
        <v>3</v>
      </c>
      <c r="B4" s="33">
        <v>14</v>
      </c>
      <c r="C4" s="32">
        <v>143526</v>
      </c>
      <c r="D4" s="32">
        <v>218108.81835213699</v>
      </c>
      <c r="E4" s="32">
        <v>177457.527366667</v>
      </c>
      <c r="F4" s="32">
        <v>40651.290985470099</v>
      </c>
      <c r="G4" s="32">
        <v>177457.527366667</v>
      </c>
      <c r="H4" s="32">
        <v>0.18638077677280601</v>
      </c>
    </row>
    <row r="5" spans="1:8" ht="14.25" x14ac:dyDescent="0.2">
      <c r="A5" s="32">
        <v>4</v>
      </c>
      <c r="B5" s="33">
        <v>15</v>
      </c>
      <c r="C5" s="32">
        <v>6663</v>
      </c>
      <c r="D5" s="32">
        <v>98442.173929059805</v>
      </c>
      <c r="E5" s="32">
        <v>87001.433635042704</v>
      </c>
      <c r="F5" s="32">
        <v>11440.7402940171</v>
      </c>
      <c r="G5" s="32">
        <v>87001.433635042704</v>
      </c>
      <c r="H5" s="32">
        <v>0.11621787530069801</v>
      </c>
    </row>
    <row r="6" spans="1:8" ht="14.25" x14ac:dyDescent="0.2">
      <c r="A6" s="32">
        <v>5</v>
      </c>
      <c r="B6" s="33">
        <v>16</v>
      </c>
      <c r="C6" s="32">
        <v>13836</v>
      </c>
      <c r="D6" s="32">
        <v>635478.73062649602</v>
      </c>
      <c r="E6" s="32">
        <v>638678.47507350403</v>
      </c>
      <c r="F6" s="32">
        <v>-3199.7444470085502</v>
      </c>
      <c r="G6" s="32">
        <v>638678.47507350403</v>
      </c>
      <c r="H6" s="32">
        <v>-5.0351715845061099E-3</v>
      </c>
    </row>
    <row r="7" spans="1:8" ht="14.25" x14ac:dyDescent="0.2">
      <c r="A7" s="32">
        <v>6</v>
      </c>
      <c r="B7" s="33">
        <v>17</v>
      </c>
      <c r="C7" s="32">
        <v>49032</v>
      </c>
      <c r="D7" s="32">
        <v>647962.39160256402</v>
      </c>
      <c r="E7" s="32">
        <v>565045.71275213698</v>
      </c>
      <c r="F7" s="32">
        <v>82916.678850427401</v>
      </c>
      <c r="G7" s="32">
        <v>565045.71275213698</v>
      </c>
      <c r="H7" s="32">
        <v>0.12796526453542301</v>
      </c>
    </row>
    <row r="8" spans="1:8" ht="14.25" x14ac:dyDescent="0.2">
      <c r="A8" s="32">
        <v>7</v>
      </c>
      <c r="B8" s="33">
        <v>18</v>
      </c>
      <c r="C8" s="32">
        <v>131474</v>
      </c>
      <c r="D8" s="32">
        <v>270707.05320256401</v>
      </c>
      <c r="E8" s="32">
        <v>227238.06595470099</v>
      </c>
      <c r="F8" s="32">
        <v>43468.987247863202</v>
      </c>
      <c r="G8" s="32">
        <v>227238.06595470099</v>
      </c>
      <c r="H8" s="32">
        <v>0.16057574685849199</v>
      </c>
    </row>
    <row r="9" spans="1:8" ht="14.25" x14ac:dyDescent="0.2">
      <c r="A9" s="32">
        <v>8</v>
      </c>
      <c r="B9" s="33">
        <v>19</v>
      </c>
      <c r="C9" s="32">
        <v>40634</v>
      </c>
      <c r="D9" s="32">
        <v>211376.111857265</v>
      </c>
      <c r="E9" s="32">
        <v>204821.52367692301</v>
      </c>
      <c r="F9" s="32">
        <v>6554.5881803418797</v>
      </c>
      <c r="G9" s="32">
        <v>204821.52367692301</v>
      </c>
      <c r="H9" s="32">
        <v>3.1009124554093302E-2</v>
      </c>
    </row>
    <row r="10" spans="1:8" ht="14.25" x14ac:dyDescent="0.2">
      <c r="A10" s="32">
        <v>9</v>
      </c>
      <c r="B10" s="33">
        <v>21</v>
      </c>
      <c r="C10" s="32">
        <v>430286</v>
      </c>
      <c r="D10" s="32">
        <v>1566626.1505777801</v>
      </c>
      <c r="E10" s="32">
        <v>1548519.3230888899</v>
      </c>
      <c r="F10" s="32">
        <v>18106.827488888899</v>
      </c>
      <c r="G10" s="32">
        <v>1548519.3230888899</v>
      </c>
      <c r="H10" s="35">
        <v>1.1557848362362001E-2</v>
      </c>
    </row>
    <row r="11" spans="1:8" ht="14.25" x14ac:dyDescent="0.2">
      <c r="A11" s="32">
        <v>10</v>
      </c>
      <c r="B11" s="33">
        <v>22</v>
      </c>
      <c r="C11" s="32">
        <v>80612</v>
      </c>
      <c r="D11" s="32">
        <v>833835.94303504296</v>
      </c>
      <c r="E11" s="32">
        <v>781283.181859829</v>
      </c>
      <c r="F11" s="32">
        <v>52552.761175213702</v>
      </c>
      <c r="G11" s="32">
        <v>781283.181859829</v>
      </c>
      <c r="H11" s="32">
        <v>6.3025300857059693E-2</v>
      </c>
    </row>
    <row r="12" spans="1:8" ht="14.25" x14ac:dyDescent="0.2">
      <c r="A12" s="32">
        <v>11</v>
      </c>
      <c r="B12" s="33">
        <v>23</v>
      </c>
      <c r="C12" s="32">
        <v>271896.17800000001</v>
      </c>
      <c r="D12" s="32">
        <v>1896567.3017118501</v>
      </c>
      <c r="E12" s="32">
        <v>1620879.9789022501</v>
      </c>
      <c r="F12" s="32">
        <v>275687.322809598</v>
      </c>
      <c r="G12" s="32">
        <v>1620879.9789022501</v>
      </c>
      <c r="H12" s="32">
        <v>0.14536121262913301</v>
      </c>
    </row>
    <row r="13" spans="1:8" ht="14.25" x14ac:dyDescent="0.2">
      <c r="A13" s="32">
        <v>12</v>
      </c>
      <c r="B13" s="33">
        <v>24</v>
      </c>
      <c r="C13" s="32">
        <v>38404.517999999996</v>
      </c>
      <c r="D13" s="32">
        <v>1506677.42114017</v>
      </c>
      <c r="E13" s="32">
        <v>1794484.32552821</v>
      </c>
      <c r="F13" s="32">
        <v>-287806.90438803402</v>
      </c>
      <c r="G13" s="32">
        <v>1794484.32552821</v>
      </c>
      <c r="H13" s="32">
        <v>-0.19102091818050701</v>
      </c>
    </row>
    <row r="14" spans="1:8" ht="14.25" x14ac:dyDescent="0.2">
      <c r="A14" s="32">
        <v>13</v>
      </c>
      <c r="B14" s="33">
        <v>25</v>
      </c>
      <c r="C14" s="32">
        <v>108077</v>
      </c>
      <c r="D14" s="32">
        <v>1634856.9619</v>
      </c>
      <c r="E14" s="32">
        <v>1588040.1032</v>
      </c>
      <c r="F14" s="32">
        <v>46816.858699999997</v>
      </c>
      <c r="G14" s="32">
        <v>1588040.1032</v>
      </c>
      <c r="H14" s="32">
        <v>2.8636669623739001E-2</v>
      </c>
    </row>
    <row r="15" spans="1:8" ht="14.25" x14ac:dyDescent="0.2">
      <c r="A15" s="32">
        <v>14</v>
      </c>
      <c r="B15" s="33">
        <v>26</v>
      </c>
      <c r="C15" s="32">
        <v>75268</v>
      </c>
      <c r="D15" s="32">
        <v>399094.89036637201</v>
      </c>
      <c r="E15" s="32">
        <v>361322.05242477899</v>
      </c>
      <c r="F15" s="32">
        <v>37772.837941592901</v>
      </c>
      <c r="G15" s="32">
        <v>361322.05242477899</v>
      </c>
      <c r="H15" s="32">
        <v>9.46462579536341E-2</v>
      </c>
    </row>
    <row r="16" spans="1:8" ht="14.25" x14ac:dyDescent="0.2">
      <c r="A16" s="32">
        <v>15</v>
      </c>
      <c r="B16" s="33">
        <v>27</v>
      </c>
      <c r="C16" s="32">
        <v>263939.02</v>
      </c>
      <c r="D16" s="32">
        <v>1747779.43703504</v>
      </c>
      <c r="E16" s="32">
        <v>1542786.8134051301</v>
      </c>
      <c r="F16" s="32">
        <v>204992.623629915</v>
      </c>
      <c r="G16" s="32">
        <v>1542786.8134051301</v>
      </c>
      <c r="H16" s="32">
        <v>0.117287467334933</v>
      </c>
    </row>
    <row r="17" spans="1:8" ht="14.25" x14ac:dyDescent="0.2">
      <c r="A17" s="32">
        <v>16</v>
      </c>
      <c r="B17" s="33">
        <v>29</v>
      </c>
      <c r="C17" s="32">
        <v>392715</v>
      </c>
      <c r="D17" s="32">
        <v>4935721.6072034203</v>
      </c>
      <c r="E17" s="32">
        <v>4745732.7513914499</v>
      </c>
      <c r="F17" s="32">
        <v>189988.855811966</v>
      </c>
      <c r="G17" s="32">
        <v>4745732.7513914499</v>
      </c>
      <c r="H17" s="32">
        <v>3.8492619910873299E-2</v>
      </c>
    </row>
    <row r="18" spans="1:8" ht="14.25" x14ac:dyDescent="0.2">
      <c r="A18" s="32">
        <v>17</v>
      </c>
      <c r="B18" s="33">
        <v>31</v>
      </c>
      <c r="C18" s="32">
        <v>35969.201999999997</v>
      </c>
      <c r="D18" s="32">
        <v>279262.38508222502</v>
      </c>
      <c r="E18" s="32">
        <v>240853.10978194</v>
      </c>
      <c r="F18" s="32">
        <v>38409.275300285102</v>
      </c>
      <c r="G18" s="32">
        <v>240853.10978194</v>
      </c>
      <c r="H18" s="32">
        <v>0.13753830573700801</v>
      </c>
    </row>
    <row r="19" spans="1:8" ht="14.25" x14ac:dyDescent="0.2">
      <c r="A19" s="32">
        <v>18</v>
      </c>
      <c r="B19" s="33">
        <v>32</v>
      </c>
      <c r="C19" s="32">
        <v>19799.295999999998</v>
      </c>
      <c r="D19" s="32">
        <v>267975.55514759902</v>
      </c>
      <c r="E19" s="32">
        <v>252955.06928929599</v>
      </c>
      <c r="F19" s="32">
        <v>15020.4858583025</v>
      </c>
      <c r="G19" s="32">
        <v>252955.06928929599</v>
      </c>
      <c r="H19" s="32">
        <v>5.6051701618938202E-2</v>
      </c>
    </row>
    <row r="20" spans="1:8" ht="14.25" x14ac:dyDescent="0.2">
      <c r="A20" s="32">
        <v>19</v>
      </c>
      <c r="B20" s="33">
        <v>33</v>
      </c>
      <c r="C20" s="32">
        <v>91607.861999999994</v>
      </c>
      <c r="D20" s="32">
        <v>993048.51571035502</v>
      </c>
      <c r="E20" s="32">
        <v>863793.39286689099</v>
      </c>
      <c r="F20" s="32">
        <v>129255.12284346401</v>
      </c>
      <c r="G20" s="32">
        <v>863793.39286689099</v>
      </c>
      <c r="H20" s="32">
        <v>0.130159927534864</v>
      </c>
    </row>
    <row r="21" spans="1:8" ht="14.25" x14ac:dyDescent="0.2">
      <c r="A21" s="32">
        <v>20</v>
      </c>
      <c r="B21" s="33">
        <v>34</v>
      </c>
      <c r="C21" s="32">
        <v>41940.392</v>
      </c>
      <c r="D21" s="32">
        <v>209017.18206892101</v>
      </c>
      <c r="E21" s="32">
        <v>149382.841515885</v>
      </c>
      <c r="F21" s="32">
        <v>59634.340553036003</v>
      </c>
      <c r="G21" s="32">
        <v>149382.841515885</v>
      </c>
      <c r="H21" s="32">
        <v>0.28530831754000202</v>
      </c>
    </row>
    <row r="22" spans="1:8" ht="14.25" x14ac:dyDescent="0.2">
      <c r="A22" s="32">
        <v>21</v>
      </c>
      <c r="B22" s="33">
        <v>35</v>
      </c>
      <c r="C22" s="32">
        <v>34795.436999999998</v>
      </c>
      <c r="D22" s="32">
        <v>860071.71634778799</v>
      </c>
      <c r="E22" s="32">
        <v>853033.15717433603</v>
      </c>
      <c r="F22" s="32">
        <v>7038.55917345133</v>
      </c>
      <c r="G22" s="32">
        <v>853033.15717433603</v>
      </c>
      <c r="H22" s="32">
        <v>8.1836886851016297E-3</v>
      </c>
    </row>
    <row r="23" spans="1:8" ht="14.25" x14ac:dyDescent="0.2">
      <c r="A23" s="32">
        <v>22</v>
      </c>
      <c r="B23" s="33">
        <v>36</v>
      </c>
      <c r="C23" s="32">
        <v>170531.70300000001</v>
      </c>
      <c r="D23" s="32">
        <v>658543.27279292</v>
      </c>
      <c r="E23" s="32">
        <v>577300.60014418</v>
      </c>
      <c r="F23" s="32">
        <v>81242.672648740801</v>
      </c>
      <c r="G23" s="32">
        <v>577300.60014418</v>
      </c>
      <c r="H23" s="32">
        <v>0.123367250118866</v>
      </c>
    </row>
    <row r="24" spans="1:8" ht="14.25" x14ac:dyDescent="0.2">
      <c r="A24" s="32">
        <v>23</v>
      </c>
      <c r="B24" s="33">
        <v>37</v>
      </c>
      <c r="C24" s="32">
        <v>191252.55900000001</v>
      </c>
      <c r="D24" s="32">
        <v>1682142.28464159</v>
      </c>
      <c r="E24" s="32">
        <v>1548252.1986890601</v>
      </c>
      <c r="F24" s="32">
        <v>133890.08595253</v>
      </c>
      <c r="G24" s="32">
        <v>1548252.1986890601</v>
      </c>
      <c r="H24" s="32">
        <v>7.9594982645036602E-2</v>
      </c>
    </row>
    <row r="25" spans="1:8" ht="14.25" x14ac:dyDescent="0.2">
      <c r="A25" s="32">
        <v>24</v>
      </c>
      <c r="B25" s="33">
        <v>38</v>
      </c>
      <c r="C25" s="32">
        <v>540260.5</v>
      </c>
      <c r="D25" s="32">
        <v>2220206.6774212401</v>
      </c>
      <c r="E25" s="32">
        <v>2344762.1366114998</v>
      </c>
      <c r="F25" s="32">
        <v>-124555.459190265</v>
      </c>
      <c r="G25" s="32">
        <v>2344762.1366114998</v>
      </c>
      <c r="H25" s="32">
        <v>-5.61008398258383E-2</v>
      </c>
    </row>
    <row r="26" spans="1:8" ht="14.25" x14ac:dyDescent="0.2">
      <c r="A26" s="32">
        <v>25</v>
      </c>
      <c r="B26" s="33">
        <v>39</v>
      </c>
      <c r="C26" s="32">
        <v>67214.922999999995</v>
      </c>
      <c r="D26" s="32">
        <v>111835.363968406</v>
      </c>
      <c r="E26" s="32">
        <v>85359.097148866102</v>
      </c>
      <c r="F26" s="32">
        <v>26476.2668195402</v>
      </c>
      <c r="G26" s="32">
        <v>85359.097148866102</v>
      </c>
      <c r="H26" s="32">
        <v>0.23674324363999799</v>
      </c>
    </row>
    <row r="27" spans="1:8" ht="14.25" x14ac:dyDescent="0.2">
      <c r="A27" s="32">
        <v>26</v>
      </c>
      <c r="B27" s="33">
        <v>42</v>
      </c>
      <c r="C27" s="32">
        <v>7552.6379999999999</v>
      </c>
      <c r="D27" s="32">
        <v>141140.87599999999</v>
      </c>
      <c r="E27" s="32">
        <v>125389.3141</v>
      </c>
      <c r="F27" s="32">
        <v>15751.561900000001</v>
      </c>
      <c r="G27" s="32">
        <v>125389.3141</v>
      </c>
      <c r="H27" s="32">
        <v>0.111601701409307</v>
      </c>
    </row>
    <row r="28" spans="1:8" ht="14.25" x14ac:dyDescent="0.2">
      <c r="A28" s="32">
        <v>27</v>
      </c>
      <c r="B28" s="33">
        <v>75</v>
      </c>
      <c r="C28" s="32">
        <v>322</v>
      </c>
      <c r="D28" s="32">
        <v>179829.256410256</v>
      </c>
      <c r="E28" s="32">
        <v>169917.32880341899</v>
      </c>
      <c r="F28" s="32">
        <v>9911.9276068376093</v>
      </c>
      <c r="G28" s="32">
        <v>169917.32880341899</v>
      </c>
      <c r="H28" s="32">
        <v>5.5118548587138001E-2</v>
      </c>
    </row>
    <row r="29" spans="1:8" ht="14.25" x14ac:dyDescent="0.2">
      <c r="A29" s="32">
        <v>28</v>
      </c>
      <c r="B29" s="33">
        <v>76</v>
      </c>
      <c r="C29" s="32">
        <v>5977</v>
      </c>
      <c r="D29" s="32">
        <v>1038922.1376735</v>
      </c>
      <c r="E29" s="32">
        <v>1041058.46059829</v>
      </c>
      <c r="F29" s="32">
        <v>-2136.3229247863201</v>
      </c>
      <c r="G29" s="32">
        <v>1041058.46059829</v>
      </c>
      <c r="H29" s="32">
        <v>-2.0562878076409701E-3</v>
      </c>
    </row>
    <row r="30" spans="1:8" ht="14.25" x14ac:dyDescent="0.2">
      <c r="A30" s="32">
        <v>29</v>
      </c>
      <c r="B30" s="33">
        <v>99</v>
      </c>
      <c r="C30" s="32">
        <v>51</v>
      </c>
      <c r="D30" s="32">
        <v>8457.7838287572795</v>
      </c>
      <c r="E30" s="32">
        <v>7759.6015429997697</v>
      </c>
      <c r="F30" s="32">
        <v>698.18228575750697</v>
      </c>
      <c r="G30" s="32">
        <v>7759.6015429997697</v>
      </c>
      <c r="H30" s="32">
        <v>8.2549081401633806E-2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70</v>
      </c>
      <c r="D32" s="38">
        <v>79082.14</v>
      </c>
      <c r="E32" s="38">
        <v>75664.83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174</v>
      </c>
      <c r="D33" s="38">
        <v>477120.63</v>
      </c>
      <c r="E33" s="38">
        <v>541451.42000000004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1120</v>
      </c>
      <c r="D34" s="38">
        <v>2953436.71</v>
      </c>
      <c r="E34" s="38">
        <v>3341887.88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381</v>
      </c>
      <c r="D35" s="38">
        <v>634671.09</v>
      </c>
      <c r="E35" s="38">
        <v>739917.27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53</v>
      </c>
      <c r="D36" s="38">
        <v>11.86</v>
      </c>
      <c r="E36" s="38">
        <v>1.3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147</v>
      </c>
      <c r="D37" s="38">
        <v>222801.1</v>
      </c>
      <c r="E37" s="38">
        <v>236624.13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78</v>
      </c>
      <c r="D38" s="38">
        <v>106402.6</v>
      </c>
      <c r="E38" s="38">
        <v>92681.38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2015-06-29T01:22:06Z</dcterms:modified>
</cp:coreProperties>
</file>