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D\WORK\BBG\RMS-RA Data check\RMS-RA部门销售数据核对\表格\"/>
    </mc:Choice>
  </mc:AlternateContent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E4" i="2" l="1"/>
  <c r="J35" i="2" l="1"/>
  <c r="I35" i="2"/>
  <c r="H35" i="2"/>
  <c r="F35" i="2"/>
  <c r="E35" i="2"/>
  <c r="J31" i="2"/>
  <c r="I31" i="2"/>
  <c r="H31" i="2"/>
  <c r="F31" i="2"/>
  <c r="E31" i="2"/>
  <c r="K31" i="2" l="1"/>
  <c r="K35" i="2"/>
  <c r="G35" i="2"/>
  <c r="L35" i="2" s="1"/>
  <c r="G31" i="2"/>
  <c r="L31" i="2" s="1"/>
  <c r="J38" i="2"/>
  <c r="J39" i="2"/>
  <c r="J32" i="2"/>
  <c r="J33" i="2"/>
  <c r="J34" i="2"/>
  <c r="I38" i="2"/>
  <c r="I39" i="2"/>
  <c r="I32" i="2"/>
  <c r="I33" i="2"/>
  <c r="I34" i="2"/>
  <c r="H30" i="2" l="1"/>
  <c r="H32" i="2"/>
  <c r="H40" i="2" l="1"/>
  <c r="J8" i="2" l="1"/>
  <c r="F38" i="2" l="1"/>
  <c r="F39" i="2"/>
  <c r="F33" i="2"/>
  <c r="F34" i="2"/>
  <c r="E38" i="2"/>
  <c r="K38" i="2" s="1"/>
  <c r="E39" i="2"/>
  <c r="K39" i="2" s="1"/>
  <c r="E34" i="2"/>
  <c r="K34" i="2" s="1"/>
  <c r="E33" i="2"/>
  <c r="K33" i="2" s="1"/>
  <c r="F40" i="2"/>
  <c r="E13" i="2"/>
  <c r="F37" i="2"/>
  <c r="F36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2" i="2"/>
  <c r="F4" i="2"/>
  <c r="E40" i="2"/>
  <c r="E37" i="2"/>
  <c r="E36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2" i="2"/>
  <c r="K32" i="2" s="1"/>
  <c r="E5" i="2"/>
  <c r="I30" i="2"/>
  <c r="I36" i="2"/>
  <c r="I37" i="2"/>
  <c r="I40" i="2"/>
  <c r="J4" i="2"/>
  <c r="J5" i="2"/>
  <c r="J6" i="2"/>
  <c r="J7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6" i="2"/>
  <c r="J37" i="2"/>
  <c r="J40" i="2"/>
  <c r="F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A4" i="2"/>
  <c r="H33" i="2"/>
  <c r="H34" i="2"/>
  <c r="H36" i="2"/>
  <c r="H37" i="2"/>
  <c r="H38" i="2"/>
  <c r="H39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K6" i="2" l="1"/>
  <c r="E3" i="2"/>
  <c r="K19" i="2"/>
  <c r="G36" i="2"/>
  <c r="L36" i="2" s="1"/>
  <c r="G37" i="2"/>
  <c r="L37" i="2" s="1"/>
  <c r="G30" i="2"/>
  <c r="L30" i="2" s="1"/>
  <c r="G40" i="2"/>
  <c r="L40" i="2" s="1"/>
  <c r="G38" i="2"/>
  <c r="L38" i="2" s="1"/>
  <c r="G33" i="2"/>
  <c r="L33" i="2" s="1"/>
  <c r="G39" i="2"/>
  <c r="L39" i="2" s="1"/>
  <c r="G34" i="2"/>
  <c r="L34" i="2" s="1"/>
  <c r="G29" i="2"/>
  <c r="L29" i="2" s="1"/>
  <c r="G32" i="2"/>
  <c r="L32" i="2" s="1"/>
  <c r="I3" i="2"/>
  <c r="K5" i="2"/>
  <c r="K7" i="2"/>
  <c r="K40" i="2"/>
  <c r="G19" i="2"/>
  <c r="L19" i="2" s="1"/>
  <c r="G11" i="2"/>
  <c r="L11" i="2" s="1"/>
  <c r="G7" i="2"/>
  <c r="L7" i="2" s="1"/>
  <c r="G5" i="2"/>
  <c r="L5" i="2" s="1"/>
  <c r="K37" i="2"/>
  <c r="K28" i="2"/>
  <c r="K26" i="2"/>
  <c r="K24" i="2"/>
  <c r="K22" i="2"/>
  <c r="K20" i="2"/>
  <c r="K18" i="2"/>
  <c r="K16" i="2"/>
  <c r="K14" i="2"/>
  <c r="K12" i="2"/>
  <c r="K10" i="2"/>
  <c r="K8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5" i="2"/>
  <c r="K13" i="2"/>
  <c r="G26" i="2"/>
  <c r="L26" i="2" s="1"/>
  <c r="G15" i="2"/>
  <c r="L15" i="2" s="1"/>
  <c r="G13" i="2"/>
  <c r="L13" i="2" s="1"/>
  <c r="G10" i="2"/>
  <c r="L10" i="2" s="1"/>
  <c r="G4" i="2"/>
  <c r="K36" i="2"/>
  <c r="K30" i="2"/>
  <c r="K27" i="2"/>
  <c r="K25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K3" i="2" l="1"/>
  <c r="L4" i="2"/>
  <c r="G3" i="2"/>
  <c r="L3" i="2" s="1"/>
</calcChain>
</file>

<file path=xl/sharedStrings.xml><?xml version="1.0" encoding="utf-8"?>
<sst xmlns="http://schemas.openxmlformats.org/spreadsheetml/2006/main" count="117" uniqueCount="74">
  <si>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</si>
  <si>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</si>
  <si>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</si>
  <si>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</si>
  <si>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</si>
  <si>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</si>
  <si>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</si>
  <si>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</si>
  <si>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</si>
  <si>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</si>
  <si>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</si>
  <si>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</si>
  <si>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</si>
  <si>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</si>
  <si>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</si>
  <si>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</si>
  <si>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</si>
  <si>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</si>
  <si>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</si>
  <si>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</si>
  <si>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</si>
  <si>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</si>
  <si>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</si>
  <si>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</si>
  <si>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</si>
  <si>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</si>
  <si>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</si>
  <si>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</si>
  <si>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</si>
  <si>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</si>
  <si>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</si>
  <si>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</si>
  <si>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</si>
  <si>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</si>
  <si>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</si>
  <si>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</si>
  <si>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</si>
  <si>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</si>
  <si>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</si>
  <si>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</si>
  <si>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</si>
  <si>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</si>
  <si>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</si>
  <si>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</si>
  <si>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</si>
  <si>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</si>
  <si>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</si>
  <si>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</si>
  <si>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</si>
  <si>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</si>
  <si>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</si>
  <si>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</si>
  <si>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</si>
  <si>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</si>
  <si>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</si>
  <si>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</si>
  <si>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</si>
  <si>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</si>
  <si>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</si>
  <si>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</si>
  <si>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</si>
  <si>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</si>
  <si>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</si>
  <si>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</si>
  <si>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</si>
  <si>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</si>
  <si>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</si>
  <si>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</si>
  <si>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</si>
  <si>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</si>
  <si>
    <t>70-手机通信自营</t>
  </si>
  <si>
    <t>41-周转筐</t>
  </si>
  <si>
    <r>
      <t>74-</t>
    </r>
    <r>
      <rPr>
        <sz val="8"/>
        <color rgb="FF000000"/>
        <rFont val="宋体"/>
        <family val="3"/>
        <charset val="134"/>
      </rPr>
      <t>赠品</t>
    </r>
    <phoneticPr fontId="23" type="noConversion"/>
  </si>
  <si>
    <t>74-赠品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</si>
</sst>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</numFmts>
  <fonts count="57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10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34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5" fillId="0" borderId="0"/>
    <xf numFmtId="43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178" fontId="35" fillId="0" borderId="0" applyFont="0" applyFill="0" applyBorder="0" applyAlignment="0" applyProtection="0"/>
    <xf numFmtId="179" fontId="35" fillId="0" borderId="0" applyFon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1" applyNumberFormat="0" applyFill="0" applyAlignment="0" applyProtection="0"/>
    <xf numFmtId="0" fontId="41" fillId="0" borderId="2" applyNumberFormat="0" applyFill="0" applyAlignment="0" applyProtection="0"/>
    <xf numFmtId="0" fontId="42" fillId="0" borderId="3" applyNumberFormat="0" applyFill="0" applyAlignment="0" applyProtection="0"/>
    <xf numFmtId="0" fontId="42" fillId="0" borderId="0" applyNumberFormat="0" applyFill="0" applyBorder="0" applyAlignment="0" applyProtection="0"/>
    <xf numFmtId="0" fontId="45" fillId="2" borderId="0" applyNumberFormat="0" applyBorder="0" applyAlignment="0" applyProtection="0"/>
    <xf numFmtId="0" fontId="43" fillId="3" borderId="0" applyNumberFormat="0" applyBorder="0" applyAlignment="0" applyProtection="0"/>
    <xf numFmtId="0" fontId="52" fillId="4" borderId="0" applyNumberFormat="0" applyBorder="0" applyAlignment="0" applyProtection="0"/>
    <xf numFmtId="0" fontId="54" fillId="5" borderId="4" applyNumberFormat="0" applyAlignment="0" applyProtection="0"/>
    <xf numFmtId="0" fontId="53" fillId="6" borderId="5" applyNumberFormat="0" applyAlignment="0" applyProtection="0"/>
    <xf numFmtId="0" fontId="47" fillId="6" borderId="4" applyNumberFormat="0" applyAlignment="0" applyProtection="0"/>
    <xf numFmtId="0" fontId="51" fillId="0" borderId="6" applyNumberFormat="0" applyFill="0" applyAlignment="0" applyProtection="0"/>
    <xf numFmtId="0" fontId="48" fillId="7" borderId="7" applyNumberFormat="0" applyAlignment="0" applyProtection="0"/>
    <xf numFmtId="0" fontId="50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6" fillId="0" borderId="9" applyNumberFormat="0" applyFill="0" applyAlignment="0" applyProtection="0"/>
    <xf numFmtId="0" fontId="37" fillId="9" borderId="0" applyNumberFormat="0" applyBorder="0" applyAlignment="0" applyProtection="0"/>
    <xf numFmtId="0" fontId="36" fillId="10" borderId="0" applyNumberFormat="0" applyBorder="0" applyAlignment="0" applyProtection="0"/>
    <xf numFmtId="0" fontId="36" fillId="11" borderId="0" applyNumberFormat="0" applyBorder="0" applyAlignment="0" applyProtection="0"/>
    <xf numFmtId="0" fontId="37" fillId="12" borderId="0" applyNumberFormat="0" applyBorder="0" applyAlignment="0" applyProtection="0"/>
    <xf numFmtId="0" fontId="37" fillId="13" borderId="0" applyNumberFormat="0" applyBorder="0" applyAlignment="0" applyProtection="0"/>
    <xf numFmtId="0" fontId="36" fillId="14" borderId="0" applyNumberFormat="0" applyBorder="0" applyAlignment="0" applyProtection="0"/>
    <xf numFmtId="0" fontId="36" fillId="15" borderId="0" applyNumberFormat="0" applyBorder="0" applyAlignment="0" applyProtection="0"/>
    <xf numFmtId="0" fontId="37" fillId="16" borderId="0" applyNumberFormat="0" applyBorder="0" applyAlignment="0" applyProtection="0"/>
    <xf numFmtId="0" fontId="37" fillId="17" borderId="0" applyNumberFormat="0" applyBorder="0" applyAlignment="0" applyProtection="0"/>
    <xf numFmtId="0" fontId="36" fillId="18" borderId="0" applyNumberFormat="0" applyBorder="0" applyAlignment="0" applyProtection="0"/>
    <xf numFmtId="0" fontId="36" fillId="19" borderId="0" applyNumberFormat="0" applyBorder="0" applyAlignment="0" applyProtection="0"/>
    <xf numFmtId="0" fontId="37" fillId="20" borderId="0" applyNumberFormat="0" applyBorder="0" applyAlignment="0" applyProtection="0"/>
    <xf numFmtId="0" fontId="37" fillId="21" borderId="0" applyNumberFormat="0" applyBorder="0" applyAlignment="0" applyProtection="0"/>
    <xf numFmtId="0" fontId="36" fillId="22" borderId="0" applyNumberFormat="0" applyBorder="0" applyAlignment="0" applyProtection="0"/>
    <xf numFmtId="0" fontId="36" fillId="23" borderId="0" applyNumberFormat="0" applyBorder="0" applyAlignment="0" applyProtection="0"/>
    <xf numFmtId="0" fontId="37" fillId="24" borderId="0" applyNumberFormat="0" applyBorder="0" applyAlignment="0" applyProtection="0"/>
    <xf numFmtId="0" fontId="37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7" fillId="28" borderId="0" applyNumberFormat="0" applyBorder="0" applyAlignment="0" applyProtection="0"/>
    <xf numFmtId="0" fontId="37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7" fillId="32" borderId="0" applyNumberFormat="0" applyBorder="0" applyAlignment="0" applyProtection="0"/>
    <xf numFmtId="0" fontId="44" fillId="0" borderId="0" applyNumberFormat="0" applyFill="0" applyBorder="0" applyAlignment="0" applyProtection="0">
      <alignment vertical="top"/>
      <protection locked="0"/>
    </xf>
    <xf numFmtId="0" fontId="55" fillId="0" borderId="0" applyNumberFormat="0" applyFill="0" applyBorder="0" applyAlignment="0" applyProtection="0">
      <alignment vertical="top"/>
      <protection locked="0"/>
    </xf>
    <xf numFmtId="0" fontId="38" fillId="38" borderId="21">
      <alignment vertical="center"/>
    </xf>
  </cellStyleXfs>
  <cellXfs count="80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11" fontId="32" fillId="0" borderId="0" xfId="0" applyNumberFormat="1" applyFont="1" applyAlignment="1"/>
    <xf numFmtId="0" fontId="20" fillId="0" borderId="0" xfId="0" applyFont="1">
      <alignment vertical="center"/>
    </xf>
    <xf numFmtId="1" fontId="56" fillId="0" borderId="0" xfId="0" applyNumberFormat="1" applyFont="1" applyAlignment="1"/>
    <xf numFmtId="0" fontId="56" fillId="0" borderId="0" xfId="0" applyNumberFormat="1" applyFont="1" applyAlignment="1"/>
    <xf numFmtId="0" fontId="20" fillId="0" borderId="0" xfId="0" applyFont="1">
      <alignment vertical="center"/>
    </xf>
    <xf numFmtId="0" fontId="20" fillId="0" borderId="0" xfId="0" applyFont="1">
      <alignment vertical="center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14" fontId="21" fillId="33" borderId="17" xfId="0" applyNumberFormat="1" applyFont="1" applyFill="1" applyBorder="1" applyAlignment="1">
      <alignment vertical="center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0" fontId="20" fillId="0" borderId="0" xfId="0" applyFont="1" applyAlignment="1">
      <alignment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3" xfId="0" applyNumberFormat="1" applyFont="1" applyFill="1" applyBorder="1" applyAlignment="1">
      <alignment horizontal="left" vertical="top" wrapText="1"/>
    </xf>
    <xf numFmtId="0" fontId="21" fillId="33" borderId="15" xfId="0" applyFont="1" applyFill="1" applyBorder="1" applyAlignment="1">
      <alignment vertical="center" wrapText="1"/>
    </xf>
    <xf numFmtId="0" fontId="21" fillId="33" borderId="13" xfId="0" applyFont="1" applyFill="1" applyBorder="1" applyAlignment="1">
      <alignment vertical="center" wrapText="1"/>
    </xf>
    <xf numFmtId="0" fontId="20" fillId="0" borderId="0" xfId="0" applyFont="1" applyAlignment="1">
      <alignment horizontal="right" vertical="center" wrapText="1"/>
    </xf>
    <xf numFmtId="0" fontId="20" fillId="0" borderId="19" xfId="0" applyFont="1" applyBorder="1" applyAlignment="1">
      <alignment wrapText="1"/>
    </xf>
    <xf numFmtId="49" fontId="22" fillId="33" borderId="15" xfId="0" applyNumberFormat="1" applyFont="1" applyFill="1" applyBorder="1" applyAlignment="1">
      <alignment horizontal="left" vertical="top" wrapText="1"/>
    </xf>
    <xf numFmtId="0" fontId="0" fillId="0" borderId="0" xfId="0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</cellXfs>
  <cellStyles count="110">
    <cellStyle name="20% - 着色 1" xfId="19" builtinId="30" customBuiltin="1"/>
    <cellStyle name="20% - 着色 1 2" xfId="84"/>
    <cellStyle name="20% - 着色 2" xfId="23" builtinId="34" customBuiltin="1"/>
    <cellStyle name="20% - 着色 2 2" xfId="88"/>
    <cellStyle name="20% - 着色 3" xfId="27" builtinId="38" customBuiltin="1"/>
    <cellStyle name="20% - 着色 3 2" xfId="92"/>
    <cellStyle name="20% - 着色 4" xfId="31" builtinId="42" customBuiltin="1"/>
    <cellStyle name="20% - 着色 4 2" xfId="96"/>
    <cellStyle name="20% - 着色 5" xfId="35" builtinId="46" customBuiltin="1"/>
    <cellStyle name="20% - 着色 5 2" xfId="100"/>
    <cellStyle name="20% - 着色 6" xfId="39" builtinId="50" customBuiltin="1"/>
    <cellStyle name="20% - 着色 6 2" xfId="104"/>
    <cellStyle name="40% - 着色 1" xfId="20" builtinId="31" customBuiltin="1"/>
    <cellStyle name="40% - 着色 1 2" xfId="85"/>
    <cellStyle name="40% - 着色 2" xfId="24" builtinId="35" customBuiltin="1"/>
    <cellStyle name="40% - 着色 2 2" xfId="89"/>
    <cellStyle name="40% - 着色 3" xfId="28" builtinId="39" customBuiltin="1"/>
    <cellStyle name="40% - 着色 3 2" xfId="93"/>
    <cellStyle name="40% - 着色 4" xfId="32" builtinId="43" customBuiltin="1"/>
    <cellStyle name="40% - 着色 4 2" xfId="97"/>
    <cellStyle name="40% - 着色 5" xfId="36" builtinId="47" customBuiltin="1"/>
    <cellStyle name="40% - 着色 5 2" xfId="101"/>
    <cellStyle name="40% - 着色 6" xfId="40" builtinId="51" customBuiltin="1"/>
    <cellStyle name="40% - 着色 6 2" xfId="105"/>
    <cellStyle name="60% - 着色 1" xfId="21" builtinId="32" customBuiltin="1"/>
    <cellStyle name="60% - 着色 1 2" xfId="86"/>
    <cellStyle name="60% - 着色 2" xfId="25" builtinId="36" customBuiltin="1"/>
    <cellStyle name="60% - 着色 2 2" xfId="90"/>
    <cellStyle name="60% - 着色 3" xfId="29" builtinId="40" customBuiltin="1"/>
    <cellStyle name="60% - 着色 3 2" xfId="94"/>
    <cellStyle name="60% - 着色 4" xfId="33" builtinId="44" customBuiltin="1"/>
    <cellStyle name="60% - 着色 4 2" xfId="98"/>
    <cellStyle name="60% - 着色 5" xfId="37" builtinId="48" customBuiltin="1"/>
    <cellStyle name="60% - 着色 5 2" xfId="102"/>
    <cellStyle name="60% - 着色 6" xfId="41" builtinId="52" customBuiltin="1"/>
    <cellStyle name="60% - 着色 6 2" xfId="106"/>
    <cellStyle name="OBI_ColHeader" xfId="109"/>
    <cellStyle name="标题" xfId="1" builtinId="15" customBuiltin="1"/>
    <cellStyle name="标题 1" xfId="2" builtinId="16" customBuiltin="1"/>
    <cellStyle name="标题 1 2" xfId="68"/>
    <cellStyle name="标题 2" xfId="3" builtinId="17" customBuiltin="1"/>
    <cellStyle name="标题 2 2" xfId="69"/>
    <cellStyle name="标题 3" xfId="4" builtinId="18" customBuiltin="1"/>
    <cellStyle name="标题 3 2" xfId="70"/>
    <cellStyle name="标题 4" xfId="5" builtinId="19" customBuiltin="1"/>
    <cellStyle name="标题 4 2" xfId="71"/>
    <cellStyle name="标题 5" xfId="53"/>
    <cellStyle name="标题 6" xfId="67"/>
    <cellStyle name="差" xfId="7" builtinId="27" customBuiltin="1"/>
    <cellStyle name="差 2" xfId="73"/>
    <cellStyle name="常规" xfId="0" builtinId="0"/>
    <cellStyle name="常规 10" xfId="52"/>
    <cellStyle name="常规 10 2" xfId="61"/>
    <cellStyle name="常规 11" xfId="62"/>
    <cellStyle name="常规 2" xfId="44"/>
    <cellStyle name="常规 3" xfId="45"/>
    <cellStyle name="常规 3 2" xfId="54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好" xfId="6" builtinId="26" customBuiltin="1"/>
    <cellStyle name="好 2" xfId="72"/>
    <cellStyle name="汇总" xfId="17" builtinId="25" customBuiltin="1"/>
    <cellStyle name="汇总 2" xfId="82"/>
    <cellStyle name="货币 2" xfId="65"/>
    <cellStyle name="货币[0] 2" xfId="66"/>
    <cellStyle name="计算" xfId="11" builtinId="22" customBuiltin="1"/>
    <cellStyle name="计算 2" xfId="77"/>
    <cellStyle name="检查单元格" xfId="13" builtinId="23" customBuiltin="1"/>
    <cellStyle name="检查单元格 2" xfId="79"/>
    <cellStyle name="解释性文本" xfId="16" builtinId="53" customBuiltin="1"/>
    <cellStyle name="解释性文本 2" xfId="81"/>
    <cellStyle name="警告文本" xfId="14" builtinId="11" customBuiltin="1"/>
    <cellStyle name="警告文本 2" xfId="80"/>
    <cellStyle name="链接单元格" xfId="12" builtinId="24" customBuiltin="1"/>
    <cellStyle name="链接单元格 2" xfId="78"/>
    <cellStyle name="千位分隔 2" xfId="63"/>
    <cellStyle name="千位分隔[0] 2" xfId="64"/>
    <cellStyle name="适中" xfId="8" builtinId="28" customBuiltin="1"/>
    <cellStyle name="适中 2" xfId="74"/>
    <cellStyle name="输出" xfId="10" builtinId="21" customBuiltin="1"/>
    <cellStyle name="输出 2" xfId="76"/>
    <cellStyle name="输入" xfId="9" builtinId="20" customBuiltin="1"/>
    <cellStyle name="输入 2" xfId="75"/>
    <cellStyle name="已访问的超链接" xfId="43" builtinId="9" customBuiltin="1"/>
    <cellStyle name="已访问的超链接 2" xfId="108"/>
    <cellStyle name="着色 1" xfId="18" builtinId="29" customBuiltin="1"/>
    <cellStyle name="着色 1 2" xfId="83"/>
    <cellStyle name="着色 2" xfId="22" builtinId="33" customBuiltin="1"/>
    <cellStyle name="着色 2 2" xfId="87"/>
    <cellStyle name="着色 3" xfId="26" builtinId="37" customBuiltin="1"/>
    <cellStyle name="着色 3 2" xfId="91"/>
    <cellStyle name="着色 4" xfId="30" builtinId="41" customBuiltin="1"/>
    <cellStyle name="着色 4 2" xfId="95"/>
    <cellStyle name="着色 5" xfId="34" builtinId="45" customBuiltin="1"/>
    <cellStyle name="着色 5 2" xfId="99"/>
    <cellStyle name="着色 6" xfId="38" builtinId="49" customBuiltin="1"/>
    <cellStyle name="着色 6 2" xfId="103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466" Type="http://schemas.openxmlformats.org/officeDocument/2006/relationships/image" Target="cid:70e25481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6f2111c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43" Type="http://schemas.openxmlformats.org/officeDocument/2006/relationships/hyperlink" Target="cid:b85e622f2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463" Type="http://schemas.openxmlformats.org/officeDocument/2006/relationships/hyperlink" Target="cid:cd46ec84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464" Type="http://schemas.openxmlformats.org/officeDocument/2006/relationships/image" Target="cid:cd46eca713" TargetMode="External"/><Relationship Id="rId303" Type="http://schemas.openxmlformats.org/officeDocument/2006/relationships/hyperlink" Target="cid:8584637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40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defaultRowHeight="11.25" x14ac:dyDescent="0.15"/>
  <cols>
    <col min="1" max="1" width="7.75" style="1" customWidth="1"/>
    <col min="2" max="2" width="4.5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3" x14ac:dyDescent="0.2">
      <c r="A1" s="5"/>
      <c r="B1" s="6"/>
      <c r="C1" s="7"/>
      <c r="D1" s="8"/>
      <c r="E1" s="9" t="s">
        <v>0</v>
      </c>
      <c r="F1" s="23" t="s">
        <v>1</v>
      </c>
      <c r="G1" s="10" t="s">
        <v>43</v>
      </c>
      <c r="H1" s="23" t="s">
        <v>2</v>
      </c>
      <c r="I1" s="17" t="s">
        <v>41</v>
      </c>
      <c r="J1" s="18" t="s">
        <v>42</v>
      </c>
      <c r="K1" s="19" t="s">
        <v>44</v>
      </c>
      <c r="L1" s="19" t="s">
        <v>45</v>
      </c>
    </row>
    <row r="2" spans="1:13" x14ac:dyDescent="0.15">
      <c r="A2" s="11" t="s">
        <v>3</v>
      </c>
      <c r="B2" s="12"/>
      <c r="C2" s="42" t="s">
        <v>4</v>
      </c>
      <c r="D2" s="42"/>
      <c r="E2" s="13"/>
      <c r="F2" s="24"/>
      <c r="G2" s="14"/>
      <c r="H2" s="24"/>
      <c r="I2" s="20"/>
      <c r="J2" s="21"/>
      <c r="K2" s="22"/>
      <c r="L2" s="22"/>
    </row>
    <row r="3" spans="1:13" x14ac:dyDescent="0.15">
      <c r="A3" s="43" t="s">
        <v>5</v>
      </c>
      <c r="B3" s="43"/>
      <c r="C3" s="43"/>
      <c r="D3" s="43"/>
      <c r="E3" s="15">
        <f>SUM(E4:E40)</f>
        <v>20894630.826700002</v>
      </c>
      <c r="F3" s="25">
        <f>RA!I7</f>
        <v>2439435.2971999999</v>
      </c>
      <c r="G3" s="16">
        <f>SUM(G4:G40)</f>
        <v>18455195.5295</v>
      </c>
      <c r="H3" s="27">
        <f>RA!J7</f>
        <v>11.6749384922503</v>
      </c>
      <c r="I3" s="20">
        <f>SUM(I4:I40)</f>
        <v>20894638.415245235</v>
      </c>
      <c r="J3" s="21">
        <f>SUM(J4:J40)</f>
        <v>18455195.451819159</v>
      </c>
      <c r="K3" s="22">
        <f>E3-I3</f>
        <v>-7.5885452330112457</v>
      </c>
      <c r="L3" s="22">
        <f>G3-J3</f>
        <v>7.7680841088294983E-2</v>
      </c>
    </row>
    <row r="4" spans="1:13" x14ac:dyDescent="0.15">
      <c r="A4" s="44">
        <f>RA!A8</f>
        <v>42190</v>
      </c>
      <c r="B4" s="12">
        <v>12</v>
      </c>
      <c r="C4" s="41" t="s">
        <v>6</v>
      </c>
      <c r="D4" s="41"/>
      <c r="E4" s="15">
        <f>VLOOKUP(C4,RA!B8:D36,3,0)</f>
        <v>722279.47389999998</v>
      </c>
      <c r="F4" s="25">
        <f>VLOOKUP(C4,RA!B8:I39,8,0)</f>
        <v>176738.51620000001</v>
      </c>
      <c r="G4" s="16">
        <f t="shared" ref="G4:G40" si="0">E4-F4</f>
        <v>545540.95769999991</v>
      </c>
      <c r="H4" s="27">
        <f>RA!J8</f>
        <v>24.4695471194395</v>
      </c>
      <c r="I4" s="20">
        <f>VLOOKUP(B4,RMS!B:D,3,FALSE)</f>
        <v>722280.62240512797</v>
      </c>
      <c r="J4" s="21">
        <f>VLOOKUP(B4,RMS!B:E,4,FALSE)</f>
        <v>545540.97444359004</v>
      </c>
      <c r="K4" s="22">
        <f t="shared" ref="K4:K40" si="1">E4-I4</f>
        <v>-1.1485051279887557</v>
      </c>
      <c r="L4" s="22">
        <f t="shared" ref="L4:L40" si="2">G4-J4</f>
        <v>-1.6743590123951435E-2</v>
      </c>
    </row>
    <row r="5" spans="1:13" x14ac:dyDescent="0.15">
      <c r="A5" s="44"/>
      <c r="B5" s="12">
        <v>13</v>
      </c>
      <c r="C5" s="41" t="s">
        <v>7</v>
      </c>
      <c r="D5" s="41"/>
      <c r="E5" s="15">
        <f>VLOOKUP(C5,RA!B8:D37,3,0)</f>
        <v>153083.5716</v>
      </c>
      <c r="F5" s="25">
        <f>VLOOKUP(C5,RA!B9:I40,8,0)</f>
        <v>33604.020199999999</v>
      </c>
      <c r="G5" s="16">
        <f t="shared" si="0"/>
        <v>119479.5514</v>
      </c>
      <c r="H5" s="27">
        <f>RA!J9</f>
        <v>21.951421598527698</v>
      </c>
      <c r="I5" s="20">
        <f>VLOOKUP(B5,RMS!B:D,3,FALSE)</f>
        <v>153083.62860668599</v>
      </c>
      <c r="J5" s="21">
        <f>VLOOKUP(B5,RMS!B:E,4,FALSE)</f>
        <v>119479.565680924</v>
      </c>
      <c r="K5" s="22">
        <f t="shared" si="1"/>
        <v>-5.7006685994565487E-2</v>
      </c>
      <c r="L5" s="22">
        <f t="shared" si="2"/>
        <v>-1.4280924006015994E-2</v>
      </c>
      <c r="M5" s="34"/>
    </row>
    <row r="6" spans="1:13" x14ac:dyDescent="0.15">
      <c r="A6" s="44"/>
      <c r="B6" s="12">
        <v>14</v>
      </c>
      <c r="C6" s="41" t="s">
        <v>8</v>
      </c>
      <c r="D6" s="41"/>
      <c r="E6" s="15">
        <f>VLOOKUP(C6,RA!B10:D38,3,0)</f>
        <v>218242.6311</v>
      </c>
      <c r="F6" s="25">
        <f>VLOOKUP(C6,RA!B10:I41,8,0)</f>
        <v>55058.291100000002</v>
      </c>
      <c r="G6" s="16">
        <f t="shared" si="0"/>
        <v>163184.34</v>
      </c>
      <c r="H6" s="27">
        <f>RA!J10</f>
        <v>25.228018386000802</v>
      </c>
      <c r="I6" s="20">
        <f>VLOOKUP(B6,RMS!B:D,3,FALSE)</f>
        <v>218245.234413675</v>
      </c>
      <c r="J6" s="21">
        <f>VLOOKUP(B6,RMS!B:E,4,FALSE)</f>
        <v>163184.340125641</v>
      </c>
      <c r="K6" s="22">
        <f>E6-I6</f>
        <v>-2.6033136750047561</v>
      </c>
      <c r="L6" s="22">
        <f t="shared" si="2"/>
        <v>-1.2564100325107574E-4</v>
      </c>
      <c r="M6" s="34"/>
    </row>
    <row r="7" spans="1:13" x14ac:dyDescent="0.15">
      <c r="A7" s="44"/>
      <c r="B7" s="12">
        <v>15</v>
      </c>
      <c r="C7" s="41" t="s">
        <v>9</v>
      </c>
      <c r="D7" s="41"/>
      <c r="E7" s="15">
        <f>VLOOKUP(C7,RA!B10:D39,3,0)</f>
        <v>66742.749200000006</v>
      </c>
      <c r="F7" s="25">
        <f>VLOOKUP(C7,RA!B11:I42,8,0)</f>
        <v>15211.093800000001</v>
      </c>
      <c r="G7" s="16">
        <f t="shared" si="0"/>
        <v>51531.655400000003</v>
      </c>
      <c r="H7" s="27">
        <f>RA!J11</f>
        <v>22.790631165669801</v>
      </c>
      <c r="I7" s="20">
        <f>VLOOKUP(B7,RMS!B:D,3,FALSE)</f>
        <v>66742.8078264957</v>
      </c>
      <c r="J7" s="21">
        <f>VLOOKUP(B7,RMS!B:E,4,FALSE)</f>
        <v>51531.654542734999</v>
      </c>
      <c r="K7" s="22">
        <f t="shared" si="1"/>
        <v>-5.8626495694625191E-2</v>
      </c>
      <c r="L7" s="22">
        <f t="shared" si="2"/>
        <v>8.57265004015062E-4</v>
      </c>
      <c r="M7" s="34"/>
    </row>
    <row r="8" spans="1:13" x14ac:dyDescent="0.15">
      <c r="A8" s="44"/>
      <c r="B8" s="12">
        <v>16</v>
      </c>
      <c r="C8" s="41" t="s">
        <v>10</v>
      </c>
      <c r="D8" s="41"/>
      <c r="E8" s="15">
        <f>VLOOKUP(C8,RA!B12:D39,3,0)</f>
        <v>159664.53049999999</v>
      </c>
      <c r="F8" s="25">
        <f>VLOOKUP(C8,RA!B12:I43,8,0)</f>
        <v>23739.889599999999</v>
      </c>
      <c r="G8" s="16">
        <f t="shared" si="0"/>
        <v>135924.6409</v>
      </c>
      <c r="H8" s="27">
        <f>RA!J12</f>
        <v>14.8686057734031</v>
      </c>
      <c r="I8" s="20">
        <f>VLOOKUP(B8,RMS!B:D,3,FALSE)</f>
        <v>159664.55037777801</v>
      </c>
      <c r="J8" s="21">
        <f>VLOOKUP(B8,RMS!B:E,4,FALSE)</f>
        <v>135924.64392393199</v>
      </c>
      <c r="K8" s="22">
        <f t="shared" si="1"/>
        <v>-1.9877778016962111E-2</v>
      </c>
      <c r="L8" s="22">
        <f t="shared" si="2"/>
        <v>-3.0239319894462824E-3</v>
      </c>
      <c r="M8" s="34"/>
    </row>
    <row r="9" spans="1:13" x14ac:dyDescent="0.15">
      <c r="A9" s="44"/>
      <c r="B9" s="12">
        <v>17</v>
      </c>
      <c r="C9" s="41" t="s">
        <v>11</v>
      </c>
      <c r="D9" s="41"/>
      <c r="E9" s="15">
        <f>VLOOKUP(C9,RA!B12:D40,3,0)</f>
        <v>322777.7377</v>
      </c>
      <c r="F9" s="25">
        <f>VLOOKUP(C9,RA!B13:I44,8,0)</f>
        <v>84136.831099999996</v>
      </c>
      <c r="G9" s="16">
        <f t="shared" si="0"/>
        <v>238640.90659999999</v>
      </c>
      <c r="H9" s="27">
        <f>RA!J13</f>
        <v>26.0664913570339</v>
      </c>
      <c r="I9" s="20">
        <f>VLOOKUP(B9,RMS!B:D,3,FALSE)</f>
        <v>322778.07586837601</v>
      </c>
      <c r="J9" s="21">
        <f>VLOOKUP(B9,RMS!B:E,4,FALSE)</f>
        <v>238640.90639658101</v>
      </c>
      <c r="K9" s="22">
        <f t="shared" si="1"/>
        <v>-0.33816837600897998</v>
      </c>
      <c r="L9" s="22">
        <f t="shared" si="2"/>
        <v>2.0341898198239505E-4</v>
      </c>
      <c r="M9" s="34"/>
    </row>
    <row r="10" spans="1:13" x14ac:dyDescent="0.15">
      <c r="A10" s="44"/>
      <c r="B10" s="12">
        <v>18</v>
      </c>
      <c r="C10" s="41" t="s">
        <v>12</v>
      </c>
      <c r="D10" s="41"/>
      <c r="E10" s="15">
        <f>VLOOKUP(C10,RA!B14:D41,3,0)</f>
        <v>188999.16990000001</v>
      </c>
      <c r="F10" s="25">
        <f>VLOOKUP(C10,RA!B14:I45,8,0)</f>
        <v>35971.901400000002</v>
      </c>
      <c r="G10" s="16">
        <f t="shared" si="0"/>
        <v>153027.26850000001</v>
      </c>
      <c r="H10" s="27">
        <f>RA!J14</f>
        <v>19.032835656914699</v>
      </c>
      <c r="I10" s="20">
        <f>VLOOKUP(B10,RMS!B:D,3,FALSE)</f>
        <v>188999.19185982901</v>
      </c>
      <c r="J10" s="21">
        <f>VLOOKUP(B10,RMS!B:E,4,FALSE)</f>
        <v>153027.27457606801</v>
      </c>
      <c r="K10" s="22">
        <f t="shared" si="1"/>
        <v>-2.1959828998660669E-2</v>
      </c>
      <c r="L10" s="22">
        <f t="shared" si="2"/>
        <v>-6.0760680062230676E-3</v>
      </c>
      <c r="M10" s="34"/>
    </row>
    <row r="11" spans="1:13" x14ac:dyDescent="0.15">
      <c r="A11" s="44"/>
      <c r="B11" s="12">
        <v>19</v>
      </c>
      <c r="C11" s="41" t="s">
        <v>13</v>
      </c>
      <c r="D11" s="41"/>
      <c r="E11" s="15">
        <f>VLOOKUP(C11,RA!B14:D42,3,0)</f>
        <v>136909.2463</v>
      </c>
      <c r="F11" s="25">
        <f>VLOOKUP(C11,RA!B15:I46,8,0)</f>
        <v>22447.019199999999</v>
      </c>
      <c r="G11" s="16">
        <f t="shared" si="0"/>
        <v>114462.2271</v>
      </c>
      <c r="H11" s="27">
        <f>RA!J15</f>
        <v>16.395546543885999</v>
      </c>
      <c r="I11" s="20">
        <f>VLOOKUP(B11,RMS!B:D,3,FALSE)</f>
        <v>136909.45340512801</v>
      </c>
      <c r="J11" s="21">
        <f>VLOOKUP(B11,RMS!B:E,4,FALSE)</f>
        <v>114462.22728376101</v>
      </c>
      <c r="K11" s="22">
        <f t="shared" si="1"/>
        <v>-0.20710512800724246</v>
      </c>
      <c r="L11" s="22">
        <f t="shared" si="2"/>
        <v>-1.8376100342720747E-4</v>
      </c>
      <c r="M11" s="34"/>
    </row>
    <row r="12" spans="1:13" x14ac:dyDescent="0.15">
      <c r="A12" s="44"/>
      <c r="B12" s="12">
        <v>21</v>
      </c>
      <c r="C12" s="41" t="s">
        <v>14</v>
      </c>
      <c r="D12" s="41"/>
      <c r="E12" s="15">
        <f>VLOOKUP(C12,RA!B16:D43,3,0)</f>
        <v>1058335.247</v>
      </c>
      <c r="F12" s="25">
        <f>VLOOKUP(C12,RA!B16:I47,8,0)</f>
        <v>58162.854200000002</v>
      </c>
      <c r="G12" s="16">
        <f t="shared" si="0"/>
        <v>1000172.3928</v>
      </c>
      <c r="H12" s="27">
        <f>RA!J16</f>
        <v>5.4956928218039396</v>
      </c>
      <c r="I12" s="20">
        <f>VLOOKUP(B12,RMS!B:D,3,FALSE)</f>
        <v>1058334.5253623901</v>
      </c>
      <c r="J12" s="21">
        <f>VLOOKUP(B12,RMS!B:E,4,FALSE)</f>
        <v>1000172.3941059801</v>
      </c>
      <c r="K12" s="22">
        <f t="shared" si="1"/>
        <v>0.72163760988041759</v>
      </c>
      <c r="L12" s="22">
        <f t="shared" si="2"/>
        <v>-1.3059800257906318E-3</v>
      </c>
      <c r="M12" s="34"/>
    </row>
    <row r="13" spans="1:13" x14ac:dyDescent="0.15">
      <c r="A13" s="44"/>
      <c r="B13" s="12">
        <v>22</v>
      </c>
      <c r="C13" s="41" t="s">
        <v>15</v>
      </c>
      <c r="D13" s="41"/>
      <c r="E13" s="15">
        <f>VLOOKUP(C13,RA!B16:D44,3,0)</f>
        <v>469095.30650000001</v>
      </c>
      <c r="F13" s="25">
        <f>VLOOKUP(C13,RA!B17:I48,8,0)</f>
        <v>58049.549099999997</v>
      </c>
      <c r="G13" s="16">
        <f t="shared" si="0"/>
        <v>411045.7574</v>
      </c>
      <c r="H13" s="27">
        <f>RA!J17</f>
        <v>12.374787872664401</v>
      </c>
      <c r="I13" s="20">
        <f>VLOOKUP(B13,RMS!B:D,3,FALSE)</f>
        <v>469095.179607692</v>
      </c>
      <c r="J13" s="21">
        <f>VLOOKUP(B13,RMS!B:E,4,FALSE)</f>
        <v>411045.75524444401</v>
      </c>
      <c r="K13" s="22">
        <f t="shared" si="1"/>
        <v>0.1268923080060631</v>
      </c>
      <c r="L13" s="22">
        <f t="shared" si="2"/>
        <v>2.1555559942498803E-3</v>
      </c>
      <c r="M13" s="34"/>
    </row>
    <row r="14" spans="1:13" x14ac:dyDescent="0.15">
      <c r="A14" s="44"/>
      <c r="B14" s="12">
        <v>23</v>
      </c>
      <c r="C14" s="41" t="s">
        <v>16</v>
      </c>
      <c r="D14" s="41"/>
      <c r="E14" s="15">
        <f>VLOOKUP(C14,RA!B18:D45,3,0)</f>
        <v>2530559.7519999999</v>
      </c>
      <c r="F14" s="25">
        <f>VLOOKUP(C14,RA!B18:I49,8,0)</f>
        <v>397410.02679999999</v>
      </c>
      <c r="G14" s="16">
        <f t="shared" si="0"/>
        <v>2133149.7251999998</v>
      </c>
      <c r="H14" s="27">
        <f>RA!J18</f>
        <v>15.7044316573008</v>
      </c>
      <c r="I14" s="20">
        <f>VLOOKUP(B14,RMS!B:D,3,FALSE)</f>
        <v>2530559.5110612302</v>
      </c>
      <c r="J14" s="21">
        <f>VLOOKUP(B14,RMS!B:E,4,FALSE)</f>
        <v>2133149.6909103799</v>
      </c>
      <c r="K14" s="22">
        <f t="shared" si="1"/>
        <v>0.24093876965343952</v>
      </c>
      <c r="L14" s="22">
        <f t="shared" si="2"/>
        <v>3.4289619885385036E-2</v>
      </c>
      <c r="M14" s="34"/>
    </row>
    <row r="15" spans="1:13" x14ac:dyDescent="0.15">
      <c r="A15" s="44"/>
      <c r="B15" s="12">
        <v>24</v>
      </c>
      <c r="C15" s="41" t="s">
        <v>17</v>
      </c>
      <c r="D15" s="41"/>
      <c r="E15" s="15">
        <f>VLOOKUP(C15,RA!B18:D46,3,0)</f>
        <v>548308.37289999996</v>
      </c>
      <c r="F15" s="25">
        <f>VLOOKUP(C15,RA!B19:I50,8,0)</f>
        <v>43996.6034</v>
      </c>
      <c r="G15" s="16">
        <f t="shared" si="0"/>
        <v>504311.76949999994</v>
      </c>
      <c r="H15" s="27">
        <f>RA!J19</f>
        <v>8.02406192838205</v>
      </c>
      <c r="I15" s="20">
        <f>VLOOKUP(B15,RMS!B:D,3,FALSE)</f>
        <v>548308.44226239296</v>
      </c>
      <c r="J15" s="21">
        <f>VLOOKUP(B15,RMS!B:E,4,FALSE)</f>
        <v>504311.77228376101</v>
      </c>
      <c r="K15" s="22">
        <f t="shared" si="1"/>
        <v>-6.9362392998300493E-2</v>
      </c>
      <c r="L15" s="22">
        <f t="shared" si="2"/>
        <v>-2.78376106871292E-3</v>
      </c>
      <c r="M15" s="34"/>
    </row>
    <row r="16" spans="1:13" x14ac:dyDescent="0.15">
      <c r="A16" s="44"/>
      <c r="B16" s="12">
        <v>25</v>
      </c>
      <c r="C16" s="41" t="s">
        <v>18</v>
      </c>
      <c r="D16" s="41"/>
      <c r="E16" s="15">
        <f>VLOOKUP(C16,RA!B20:D47,3,0)</f>
        <v>1161016.0824</v>
      </c>
      <c r="F16" s="25">
        <f>VLOOKUP(C16,RA!B20:I51,8,0)</f>
        <v>107438.2242</v>
      </c>
      <c r="G16" s="16">
        <f t="shared" si="0"/>
        <v>1053577.8581999999</v>
      </c>
      <c r="H16" s="27">
        <f>RA!J20</f>
        <v>9.2538101606576006</v>
      </c>
      <c r="I16" s="20">
        <f>VLOOKUP(B16,RMS!B:D,3,FALSE)</f>
        <v>1161016.2697999999</v>
      </c>
      <c r="J16" s="21">
        <f>VLOOKUP(B16,RMS!B:E,4,FALSE)</f>
        <v>1053577.8581999999</v>
      </c>
      <c r="K16" s="22">
        <f t="shared" si="1"/>
        <v>-0.18739999993704259</v>
      </c>
      <c r="L16" s="22">
        <f t="shared" si="2"/>
        <v>0</v>
      </c>
      <c r="M16" s="34"/>
    </row>
    <row r="17" spans="1:13" x14ac:dyDescent="0.15">
      <c r="A17" s="44"/>
      <c r="B17" s="12">
        <v>26</v>
      </c>
      <c r="C17" s="41" t="s">
        <v>19</v>
      </c>
      <c r="D17" s="41"/>
      <c r="E17" s="15">
        <f>VLOOKUP(C17,RA!B20:D48,3,0)</f>
        <v>438264.36949999997</v>
      </c>
      <c r="F17" s="25">
        <f>VLOOKUP(C17,RA!B21:I52,8,0)</f>
        <v>55556.828000000001</v>
      </c>
      <c r="G17" s="16">
        <f t="shared" si="0"/>
        <v>382707.54149999999</v>
      </c>
      <c r="H17" s="27">
        <f>RA!J21</f>
        <v>12.6765559480418</v>
      </c>
      <c r="I17" s="20">
        <f>VLOOKUP(B17,RMS!B:D,3,FALSE)</f>
        <v>438264.47278837499</v>
      </c>
      <c r="J17" s="21">
        <f>VLOOKUP(B17,RMS!B:E,4,FALSE)</f>
        <v>382707.54146628099</v>
      </c>
      <c r="K17" s="22">
        <f t="shared" si="1"/>
        <v>-0.10328837501583621</v>
      </c>
      <c r="L17" s="22">
        <f t="shared" si="2"/>
        <v>3.3718999475240707E-5</v>
      </c>
      <c r="M17" s="34"/>
    </row>
    <row r="18" spans="1:13" x14ac:dyDescent="0.15">
      <c r="A18" s="44"/>
      <c r="B18" s="12">
        <v>27</v>
      </c>
      <c r="C18" s="41" t="s">
        <v>20</v>
      </c>
      <c r="D18" s="41"/>
      <c r="E18" s="15">
        <f>VLOOKUP(C18,RA!B22:D49,3,0)</f>
        <v>1590655.1809</v>
      </c>
      <c r="F18" s="25">
        <f>VLOOKUP(C18,RA!B22:I53,8,0)</f>
        <v>210886.1513</v>
      </c>
      <c r="G18" s="16">
        <f t="shared" si="0"/>
        <v>1379769.0296</v>
      </c>
      <c r="H18" s="27">
        <f>RA!J22</f>
        <v>13.257816894085099</v>
      </c>
      <c r="I18" s="20">
        <f>VLOOKUP(B18,RMS!B:D,3,FALSE)</f>
        <v>1590656.5951666699</v>
      </c>
      <c r="J18" s="21">
        <f>VLOOKUP(B18,RMS!B:E,4,FALSE)</f>
        <v>1379769.0312999999</v>
      </c>
      <c r="K18" s="22">
        <f t="shared" si="1"/>
        <v>-1.414266669889912</v>
      </c>
      <c r="L18" s="22">
        <f t="shared" si="2"/>
        <v>-1.6999999061226845E-3</v>
      </c>
      <c r="M18" s="34"/>
    </row>
    <row r="19" spans="1:13" x14ac:dyDescent="0.15">
      <c r="A19" s="44"/>
      <c r="B19" s="12">
        <v>29</v>
      </c>
      <c r="C19" s="41" t="s">
        <v>21</v>
      </c>
      <c r="D19" s="41"/>
      <c r="E19" s="15">
        <f>VLOOKUP(C19,RA!B22:D50,3,0)</f>
        <v>3157406.0474999999</v>
      </c>
      <c r="F19" s="25">
        <f>VLOOKUP(C19,RA!B23:I54,8,0)</f>
        <v>411173.18849999999</v>
      </c>
      <c r="G19" s="16">
        <f t="shared" si="0"/>
        <v>2746232.8589999997</v>
      </c>
      <c r="H19" s="27">
        <f>RA!J23</f>
        <v>13.0224995554678</v>
      </c>
      <c r="I19" s="20">
        <f>VLOOKUP(B19,RMS!B:D,3,FALSE)</f>
        <v>3157408.5842982898</v>
      </c>
      <c r="J19" s="21">
        <f>VLOOKUP(B19,RMS!B:E,4,FALSE)</f>
        <v>2746232.9042589702</v>
      </c>
      <c r="K19" s="22">
        <f t="shared" si="1"/>
        <v>-2.5367982899770141</v>
      </c>
      <c r="L19" s="22">
        <f t="shared" si="2"/>
        <v>-4.5258970465511084E-2</v>
      </c>
      <c r="M19" s="34"/>
    </row>
    <row r="20" spans="1:13" x14ac:dyDescent="0.15">
      <c r="A20" s="44"/>
      <c r="B20" s="12">
        <v>31</v>
      </c>
      <c r="C20" s="41" t="s">
        <v>22</v>
      </c>
      <c r="D20" s="41"/>
      <c r="E20" s="15">
        <f>VLOOKUP(C20,RA!B24:D51,3,0)</f>
        <v>335929.44910000003</v>
      </c>
      <c r="F20" s="25">
        <f>VLOOKUP(C20,RA!B24:I55,8,0)</f>
        <v>52639.150500000003</v>
      </c>
      <c r="G20" s="16">
        <f t="shared" si="0"/>
        <v>283290.29860000004</v>
      </c>
      <c r="H20" s="27">
        <f>RA!J24</f>
        <v>15.669704052748999</v>
      </c>
      <c r="I20" s="20">
        <f>VLOOKUP(B20,RMS!B:D,3,FALSE)</f>
        <v>335929.48814442201</v>
      </c>
      <c r="J20" s="21">
        <f>VLOOKUP(B20,RMS!B:E,4,FALSE)</f>
        <v>283290.30205481697</v>
      </c>
      <c r="K20" s="22">
        <f t="shared" si="1"/>
        <v>-3.9044421981088817E-2</v>
      </c>
      <c r="L20" s="22">
        <f t="shared" si="2"/>
        <v>-3.4548169351182878E-3</v>
      </c>
      <c r="M20" s="34"/>
    </row>
    <row r="21" spans="1:13" x14ac:dyDescent="0.15">
      <c r="A21" s="44"/>
      <c r="B21" s="12">
        <v>32</v>
      </c>
      <c r="C21" s="41" t="s">
        <v>23</v>
      </c>
      <c r="D21" s="41"/>
      <c r="E21" s="15">
        <f>VLOOKUP(C21,RA!B24:D52,3,0)</f>
        <v>291325.07549999998</v>
      </c>
      <c r="F21" s="25">
        <f>VLOOKUP(C21,RA!B25:I56,8,0)</f>
        <v>26362.697400000001</v>
      </c>
      <c r="G21" s="16">
        <f t="shared" si="0"/>
        <v>264962.37809999997</v>
      </c>
      <c r="H21" s="27">
        <f>RA!J25</f>
        <v>9.0492373012360208</v>
      </c>
      <c r="I21" s="20">
        <f>VLOOKUP(B21,RMS!B:D,3,FALSE)</f>
        <v>291325.07151063503</v>
      </c>
      <c r="J21" s="21">
        <f>VLOOKUP(B21,RMS!B:E,4,FALSE)</f>
        <v>264962.38394261198</v>
      </c>
      <c r="K21" s="22">
        <f t="shared" si="1"/>
        <v>3.9893649518489838E-3</v>
      </c>
      <c r="L21" s="22">
        <f t="shared" si="2"/>
        <v>-5.8426120085641742E-3</v>
      </c>
      <c r="M21" s="34"/>
    </row>
    <row r="22" spans="1:13" x14ac:dyDescent="0.15">
      <c r="A22" s="44"/>
      <c r="B22" s="12">
        <v>33</v>
      </c>
      <c r="C22" s="41" t="s">
        <v>24</v>
      </c>
      <c r="D22" s="41"/>
      <c r="E22" s="15">
        <f>VLOOKUP(C22,RA!B26:D53,3,0)</f>
        <v>700062.48320000002</v>
      </c>
      <c r="F22" s="25">
        <f>VLOOKUP(C22,RA!B26:I57,8,0)</f>
        <v>143408.0956</v>
      </c>
      <c r="G22" s="16">
        <f t="shared" si="0"/>
        <v>556654.38760000002</v>
      </c>
      <c r="H22" s="27">
        <f>RA!J26</f>
        <v>20.485042270009799</v>
      </c>
      <c r="I22" s="20">
        <f>VLOOKUP(B22,RMS!B:D,3,FALSE)</f>
        <v>700062.496906157</v>
      </c>
      <c r="J22" s="21">
        <f>VLOOKUP(B22,RMS!B:E,4,FALSE)</f>
        <v>556654.36259397794</v>
      </c>
      <c r="K22" s="22">
        <f t="shared" si="1"/>
        <v>-1.3706156983971596E-2</v>
      </c>
      <c r="L22" s="22">
        <f t="shared" si="2"/>
        <v>2.500602207146585E-2</v>
      </c>
      <c r="M22" s="34"/>
    </row>
    <row r="23" spans="1:13" x14ac:dyDescent="0.15">
      <c r="A23" s="44"/>
      <c r="B23" s="12">
        <v>34</v>
      </c>
      <c r="C23" s="41" t="s">
        <v>25</v>
      </c>
      <c r="D23" s="41"/>
      <c r="E23" s="15">
        <f>VLOOKUP(C23,RA!B26:D54,3,0)</f>
        <v>320006.77840000001</v>
      </c>
      <c r="F23" s="25">
        <f>VLOOKUP(C23,RA!B27:I58,8,0)</f>
        <v>88774.670400000003</v>
      </c>
      <c r="G23" s="16">
        <f t="shared" si="0"/>
        <v>231232.10800000001</v>
      </c>
      <c r="H23" s="27">
        <f>RA!J27</f>
        <v>27.741496865742601</v>
      </c>
      <c r="I23" s="20">
        <f>VLOOKUP(B23,RMS!B:D,3,FALSE)</f>
        <v>320006.71940083202</v>
      </c>
      <c r="J23" s="21">
        <f>VLOOKUP(B23,RMS!B:E,4,FALSE)</f>
        <v>231232.13840728</v>
      </c>
      <c r="K23" s="22">
        <f t="shared" si="1"/>
        <v>5.8999167988076806E-2</v>
      </c>
      <c r="L23" s="22">
        <f t="shared" si="2"/>
        <v>-3.0407279991777614E-2</v>
      </c>
      <c r="M23" s="34"/>
    </row>
    <row r="24" spans="1:13" x14ac:dyDescent="0.15">
      <c r="A24" s="44"/>
      <c r="B24" s="12">
        <v>35</v>
      </c>
      <c r="C24" s="41" t="s">
        <v>26</v>
      </c>
      <c r="D24" s="41"/>
      <c r="E24" s="15">
        <f>VLOOKUP(C24,RA!B28:D55,3,0)</f>
        <v>962412.74100000004</v>
      </c>
      <c r="F24" s="25">
        <f>VLOOKUP(C24,RA!B28:I59,8,0)</f>
        <v>39319.967400000001</v>
      </c>
      <c r="G24" s="16">
        <f t="shared" si="0"/>
        <v>923092.77360000007</v>
      </c>
      <c r="H24" s="27">
        <f>RA!J28</f>
        <v>4.0855618099095796</v>
      </c>
      <c r="I24" s="20">
        <f>VLOOKUP(B24,RMS!B:D,3,FALSE)</f>
        <v>962412.74000708002</v>
      </c>
      <c r="J24" s="21">
        <f>VLOOKUP(B24,RMS!B:E,4,FALSE)</f>
        <v>923092.77762212395</v>
      </c>
      <c r="K24" s="22">
        <f t="shared" si="1"/>
        <v>9.9292001686990261E-4</v>
      </c>
      <c r="L24" s="22">
        <f t="shared" si="2"/>
        <v>-4.0221238741651177E-3</v>
      </c>
      <c r="M24" s="34"/>
    </row>
    <row r="25" spans="1:13" x14ac:dyDescent="0.15">
      <c r="A25" s="44"/>
      <c r="B25" s="12">
        <v>36</v>
      </c>
      <c r="C25" s="41" t="s">
        <v>27</v>
      </c>
      <c r="D25" s="41"/>
      <c r="E25" s="15">
        <f>VLOOKUP(C25,RA!B28:D56,3,0)</f>
        <v>634920.55420000001</v>
      </c>
      <c r="F25" s="25">
        <f>VLOOKUP(C25,RA!B29:I60,8,0)</f>
        <v>98605.567800000004</v>
      </c>
      <c r="G25" s="16">
        <f t="shared" si="0"/>
        <v>536314.98640000005</v>
      </c>
      <c r="H25" s="27">
        <f>RA!J29</f>
        <v>15.5303789029547</v>
      </c>
      <c r="I25" s="20">
        <f>VLOOKUP(B25,RMS!B:D,3,FALSE)</f>
        <v>634920.55425929197</v>
      </c>
      <c r="J25" s="21">
        <f>VLOOKUP(B25,RMS!B:E,4,FALSE)</f>
        <v>536314.95157198503</v>
      </c>
      <c r="K25" s="22">
        <f t="shared" si="1"/>
        <v>-5.9291953220963478E-5</v>
      </c>
      <c r="L25" s="22">
        <f t="shared" si="2"/>
        <v>3.4828015021048486E-2</v>
      </c>
      <c r="M25" s="34"/>
    </row>
    <row r="26" spans="1:13" x14ac:dyDescent="0.15">
      <c r="A26" s="44"/>
      <c r="B26" s="12">
        <v>37</v>
      </c>
      <c r="C26" s="41" t="s">
        <v>28</v>
      </c>
      <c r="D26" s="41"/>
      <c r="E26" s="15">
        <f>VLOOKUP(C26,RA!B30:D57,3,0)</f>
        <v>1308615.0208999999</v>
      </c>
      <c r="F26" s="25">
        <f>VLOOKUP(C26,RA!B30:I61,8,0)</f>
        <v>151354.2493</v>
      </c>
      <c r="G26" s="16">
        <f t="shared" si="0"/>
        <v>1157260.7715999999</v>
      </c>
      <c r="H26" s="27">
        <f>RA!J30</f>
        <v>11.565987466344801</v>
      </c>
      <c r="I26" s="20">
        <f>VLOOKUP(B26,RMS!B:D,3,FALSE)</f>
        <v>1308615.0373716799</v>
      </c>
      <c r="J26" s="21">
        <f>VLOOKUP(B26,RMS!B:E,4,FALSE)</f>
        <v>1157260.75951436</v>
      </c>
      <c r="K26" s="22">
        <f t="shared" si="1"/>
        <v>-1.6471680020913482E-2</v>
      </c>
      <c r="L26" s="22">
        <f t="shared" si="2"/>
        <v>1.2085639871656895E-2</v>
      </c>
      <c r="M26" s="34"/>
    </row>
    <row r="27" spans="1:13" x14ac:dyDescent="0.15">
      <c r="A27" s="44"/>
      <c r="B27" s="12">
        <v>38</v>
      </c>
      <c r="C27" s="41" t="s">
        <v>29</v>
      </c>
      <c r="D27" s="41"/>
      <c r="E27" s="15">
        <f>VLOOKUP(C27,RA!B30:D58,3,0)</f>
        <v>1114169.2206999999</v>
      </c>
      <c r="F27" s="25">
        <f>VLOOKUP(C27,RA!B31:I62,8,0)</f>
        <v>26185.818599999999</v>
      </c>
      <c r="G27" s="16">
        <f t="shared" si="0"/>
        <v>1087983.4021000001</v>
      </c>
      <c r="H27" s="27">
        <f>RA!J31</f>
        <v>2.3502550701901699</v>
      </c>
      <c r="I27" s="20">
        <f>VLOOKUP(B27,RMS!B:D,3,FALSE)</f>
        <v>1114169.21988142</v>
      </c>
      <c r="J27" s="21">
        <f>VLOOKUP(B27,RMS!B:E,4,FALSE)</f>
        <v>1087983.30101593</v>
      </c>
      <c r="K27" s="22">
        <f t="shared" si="1"/>
        <v>8.1857992336153984E-4</v>
      </c>
      <c r="L27" s="22">
        <f t="shared" si="2"/>
        <v>0.10108407004736364</v>
      </c>
      <c r="M27" s="34"/>
    </row>
    <row r="28" spans="1:13" x14ac:dyDescent="0.15">
      <c r="A28" s="44"/>
      <c r="B28" s="12">
        <v>39</v>
      </c>
      <c r="C28" s="41" t="s">
        <v>30</v>
      </c>
      <c r="D28" s="41"/>
      <c r="E28" s="15">
        <f>VLOOKUP(C28,RA!B32:D59,3,0)</f>
        <v>136414.1911</v>
      </c>
      <c r="F28" s="25">
        <f>VLOOKUP(C28,RA!B32:I63,8,0)</f>
        <v>37177.617700000003</v>
      </c>
      <c r="G28" s="16">
        <f t="shared" si="0"/>
        <v>99236.573399999994</v>
      </c>
      <c r="H28" s="27">
        <f>RA!J32</f>
        <v>27.253482500766001</v>
      </c>
      <c r="I28" s="20">
        <f>VLOOKUP(B28,RMS!B:D,3,FALSE)</f>
        <v>136414.10419612701</v>
      </c>
      <c r="J28" s="21">
        <f>VLOOKUP(B28,RMS!B:E,4,FALSE)</f>
        <v>99236.565613981307</v>
      </c>
      <c r="K28" s="22">
        <f t="shared" si="1"/>
        <v>8.6903872987022623E-2</v>
      </c>
      <c r="L28" s="22">
        <f t="shared" si="2"/>
        <v>7.7860186866018921E-3</v>
      </c>
      <c r="M28" s="34"/>
    </row>
    <row r="29" spans="1:13" x14ac:dyDescent="0.15">
      <c r="A29" s="44"/>
      <c r="B29" s="12">
        <v>40</v>
      </c>
      <c r="C29" s="41" t="s">
        <v>31</v>
      </c>
      <c r="D29" s="41"/>
      <c r="E29" s="15">
        <f>VLOOKUP(C29,RA!B32:D60,3,0)</f>
        <v>0</v>
      </c>
      <c r="F29" s="25">
        <f>VLOOKUP(C29,RA!B33:I64,8,0)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4"/>
    </row>
    <row r="30" spans="1:13" ht="12" thickBot="1" x14ac:dyDescent="0.2">
      <c r="A30" s="44"/>
      <c r="B30" s="12">
        <v>42</v>
      </c>
      <c r="C30" s="41" t="s">
        <v>32</v>
      </c>
      <c r="D30" s="41"/>
      <c r="E30" s="15">
        <f>VLOOKUP(C30,RA!B34:D62,3,0)</f>
        <v>179472.01439999999</v>
      </c>
      <c r="F30" s="25">
        <f>VLOOKUP(C30,RA!B34:I66,8,0)</f>
        <v>23270.9349</v>
      </c>
      <c r="G30" s="16">
        <f t="shared" si="0"/>
        <v>156201.07949999999</v>
      </c>
      <c r="H30" s="27">
        <f>RA!J34</f>
        <v>0</v>
      </c>
      <c r="I30" s="20">
        <f>VLOOKUP(B30,RMS!B:D,3,FALSE)</f>
        <v>179472.01560000001</v>
      </c>
      <c r="J30" s="21">
        <f>VLOOKUP(B30,RMS!B:E,4,FALSE)</f>
        <v>156201.07920000001</v>
      </c>
      <c r="K30" s="22">
        <f t="shared" si="1"/>
        <v>-1.2000000278931111E-3</v>
      </c>
      <c r="L30" s="22">
        <f t="shared" si="2"/>
        <v>2.9999998514540493E-4</v>
      </c>
      <c r="M30" s="34"/>
    </row>
    <row r="31" spans="1:13" s="39" customFormat="1" ht="12" thickBot="1" x14ac:dyDescent="0.2">
      <c r="A31" s="44"/>
      <c r="B31" s="12">
        <v>70</v>
      </c>
      <c r="C31" s="45" t="s">
        <v>70</v>
      </c>
      <c r="D31" s="46"/>
      <c r="E31" s="15">
        <f>VLOOKUP(C31,RA!B35:D63,3,0)</f>
        <v>99653.91</v>
      </c>
      <c r="F31" s="25">
        <f>VLOOKUP(C31,RA!B35:I67,8,0)</f>
        <v>4427.76</v>
      </c>
      <c r="G31" s="16">
        <f t="shared" si="0"/>
        <v>95226.150000000009</v>
      </c>
      <c r="H31" s="27">
        <f>RA!J35</f>
        <v>12.966330699411801</v>
      </c>
      <c r="I31" s="20">
        <f>VLOOKUP(B31,RMS!B:D,3,FALSE)</f>
        <v>99653.91</v>
      </c>
      <c r="J31" s="21">
        <f>VLOOKUP(B31,RMS!B:E,4,FALSE)</f>
        <v>95226.15</v>
      </c>
      <c r="K31" s="22">
        <f t="shared" si="1"/>
        <v>0</v>
      </c>
      <c r="L31" s="22">
        <f t="shared" si="2"/>
        <v>0</v>
      </c>
    </row>
    <row r="32" spans="1:13" x14ac:dyDescent="0.15">
      <c r="A32" s="44"/>
      <c r="B32" s="12">
        <v>71</v>
      </c>
      <c r="C32" s="41" t="s">
        <v>36</v>
      </c>
      <c r="D32" s="41"/>
      <c r="E32" s="15">
        <f>VLOOKUP(C32,RA!B34:D63,3,0)</f>
        <v>296208.7</v>
      </c>
      <c r="F32" s="25">
        <f>VLOOKUP(C32,RA!B34:I67,8,0)</f>
        <v>-32590.77</v>
      </c>
      <c r="G32" s="16">
        <f t="shared" si="0"/>
        <v>328799.47000000003</v>
      </c>
      <c r="H32" s="27">
        <f>RA!J35</f>
        <v>12.966330699411801</v>
      </c>
      <c r="I32" s="20">
        <f>VLOOKUP(B32,RMS!B:D,3,FALSE)</f>
        <v>296208.7</v>
      </c>
      <c r="J32" s="21">
        <f>VLOOKUP(B32,RMS!B:E,4,FALSE)</f>
        <v>328799.46999999997</v>
      </c>
      <c r="K32" s="22">
        <f t="shared" si="1"/>
        <v>0</v>
      </c>
      <c r="L32" s="22">
        <f t="shared" si="2"/>
        <v>0</v>
      </c>
      <c r="M32" s="34"/>
    </row>
    <row r="33" spans="1:13" x14ac:dyDescent="0.15">
      <c r="A33" s="44"/>
      <c r="B33" s="12">
        <v>72</v>
      </c>
      <c r="C33" s="41" t="s">
        <v>37</v>
      </c>
      <c r="D33" s="41"/>
      <c r="E33" s="15">
        <f>VLOOKUP(C33,RA!B34:D64,3,0)</f>
        <v>491775.33</v>
      </c>
      <c r="F33" s="25">
        <f>VLOOKUP(C33,RA!B34:I68,8,0)</f>
        <v>-30529</v>
      </c>
      <c r="G33" s="16">
        <f t="shared" si="0"/>
        <v>522304.33</v>
      </c>
      <c r="H33" s="27">
        <f>RA!J34</f>
        <v>0</v>
      </c>
      <c r="I33" s="20">
        <f>VLOOKUP(B33,RMS!B:D,3,FALSE)</f>
        <v>491775.33</v>
      </c>
      <c r="J33" s="21">
        <f>VLOOKUP(B33,RMS!B:E,4,FALSE)</f>
        <v>522304.33</v>
      </c>
      <c r="K33" s="22">
        <f t="shared" si="1"/>
        <v>0</v>
      </c>
      <c r="L33" s="22">
        <f t="shared" si="2"/>
        <v>0</v>
      </c>
      <c r="M33" s="34"/>
    </row>
    <row r="34" spans="1:13" x14ac:dyDescent="0.15">
      <c r="A34" s="44"/>
      <c r="B34" s="12">
        <v>73</v>
      </c>
      <c r="C34" s="41" t="s">
        <v>38</v>
      </c>
      <c r="D34" s="41"/>
      <c r="E34" s="15">
        <f>VLOOKUP(C34,RA!B35:D65,3,0)</f>
        <v>223907.08</v>
      </c>
      <c r="F34" s="25">
        <f>VLOOKUP(C34,RA!B35:I69,8,0)</f>
        <v>-32258.07</v>
      </c>
      <c r="G34" s="16">
        <f t="shared" si="0"/>
        <v>256165.15</v>
      </c>
      <c r="H34" s="27">
        <f>RA!J35</f>
        <v>12.966330699411801</v>
      </c>
      <c r="I34" s="20">
        <f>VLOOKUP(B34,RMS!B:D,3,FALSE)</f>
        <v>223907.08</v>
      </c>
      <c r="J34" s="21">
        <f>VLOOKUP(B34,RMS!B:E,4,FALSE)</f>
        <v>256165.15</v>
      </c>
      <c r="K34" s="22">
        <f t="shared" si="1"/>
        <v>0</v>
      </c>
      <c r="L34" s="22">
        <f t="shared" si="2"/>
        <v>0</v>
      </c>
      <c r="M34" s="34"/>
    </row>
    <row r="35" spans="1:13" s="39" customFormat="1" x14ac:dyDescent="0.15">
      <c r="A35" s="44"/>
      <c r="B35" s="12">
        <v>74</v>
      </c>
      <c r="C35" s="41" t="s">
        <v>72</v>
      </c>
      <c r="D35" s="41"/>
      <c r="E35" s="15">
        <f>VLOOKUP(C35,RA!B36:D66,3,0)</f>
        <v>12.85</v>
      </c>
      <c r="F35" s="25">
        <f>VLOOKUP(C35,RA!B36:I70,8,0)</f>
        <v>12.75</v>
      </c>
      <c r="G35" s="16">
        <f t="shared" si="0"/>
        <v>9.9999999999999645E-2</v>
      </c>
      <c r="H35" s="27">
        <f>RA!J36</f>
        <v>4.4431372537213996</v>
      </c>
      <c r="I35" s="20">
        <f>VLOOKUP(B35,RMS!B:D,3,FALSE)</f>
        <v>12.85</v>
      </c>
      <c r="J35" s="21">
        <f>VLOOKUP(B35,RMS!B:E,4,FALSE)</f>
        <v>0.1</v>
      </c>
      <c r="K35" s="22">
        <f t="shared" si="1"/>
        <v>0</v>
      </c>
      <c r="L35" s="22">
        <f t="shared" si="2"/>
        <v>-3.6082248300317588E-16</v>
      </c>
    </row>
    <row r="36" spans="1:13" ht="11.25" customHeight="1" x14ac:dyDescent="0.15">
      <c r="A36" s="44"/>
      <c r="B36" s="12">
        <v>75</v>
      </c>
      <c r="C36" s="41" t="s">
        <v>33</v>
      </c>
      <c r="D36" s="41"/>
      <c r="E36" s="15">
        <f>VLOOKUP(C36,RA!B8:D66,3,0)</f>
        <v>212069.1453</v>
      </c>
      <c r="F36" s="25">
        <f>VLOOKUP(C36,RA!B8:I70,8,0)</f>
        <v>14311.538399999999</v>
      </c>
      <c r="G36" s="16">
        <f t="shared" si="0"/>
        <v>197757.60690000001</v>
      </c>
      <c r="H36" s="27">
        <f>RA!J36</f>
        <v>4.4431372537213996</v>
      </c>
      <c r="I36" s="20">
        <f>VLOOKUP(B36,RMS!B:D,3,FALSE)</f>
        <v>212069.14529914499</v>
      </c>
      <c r="J36" s="21">
        <f>VLOOKUP(B36,RMS!B:E,4,FALSE)</f>
        <v>197757.606410256</v>
      </c>
      <c r="K36" s="22">
        <f t="shared" si="1"/>
        <v>8.5501233115792274E-7</v>
      </c>
      <c r="L36" s="22">
        <f t="shared" si="2"/>
        <v>4.8974400851875544E-4</v>
      </c>
      <c r="M36" s="34"/>
    </row>
    <row r="37" spans="1:13" x14ac:dyDescent="0.15">
      <c r="A37" s="44"/>
      <c r="B37" s="12">
        <v>76</v>
      </c>
      <c r="C37" s="41" t="s">
        <v>34</v>
      </c>
      <c r="D37" s="41"/>
      <c r="E37" s="15">
        <f>VLOOKUP(C37,RA!B8:D67,3,0)</f>
        <v>429207.65230000002</v>
      </c>
      <c r="F37" s="25">
        <f>VLOOKUP(C37,RA!B8:I71,8,0)</f>
        <v>32737.9238</v>
      </c>
      <c r="G37" s="16">
        <f t="shared" si="0"/>
        <v>396469.72850000003</v>
      </c>
      <c r="H37" s="27">
        <f>RA!J37</f>
        <v>-11.002637667293399</v>
      </c>
      <c r="I37" s="20">
        <f>VLOOKUP(B37,RMS!B:D,3,FALSE)</f>
        <v>429207.64578461502</v>
      </c>
      <c r="J37" s="21">
        <f>VLOOKUP(B37,RMS!B:E,4,FALSE)</f>
        <v>396469.73470854701</v>
      </c>
      <c r="K37" s="22">
        <f t="shared" si="1"/>
        <v>6.5153850009664893E-3</v>
      </c>
      <c r="L37" s="22">
        <f t="shared" si="2"/>
        <v>-6.2085469835437834E-3</v>
      </c>
      <c r="M37" s="34"/>
    </row>
    <row r="38" spans="1:13" x14ac:dyDescent="0.15">
      <c r="A38" s="44"/>
      <c r="B38" s="12">
        <v>77</v>
      </c>
      <c r="C38" s="41" t="s">
        <v>39</v>
      </c>
      <c r="D38" s="41"/>
      <c r="E38" s="15">
        <f>VLOOKUP(C38,RA!B9:D68,3,0)</f>
        <v>147130.85</v>
      </c>
      <c r="F38" s="25">
        <f>VLOOKUP(C38,RA!B9:I72,8,0)</f>
        <v>-4809.4799999999996</v>
      </c>
      <c r="G38" s="16">
        <f t="shared" si="0"/>
        <v>151940.33000000002</v>
      </c>
      <c r="H38" s="27">
        <f>RA!J38</f>
        <v>-6.2079161229986903</v>
      </c>
      <c r="I38" s="20">
        <f>VLOOKUP(B38,RMS!B:D,3,FALSE)</f>
        <v>147130.85</v>
      </c>
      <c r="J38" s="21">
        <f>VLOOKUP(B38,RMS!B:E,4,FALSE)</f>
        <v>151940.32999999999</v>
      </c>
      <c r="K38" s="22">
        <f t="shared" si="1"/>
        <v>0</v>
      </c>
      <c r="L38" s="22">
        <f t="shared" si="2"/>
        <v>0</v>
      </c>
      <c r="M38" s="34"/>
    </row>
    <row r="39" spans="1:13" x14ac:dyDescent="0.15">
      <c r="A39" s="44"/>
      <c r="B39" s="12">
        <v>78</v>
      </c>
      <c r="C39" s="41" t="s">
        <v>40</v>
      </c>
      <c r="D39" s="41"/>
      <c r="E39" s="15">
        <f>VLOOKUP(C39,RA!B10:D69,3,0)</f>
        <v>73842.759999999995</v>
      </c>
      <c r="F39" s="25">
        <f>VLOOKUP(C39,RA!B10:I73,8,0)</f>
        <v>10138.1</v>
      </c>
      <c r="G39" s="16">
        <f t="shared" si="0"/>
        <v>63704.659999999996</v>
      </c>
      <c r="H39" s="27">
        <f>RA!J39</f>
        <v>-14.4069003981473</v>
      </c>
      <c r="I39" s="20">
        <f>VLOOKUP(B39,RMS!B:D,3,FALSE)</f>
        <v>73842.759999999995</v>
      </c>
      <c r="J39" s="21">
        <f>VLOOKUP(B39,RMS!B:E,4,FALSE)</f>
        <v>63704.66</v>
      </c>
      <c r="K39" s="22">
        <f t="shared" si="1"/>
        <v>0</v>
      </c>
      <c r="L39" s="22">
        <f t="shared" si="2"/>
        <v>0</v>
      </c>
      <c r="M39" s="34"/>
    </row>
    <row r="40" spans="1:13" x14ac:dyDescent="0.15">
      <c r="A40" s="44"/>
      <c r="B40" s="12">
        <v>99</v>
      </c>
      <c r="C40" s="41" t="s">
        <v>35</v>
      </c>
      <c r="D40" s="41"/>
      <c r="E40" s="15">
        <f>VLOOKUP(C40,RA!B8:D70,3,0)</f>
        <v>15155.5517</v>
      </c>
      <c r="F40" s="25">
        <f>VLOOKUP(C40,RA!B8:I74,8,0)</f>
        <v>1314.7873</v>
      </c>
      <c r="G40" s="16">
        <f t="shared" si="0"/>
        <v>13840.7644</v>
      </c>
      <c r="H40" s="27">
        <f>RA!J40</f>
        <v>99.221789883268499</v>
      </c>
      <c r="I40" s="20">
        <f>VLOOKUP(B40,RMS!B:D,3,FALSE)</f>
        <v>15155.5517736934</v>
      </c>
      <c r="J40" s="21">
        <f>VLOOKUP(B40,RMS!B:E,4,FALSE)</f>
        <v>13840.764420240501</v>
      </c>
      <c r="K40" s="22">
        <f t="shared" si="1"/>
        <v>-7.3693399826879613E-5</v>
      </c>
      <c r="L40" s="22">
        <f t="shared" si="2"/>
        <v>-2.0240500816726126E-5</v>
      </c>
      <c r="M40" s="34"/>
    </row>
  </sheetData>
  <mergeCells count="40">
    <mergeCell ref="C2:D2"/>
    <mergeCell ref="C4:D4"/>
    <mergeCell ref="C5:D5"/>
    <mergeCell ref="C6:D6"/>
    <mergeCell ref="C7:D7"/>
    <mergeCell ref="A3:D3"/>
    <mergeCell ref="A4:A40"/>
    <mergeCell ref="C30:D30"/>
    <mergeCell ref="C32:D32"/>
    <mergeCell ref="C33:D33"/>
    <mergeCell ref="C34:D34"/>
    <mergeCell ref="C36:D36"/>
    <mergeCell ref="C31:D31"/>
    <mergeCell ref="C35:D35"/>
    <mergeCell ref="C29:D29"/>
    <mergeCell ref="C27:D27"/>
    <mergeCell ref="C37:D37"/>
    <mergeCell ref="C38:D38"/>
    <mergeCell ref="C40:D40"/>
    <mergeCell ref="C39:D39"/>
    <mergeCell ref="C10:D10"/>
    <mergeCell ref="C23:D23"/>
    <mergeCell ref="C24:D24"/>
    <mergeCell ref="C25:D25"/>
    <mergeCell ref="C26:D26"/>
    <mergeCell ref="C28:D28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23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45"/>
  <sheetViews>
    <sheetView workbookViewId="0">
      <selection sqref="A1:W45"/>
    </sheetView>
  </sheetViews>
  <sheetFormatPr defaultRowHeight="11.25" x14ac:dyDescent="0.15"/>
  <cols>
    <col min="1" max="1" width="7" style="36" customWidth="1"/>
    <col min="2" max="3" width="9" style="36"/>
    <col min="4" max="5" width="11.5" style="36" bestFit="1" customWidth="1"/>
    <col min="6" max="7" width="12.25" style="36" bestFit="1" customWidth="1"/>
    <col min="8" max="8" width="9" style="36"/>
    <col min="9" max="9" width="12.25" style="36" bestFit="1" customWidth="1"/>
    <col min="10" max="10" width="9" style="36"/>
    <col min="11" max="11" width="12.25" style="36" bestFit="1" customWidth="1"/>
    <col min="12" max="12" width="10.5" style="36" bestFit="1" customWidth="1"/>
    <col min="13" max="13" width="12.25" style="36" bestFit="1" customWidth="1"/>
    <col min="14" max="15" width="13.875" style="36" bestFit="1" customWidth="1"/>
    <col min="16" max="18" width="10.5" style="36" bestFit="1" customWidth="1"/>
    <col min="19" max="20" width="9" style="36"/>
    <col min="21" max="21" width="10.5" style="36" bestFit="1" customWidth="1"/>
    <col min="22" max="22" width="36" style="36" bestFit="1" customWidth="1"/>
    <col min="23" max="16384" width="9" style="36"/>
  </cols>
  <sheetData>
    <row r="1" spans="1:23" ht="12.75" x14ac:dyDescent="0.2">
      <c r="A1" s="50"/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9" t="s">
        <v>46</v>
      </c>
      <c r="W1" s="55"/>
    </row>
    <row r="2" spans="1:23" ht="12.75" x14ac:dyDescent="0.2">
      <c r="A2" s="50"/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9"/>
      <c r="W2" s="55"/>
    </row>
    <row r="3" spans="1:23" ht="23.25" thickBot="1" x14ac:dyDescent="0.2">
      <c r="A3" s="50"/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60" t="s">
        <v>47</v>
      </c>
      <c r="W3" s="55"/>
    </row>
    <row r="4" spans="1:23" ht="15" thickTop="1" thickBot="1" x14ac:dyDescent="0.2">
      <c r="A4" s="56"/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8"/>
      <c r="W4" s="55"/>
    </row>
    <row r="5" spans="1:23" ht="15" thickTop="1" thickBot="1" x14ac:dyDescent="0.25">
      <c r="A5" s="61"/>
      <c r="B5" s="62"/>
      <c r="C5" s="63"/>
      <c r="D5" s="64" t="s">
        <v>0</v>
      </c>
      <c r="E5" s="64" t="s">
        <v>59</v>
      </c>
      <c r="F5" s="64" t="s">
        <v>60</v>
      </c>
      <c r="G5" s="64" t="s">
        <v>48</v>
      </c>
      <c r="H5" s="64" t="s">
        <v>49</v>
      </c>
      <c r="I5" s="64" t="s">
        <v>1</v>
      </c>
      <c r="J5" s="64" t="s">
        <v>2</v>
      </c>
      <c r="K5" s="64" t="s">
        <v>50</v>
      </c>
      <c r="L5" s="64" t="s">
        <v>51</v>
      </c>
      <c r="M5" s="64" t="s">
        <v>52</v>
      </c>
      <c r="N5" s="64" t="s">
        <v>53</v>
      </c>
      <c r="O5" s="64" t="s">
        <v>54</v>
      </c>
      <c r="P5" s="64" t="s">
        <v>61</v>
      </c>
      <c r="Q5" s="64" t="s">
        <v>62</v>
      </c>
      <c r="R5" s="64" t="s">
        <v>55</v>
      </c>
      <c r="S5" s="64" t="s">
        <v>56</v>
      </c>
      <c r="T5" s="64" t="s">
        <v>57</v>
      </c>
      <c r="U5" s="65" t="s">
        <v>58</v>
      </c>
      <c r="V5" s="58"/>
      <c r="W5" s="58"/>
    </row>
    <row r="6" spans="1:23" ht="14.25" thickBot="1" x14ac:dyDescent="0.2">
      <c r="A6" s="66" t="s">
        <v>3</v>
      </c>
      <c r="B6" s="54" t="s">
        <v>4</v>
      </c>
      <c r="C6" s="53"/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7"/>
      <c r="V6" s="58"/>
      <c r="W6" s="58"/>
    </row>
    <row r="7" spans="1:23" ht="14.25" thickBot="1" x14ac:dyDescent="0.2">
      <c r="A7" s="52" t="s">
        <v>5</v>
      </c>
      <c r="B7" s="51"/>
      <c r="C7" s="57"/>
      <c r="D7" s="68">
        <v>20894630.826699998</v>
      </c>
      <c r="E7" s="68">
        <v>23951849.857099999</v>
      </c>
      <c r="F7" s="69">
        <v>87.2359794811683</v>
      </c>
      <c r="G7" s="68">
        <v>21648247.993700001</v>
      </c>
      <c r="H7" s="69">
        <v>-3.4811924143668298</v>
      </c>
      <c r="I7" s="68">
        <v>2439435.2971999999</v>
      </c>
      <c r="J7" s="69">
        <v>11.6749384922503</v>
      </c>
      <c r="K7" s="68">
        <v>2124737.4772999999</v>
      </c>
      <c r="L7" s="69">
        <v>9.8148241738469206</v>
      </c>
      <c r="M7" s="69">
        <v>0.14811138941263499</v>
      </c>
      <c r="N7" s="68">
        <v>87853757.356600001</v>
      </c>
      <c r="O7" s="68">
        <v>4245554000.1655998</v>
      </c>
      <c r="P7" s="68">
        <v>1142935</v>
      </c>
      <c r="Q7" s="68">
        <v>1091407</v>
      </c>
      <c r="R7" s="69">
        <v>4.7212451450283899</v>
      </c>
      <c r="S7" s="68">
        <v>18.281556542323099</v>
      </c>
      <c r="T7" s="68">
        <v>18.136998965005699</v>
      </c>
      <c r="U7" s="70">
        <v>0.79072904422922197</v>
      </c>
      <c r="V7" s="58"/>
      <c r="W7" s="58"/>
    </row>
    <row r="8" spans="1:23" ht="14.25" thickBot="1" x14ac:dyDescent="0.2">
      <c r="A8" s="48">
        <v>42190</v>
      </c>
      <c r="B8" s="45" t="s">
        <v>6</v>
      </c>
      <c r="C8" s="46"/>
      <c r="D8" s="71">
        <v>722279.47389999998</v>
      </c>
      <c r="E8" s="71">
        <v>921833.54890000005</v>
      </c>
      <c r="F8" s="72">
        <v>78.352482914282902</v>
      </c>
      <c r="G8" s="71">
        <v>767472.11490000004</v>
      </c>
      <c r="H8" s="72">
        <v>-5.8885059303931202</v>
      </c>
      <c r="I8" s="71">
        <v>176738.51620000001</v>
      </c>
      <c r="J8" s="72">
        <v>24.4695471194395</v>
      </c>
      <c r="K8" s="71">
        <v>155687.08429999999</v>
      </c>
      <c r="L8" s="72">
        <v>20.285699151465</v>
      </c>
      <c r="M8" s="72">
        <v>0.135216302589591</v>
      </c>
      <c r="N8" s="71">
        <v>2964665.4876999999</v>
      </c>
      <c r="O8" s="71">
        <v>154116827.79890001</v>
      </c>
      <c r="P8" s="71">
        <v>31647</v>
      </c>
      <c r="Q8" s="71">
        <v>28723</v>
      </c>
      <c r="R8" s="72">
        <v>10.1799951258573</v>
      </c>
      <c r="S8" s="71">
        <v>22.8229997756501</v>
      </c>
      <c r="T8" s="71">
        <v>23.4958877380496</v>
      </c>
      <c r="U8" s="73">
        <v>-2.9482888709371502</v>
      </c>
      <c r="V8" s="58"/>
      <c r="W8" s="58"/>
    </row>
    <row r="9" spans="1:23" ht="12" customHeight="1" thickBot="1" x14ac:dyDescent="0.2">
      <c r="A9" s="49"/>
      <c r="B9" s="45" t="s">
        <v>7</v>
      </c>
      <c r="C9" s="46"/>
      <c r="D9" s="71">
        <v>153083.5716</v>
      </c>
      <c r="E9" s="71">
        <v>154617.59729999999</v>
      </c>
      <c r="F9" s="72">
        <v>99.007858273063505</v>
      </c>
      <c r="G9" s="71">
        <v>149434.95850000001</v>
      </c>
      <c r="H9" s="72">
        <v>2.44160612524951</v>
      </c>
      <c r="I9" s="71">
        <v>33604.020199999999</v>
      </c>
      <c r="J9" s="72">
        <v>21.951421598527698</v>
      </c>
      <c r="K9" s="71">
        <v>32337.7814</v>
      </c>
      <c r="L9" s="72">
        <v>21.6400377291904</v>
      </c>
      <c r="M9" s="72">
        <v>3.9156637999908997E-2</v>
      </c>
      <c r="N9" s="71">
        <v>687173.78980000003</v>
      </c>
      <c r="O9" s="71">
        <v>24244989.853</v>
      </c>
      <c r="P9" s="71">
        <v>7673</v>
      </c>
      <c r="Q9" s="71">
        <v>7014</v>
      </c>
      <c r="R9" s="72">
        <v>9.3954947248360501</v>
      </c>
      <c r="S9" s="71">
        <v>19.9509411703376</v>
      </c>
      <c r="T9" s="71">
        <v>19.562682891360101</v>
      </c>
      <c r="U9" s="73">
        <v>1.9460649784014401</v>
      </c>
      <c r="V9" s="58"/>
      <c r="W9" s="58"/>
    </row>
    <row r="10" spans="1:23" ht="14.25" thickBot="1" x14ac:dyDescent="0.2">
      <c r="A10" s="49"/>
      <c r="B10" s="45" t="s">
        <v>8</v>
      </c>
      <c r="C10" s="46"/>
      <c r="D10" s="71">
        <v>218242.6311</v>
      </c>
      <c r="E10" s="71">
        <v>255859.46299999999</v>
      </c>
      <c r="F10" s="72">
        <v>85.297853962899893</v>
      </c>
      <c r="G10" s="71">
        <v>246178.40820000001</v>
      </c>
      <c r="H10" s="72">
        <v>-11.347777128083701</v>
      </c>
      <c r="I10" s="71">
        <v>55058.291100000002</v>
      </c>
      <c r="J10" s="72">
        <v>25.228018386000802</v>
      </c>
      <c r="K10" s="71">
        <v>65005.473599999998</v>
      </c>
      <c r="L10" s="72">
        <v>26.4058387879364</v>
      </c>
      <c r="M10" s="72">
        <v>-0.15302069116838199</v>
      </c>
      <c r="N10" s="71">
        <v>843938.41</v>
      </c>
      <c r="O10" s="71">
        <v>39824631.852399997</v>
      </c>
      <c r="P10" s="71">
        <v>111825</v>
      </c>
      <c r="Q10" s="71">
        <v>107905</v>
      </c>
      <c r="R10" s="72">
        <v>3.6328251702886898</v>
      </c>
      <c r="S10" s="71">
        <v>1.9516443648558</v>
      </c>
      <c r="T10" s="71">
        <v>1.8211230600991599</v>
      </c>
      <c r="U10" s="73">
        <v>6.6877606959034201</v>
      </c>
      <c r="V10" s="58"/>
      <c r="W10" s="58"/>
    </row>
    <row r="11" spans="1:23" ht="14.25" thickBot="1" x14ac:dyDescent="0.2">
      <c r="A11" s="49"/>
      <c r="B11" s="45" t="s">
        <v>9</v>
      </c>
      <c r="C11" s="46"/>
      <c r="D11" s="71">
        <v>66742.749200000006</v>
      </c>
      <c r="E11" s="71">
        <v>83498.053700000004</v>
      </c>
      <c r="F11" s="72">
        <v>79.933299331502894</v>
      </c>
      <c r="G11" s="71">
        <v>75560.163199999995</v>
      </c>
      <c r="H11" s="72">
        <v>-11.669395123805099</v>
      </c>
      <c r="I11" s="71">
        <v>15211.093800000001</v>
      </c>
      <c r="J11" s="72">
        <v>22.790631165669801</v>
      </c>
      <c r="K11" s="71">
        <v>15028.294099999999</v>
      </c>
      <c r="L11" s="72">
        <v>19.889176337829799</v>
      </c>
      <c r="M11" s="72">
        <v>1.2163702598820001E-2</v>
      </c>
      <c r="N11" s="71">
        <v>291107.66450000001</v>
      </c>
      <c r="O11" s="71">
        <v>13186910.939200001</v>
      </c>
      <c r="P11" s="71">
        <v>3344</v>
      </c>
      <c r="Q11" s="71">
        <v>3394</v>
      </c>
      <c r="R11" s="72">
        <v>-1.47318797878609</v>
      </c>
      <c r="S11" s="71">
        <v>19.958956100478499</v>
      </c>
      <c r="T11" s="71">
        <v>19.904765114908699</v>
      </c>
      <c r="U11" s="73">
        <v>0.27151212366516603</v>
      </c>
      <c r="V11" s="58"/>
      <c r="W11" s="58"/>
    </row>
    <row r="12" spans="1:23" ht="14.25" thickBot="1" x14ac:dyDescent="0.2">
      <c r="A12" s="49"/>
      <c r="B12" s="45" t="s">
        <v>10</v>
      </c>
      <c r="C12" s="46"/>
      <c r="D12" s="71">
        <v>159664.53049999999</v>
      </c>
      <c r="E12" s="71">
        <v>226245.03039999999</v>
      </c>
      <c r="F12" s="72">
        <v>70.571508341073397</v>
      </c>
      <c r="G12" s="71">
        <v>227783.0913</v>
      </c>
      <c r="H12" s="72">
        <v>-29.905012005603599</v>
      </c>
      <c r="I12" s="71">
        <v>23739.889599999999</v>
      </c>
      <c r="J12" s="72">
        <v>14.8686057734031</v>
      </c>
      <c r="K12" s="71">
        <v>47590.907700000003</v>
      </c>
      <c r="L12" s="72">
        <v>20.893081847467201</v>
      </c>
      <c r="M12" s="72">
        <v>-0.501167539193626</v>
      </c>
      <c r="N12" s="71">
        <v>815103.03910000005</v>
      </c>
      <c r="O12" s="71">
        <v>47492165.2214</v>
      </c>
      <c r="P12" s="71">
        <v>2187</v>
      </c>
      <c r="Q12" s="71">
        <v>2078</v>
      </c>
      <c r="R12" s="72">
        <v>5.2454282964388801</v>
      </c>
      <c r="S12" s="71">
        <v>73.006186785550995</v>
      </c>
      <c r="T12" s="71">
        <v>79.033151924927793</v>
      </c>
      <c r="U12" s="73">
        <v>-8.2554169786740204</v>
      </c>
      <c r="V12" s="58"/>
      <c r="W12" s="58"/>
    </row>
    <row r="13" spans="1:23" ht="14.25" thickBot="1" x14ac:dyDescent="0.2">
      <c r="A13" s="49"/>
      <c r="B13" s="45" t="s">
        <v>11</v>
      </c>
      <c r="C13" s="46"/>
      <c r="D13" s="71">
        <v>322777.7377</v>
      </c>
      <c r="E13" s="71">
        <v>435562.68560000003</v>
      </c>
      <c r="F13" s="72">
        <v>74.105920541692996</v>
      </c>
      <c r="G13" s="71">
        <v>381131.6839</v>
      </c>
      <c r="H13" s="72">
        <v>-15.3107045845369</v>
      </c>
      <c r="I13" s="71">
        <v>84136.831099999996</v>
      </c>
      <c r="J13" s="72">
        <v>26.0664913570339</v>
      </c>
      <c r="K13" s="71">
        <v>97841.352599999998</v>
      </c>
      <c r="L13" s="72">
        <v>25.671272353644401</v>
      </c>
      <c r="M13" s="72">
        <v>-0.14006880665302701</v>
      </c>
      <c r="N13" s="71">
        <v>1390124.7335999999</v>
      </c>
      <c r="O13" s="71">
        <v>69658973.461300001</v>
      </c>
      <c r="P13" s="71">
        <v>13370</v>
      </c>
      <c r="Q13" s="71">
        <v>12641</v>
      </c>
      <c r="R13" s="72">
        <v>5.7669488173403902</v>
      </c>
      <c r="S13" s="71">
        <v>24.141939992520602</v>
      </c>
      <c r="T13" s="71">
        <v>23.963722846293798</v>
      </c>
      <c r="U13" s="73">
        <v>0.73820557205418302</v>
      </c>
      <c r="V13" s="58"/>
      <c r="W13" s="58"/>
    </row>
    <row r="14" spans="1:23" ht="14.25" thickBot="1" x14ac:dyDescent="0.2">
      <c r="A14" s="49"/>
      <c r="B14" s="45" t="s">
        <v>12</v>
      </c>
      <c r="C14" s="46"/>
      <c r="D14" s="71">
        <v>188999.16990000001</v>
      </c>
      <c r="E14" s="71">
        <v>210760.1936</v>
      </c>
      <c r="F14" s="72">
        <v>89.674984005138995</v>
      </c>
      <c r="G14" s="71">
        <v>216609.97690000001</v>
      </c>
      <c r="H14" s="72">
        <v>-12.746784518031101</v>
      </c>
      <c r="I14" s="71">
        <v>35971.901400000002</v>
      </c>
      <c r="J14" s="72">
        <v>19.032835656914699</v>
      </c>
      <c r="K14" s="71">
        <v>26725.080699999999</v>
      </c>
      <c r="L14" s="72">
        <v>12.337880776534099</v>
      </c>
      <c r="M14" s="72">
        <v>0.34599785885772899</v>
      </c>
      <c r="N14" s="71">
        <v>927561.37239999999</v>
      </c>
      <c r="O14" s="71">
        <v>37247790.7465</v>
      </c>
      <c r="P14" s="71">
        <v>3860</v>
      </c>
      <c r="Q14" s="71">
        <v>4710</v>
      </c>
      <c r="R14" s="72">
        <v>-18.046709129511701</v>
      </c>
      <c r="S14" s="71">
        <v>48.963515518134699</v>
      </c>
      <c r="T14" s="71">
        <v>45.333626475583898</v>
      </c>
      <c r="U14" s="73">
        <v>7.4134567425136098</v>
      </c>
      <c r="V14" s="58"/>
      <c r="W14" s="58"/>
    </row>
    <row r="15" spans="1:23" ht="14.25" thickBot="1" x14ac:dyDescent="0.2">
      <c r="A15" s="49"/>
      <c r="B15" s="45" t="s">
        <v>13</v>
      </c>
      <c r="C15" s="46"/>
      <c r="D15" s="71">
        <v>136909.2463</v>
      </c>
      <c r="E15" s="71">
        <v>161703.44380000001</v>
      </c>
      <c r="F15" s="72">
        <v>84.666871083669506</v>
      </c>
      <c r="G15" s="71">
        <v>181150.57490000001</v>
      </c>
      <c r="H15" s="72">
        <v>-24.4224058490692</v>
      </c>
      <c r="I15" s="71">
        <v>22447.019199999999</v>
      </c>
      <c r="J15" s="72">
        <v>16.395546543885999</v>
      </c>
      <c r="K15" s="71">
        <v>20347.1126</v>
      </c>
      <c r="L15" s="72">
        <v>11.232154582579801</v>
      </c>
      <c r="M15" s="72">
        <v>0.103204156839433</v>
      </c>
      <c r="N15" s="71">
        <v>621615.55920000002</v>
      </c>
      <c r="O15" s="71">
        <v>28724486.658199999</v>
      </c>
      <c r="P15" s="71">
        <v>6349</v>
      </c>
      <c r="Q15" s="71">
        <v>6120</v>
      </c>
      <c r="R15" s="72">
        <v>3.74183006535949</v>
      </c>
      <c r="S15" s="71">
        <v>21.563907119231398</v>
      </c>
      <c r="T15" s="71">
        <v>22.328687483660101</v>
      </c>
      <c r="U15" s="73">
        <v>-3.5465760457978401</v>
      </c>
      <c r="V15" s="58"/>
      <c r="W15" s="58"/>
    </row>
    <row r="16" spans="1:23" ht="14.25" thickBot="1" x14ac:dyDescent="0.2">
      <c r="A16" s="49"/>
      <c r="B16" s="45" t="s">
        <v>14</v>
      </c>
      <c r="C16" s="46"/>
      <c r="D16" s="71">
        <v>1058335.247</v>
      </c>
      <c r="E16" s="71">
        <v>1438644.0449000001</v>
      </c>
      <c r="F16" s="72">
        <v>73.564774466053905</v>
      </c>
      <c r="G16" s="71">
        <v>1172451.5708999999</v>
      </c>
      <c r="H16" s="72">
        <v>-9.7331375327001108</v>
      </c>
      <c r="I16" s="71">
        <v>58162.854200000002</v>
      </c>
      <c r="J16" s="72">
        <v>5.4956928218039396</v>
      </c>
      <c r="K16" s="71">
        <v>32443.2772</v>
      </c>
      <c r="L16" s="72">
        <v>2.7671315391812601</v>
      </c>
      <c r="M16" s="72">
        <v>0.79275520908226904</v>
      </c>
      <c r="N16" s="71">
        <v>4314858.9309999999</v>
      </c>
      <c r="O16" s="71">
        <v>209751942.2529</v>
      </c>
      <c r="P16" s="71">
        <v>59437</v>
      </c>
      <c r="Q16" s="71">
        <v>54701</v>
      </c>
      <c r="R16" s="72">
        <v>8.6579770022486002</v>
      </c>
      <c r="S16" s="71">
        <v>17.806000420613401</v>
      </c>
      <c r="T16" s="71">
        <v>17.477894903201001</v>
      </c>
      <c r="U16" s="73">
        <v>1.8426682559916401</v>
      </c>
      <c r="V16" s="58"/>
      <c r="W16" s="58"/>
    </row>
    <row r="17" spans="1:23" ht="12" thickBot="1" x14ac:dyDescent="0.2">
      <c r="A17" s="49"/>
      <c r="B17" s="45" t="s">
        <v>15</v>
      </c>
      <c r="C17" s="46"/>
      <c r="D17" s="71">
        <v>469095.30650000001</v>
      </c>
      <c r="E17" s="71">
        <v>843610.49410000001</v>
      </c>
      <c r="F17" s="72">
        <v>55.605674630737198</v>
      </c>
      <c r="G17" s="71">
        <v>517802.52100000001</v>
      </c>
      <c r="H17" s="72">
        <v>-9.4065232447951104</v>
      </c>
      <c r="I17" s="71">
        <v>58049.549099999997</v>
      </c>
      <c r="J17" s="72">
        <v>12.374787872664401</v>
      </c>
      <c r="K17" s="71">
        <v>67289.924599999998</v>
      </c>
      <c r="L17" s="72">
        <v>12.995287174354999</v>
      </c>
      <c r="M17" s="72">
        <v>-0.13732182871252599</v>
      </c>
      <c r="N17" s="71">
        <v>2226664.8424999998</v>
      </c>
      <c r="O17" s="71">
        <v>208111875.42519999</v>
      </c>
      <c r="P17" s="71">
        <v>13528</v>
      </c>
      <c r="Q17" s="71">
        <v>13870</v>
      </c>
      <c r="R17" s="72">
        <v>-2.4657534246575401</v>
      </c>
      <c r="S17" s="71">
        <v>34.675880137492598</v>
      </c>
      <c r="T17" s="71">
        <v>35.1119705335256</v>
      </c>
      <c r="U17" s="73">
        <v>-1.2576188241044099</v>
      </c>
      <c r="V17" s="40"/>
      <c r="W17" s="40"/>
    </row>
    <row r="18" spans="1:23" ht="12" thickBot="1" x14ac:dyDescent="0.2">
      <c r="A18" s="49"/>
      <c r="B18" s="45" t="s">
        <v>16</v>
      </c>
      <c r="C18" s="46"/>
      <c r="D18" s="71">
        <v>2530559.7519999999</v>
      </c>
      <c r="E18" s="71">
        <v>2721855.696</v>
      </c>
      <c r="F18" s="72">
        <v>92.971855771739698</v>
      </c>
      <c r="G18" s="71">
        <v>2486117.4290999998</v>
      </c>
      <c r="H18" s="72">
        <v>1.7876196184380999</v>
      </c>
      <c r="I18" s="71">
        <v>397410.02679999999</v>
      </c>
      <c r="J18" s="72">
        <v>15.7044316573008</v>
      </c>
      <c r="K18" s="71">
        <v>365658.41129999998</v>
      </c>
      <c r="L18" s="72">
        <v>14.708010451154401</v>
      </c>
      <c r="M18" s="72">
        <v>8.6834090284196003E-2</v>
      </c>
      <c r="N18" s="71">
        <v>10052036.570699999</v>
      </c>
      <c r="O18" s="71">
        <v>472244112.324</v>
      </c>
      <c r="P18" s="71">
        <v>118204</v>
      </c>
      <c r="Q18" s="71">
        <v>110535</v>
      </c>
      <c r="R18" s="72">
        <v>6.9380739132401503</v>
      </c>
      <c r="S18" s="71">
        <v>21.4084104768028</v>
      </c>
      <c r="T18" s="71">
        <v>21.919434878545299</v>
      </c>
      <c r="U18" s="73">
        <v>-2.38702636188783</v>
      </c>
      <c r="V18" s="40"/>
      <c r="W18" s="40"/>
    </row>
    <row r="19" spans="1:23" ht="12" thickBot="1" x14ac:dyDescent="0.2">
      <c r="A19" s="49"/>
      <c r="B19" s="45" t="s">
        <v>17</v>
      </c>
      <c r="C19" s="46"/>
      <c r="D19" s="71">
        <v>548308.37289999996</v>
      </c>
      <c r="E19" s="71">
        <v>702763.47499999998</v>
      </c>
      <c r="F19" s="72">
        <v>78.021751614225494</v>
      </c>
      <c r="G19" s="71">
        <v>576364.78090000001</v>
      </c>
      <c r="H19" s="72">
        <v>-4.8678213745450503</v>
      </c>
      <c r="I19" s="71">
        <v>43996.6034</v>
      </c>
      <c r="J19" s="72">
        <v>8.02406192838205</v>
      </c>
      <c r="K19" s="71">
        <v>55774.200900000003</v>
      </c>
      <c r="L19" s="72">
        <v>9.67689261181226</v>
      </c>
      <c r="M19" s="72">
        <v>-0.211165687897825</v>
      </c>
      <c r="N19" s="71">
        <v>2276311.0452999999</v>
      </c>
      <c r="O19" s="71">
        <v>141838610.0165</v>
      </c>
      <c r="P19" s="71">
        <v>12637</v>
      </c>
      <c r="Q19" s="71">
        <v>11646</v>
      </c>
      <c r="R19" s="72">
        <v>8.5093594367164709</v>
      </c>
      <c r="S19" s="71">
        <v>43.389125021761501</v>
      </c>
      <c r="T19" s="71">
        <v>43.691830018890599</v>
      </c>
      <c r="U19" s="73">
        <v>-0.69765176637531301</v>
      </c>
      <c r="V19" s="40"/>
      <c r="W19" s="40"/>
    </row>
    <row r="20" spans="1:23" ht="12" thickBot="1" x14ac:dyDescent="0.2">
      <c r="A20" s="49"/>
      <c r="B20" s="45" t="s">
        <v>18</v>
      </c>
      <c r="C20" s="46"/>
      <c r="D20" s="71">
        <v>1161016.0824</v>
      </c>
      <c r="E20" s="71">
        <v>1259440.8711000001</v>
      </c>
      <c r="F20" s="72">
        <v>92.185040921052902</v>
      </c>
      <c r="G20" s="71">
        <v>1115381.8285999999</v>
      </c>
      <c r="H20" s="72">
        <v>4.0913571146554499</v>
      </c>
      <c r="I20" s="71">
        <v>107438.2242</v>
      </c>
      <c r="J20" s="72">
        <v>9.2538101606576006</v>
      </c>
      <c r="K20" s="71">
        <v>77802.853400000007</v>
      </c>
      <c r="L20" s="72">
        <v>6.9754456639890101</v>
      </c>
      <c r="M20" s="72">
        <v>0.38090339241979498</v>
      </c>
      <c r="N20" s="71">
        <v>4738538.4038000004</v>
      </c>
      <c r="O20" s="71">
        <v>225052421.92860001</v>
      </c>
      <c r="P20" s="71">
        <v>50900</v>
      </c>
      <c r="Q20" s="71">
        <v>48148</v>
      </c>
      <c r="R20" s="72">
        <v>5.7157098944919902</v>
      </c>
      <c r="S20" s="71">
        <v>22.80974621611</v>
      </c>
      <c r="T20" s="71">
        <v>22.4845619901138</v>
      </c>
      <c r="U20" s="73">
        <v>1.4256371943609301</v>
      </c>
      <c r="V20" s="40"/>
      <c r="W20" s="40"/>
    </row>
    <row r="21" spans="1:23" ht="12" thickBot="1" x14ac:dyDescent="0.2">
      <c r="A21" s="49"/>
      <c r="B21" s="45" t="s">
        <v>19</v>
      </c>
      <c r="C21" s="46"/>
      <c r="D21" s="71">
        <v>438264.36949999997</v>
      </c>
      <c r="E21" s="71">
        <v>480398.1348</v>
      </c>
      <c r="F21" s="72">
        <v>91.229406975624201</v>
      </c>
      <c r="G21" s="71">
        <v>440314.68900000001</v>
      </c>
      <c r="H21" s="72">
        <v>-0.46564867155727302</v>
      </c>
      <c r="I21" s="71">
        <v>55556.828000000001</v>
      </c>
      <c r="J21" s="72">
        <v>12.6765559480418</v>
      </c>
      <c r="K21" s="71">
        <v>48274.722199999997</v>
      </c>
      <c r="L21" s="72">
        <v>10.963686519211301</v>
      </c>
      <c r="M21" s="72">
        <v>0.15084718188186699</v>
      </c>
      <c r="N21" s="71">
        <v>1787039.3535</v>
      </c>
      <c r="O21" s="71">
        <v>85480423.716600001</v>
      </c>
      <c r="P21" s="71">
        <v>39559</v>
      </c>
      <c r="Q21" s="71">
        <v>37243</v>
      </c>
      <c r="R21" s="72">
        <v>6.2186182638348102</v>
      </c>
      <c r="S21" s="71">
        <v>11.078752483632</v>
      </c>
      <c r="T21" s="71">
        <v>11.3494435007921</v>
      </c>
      <c r="U21" s="73">
        <v>-2.4433348209555001</v>
      </c>
      <c r="V21" s="40"/>
      <c r="W21" s="40"/>
    </row>
    <row r="22" spans="1:23" ht="12" thickBot="1" x14ac:dyDescent="0.2">
      <c r="A22" s="49"/>
      <c r="B22" s="45" t="s">
        <v>20</v>
      </c>
      <c r="C22" s="46"/>
      <c r="D22" s="71">
        <v>1590655.1809</v>
      </c>
      <c r="E22" s="71">
        <v>1704191.3914999999</v>
      </c>
      <c r="F22" s="72">
        <v>93.337825131244998</v>
      </c>
      <c r="G22" s="71">
        <v>1542699.7535000001</v>
      </c>
      <c r="H22" s="72">
        <v>3.1085392534225198</v>
      </c>
      <c r="I22" s="71">
        <v>210886.1513</v>
      </c>
      <c r="J22" s="72">
        <v>13.257816894085099</v>
      </c>
      <c r="K22" s="71">
        <v>209425.21590000001</v>
      </c>
      <c r="L22" s="72">
        <v>13.575241418485099</v>
      </c>
      <c r="M22" s="72">
        <v>6.9759288236690004E-3</v>
      </c>
      <c r="N22" s="71">
        <v>6657191.7912999997</v>
      </c>
      <c r="O22" s="71">
        <v>275140741.46539998</v>
      </c>
      <c r="P22" s="71">
        <v>95744</v>
      </c>
      <c r="Q22" s="71">
        <v>89302</v>
      </c>
      <c r="R22" s="72">
        <v>7.2137242167028797</v>
      </c>
      <c r="S22" s="71">
        <v>16.613627808531099</v>
      </c>
      <c r="T22" s="71">
        <v>17.044341922913301</v>
      </c>
      <c r="U22" s="73">
        <v>-2.5925349920323</v>
      </c>
      <c r="V22" s="40"/>
      <c r="W22" s="40"/>
    </row>
    <row r="23" spans="1:23" ht="12" thickBot="1" x14ac:dyDescent="0.2">
      <c r="A23" s="49"/>
      <c r="B23" s="45" t="s">
        <v>21</v>
      </c>
      <c r="C23" s="46"/>
      <c r="D23" s="71">
        <v>3157406.0474999999</v>
      </c>
      <c r="E23" s="71">
        <v>3715343.6842</v>
      </c>
      <c r="F23" s="72">
        <v>84.982879536213403</v>
      </c>
      <c r="G23" s="71">
        <v>3405224.0994000002</v>
      </c>
      <c r="H23" s="72">
        <v>-7.2775842254747802</v>
      </c>
      <c r="I23" s="71">
        <v>411173.18849999999</v>
      </c>
      <c r="J23" s="72">
        <v>13.0224995554678</v>
      </c>
      <c r="K23" s="71">
        <v>90771.117400000003</v>
      </c>
      <c r="L23" s="72">
        <v>2.6656429870795799</v>
      </c>
      <c r="M23" s="72">
        <v>3.5297799595006398</v>
      </c>
      <c r="N23" s="71">
        <v>13374160.252800001</v>
      </c>
      <c r="O23" s="71">
        <v>593875000.71360004</v>
      </c>
      <c r="P23" s="71">
        <v>103592</v>
      </c>
      <c r="Q23" s="71">
        <v>93107</v>
      </c>
      <c r="R23" s="72">
        <v>11.2612370713265</v>
      </c>
      <c r="S23" s="71">
        <v>30.479245960112799</v>
      </c>
      <c r="T23" s="71">
        <v>31.3524089649543</v>
      </c>
      <c r="U23" s="73">
        <v>-2.8647788924444901</v>
      </c>
      <c r="V23" s="40"/>
      <c r="W23" s="40"/>
    </row>
    <row r="24" spans="1:23" ht="12" thickBot="1" x14ac:dyDescent="0.2">
      <c r="A24" s="49"/>
      <c r="B24" s="45" t="s">
        <v>22</v>
      </c>
      <c r="C24" s="46"/>
      <c r="D24" s="71">
        <v>335929.44910000003</v>
      </c>
      <c r="E24" s="71">
        <v>388016.3591</v>
      </c>
      <c r="F24" s="72">
        <v>86.576104646511595</v>
      </c>
      <c r="G24" s="71">
        <v>343292.33980000002</v>
      </c>
      <c r="H24" s="72">
        <v>-2.1447873565397702</v>
      </c>
      <c r="I24" s="71">
        <v>52639.150500000003</v>
      </c>
      <c r="J24" s="72">
        <v>15.669704052748999</v>
      </c>
      <c r="K24" s="71">
        <v>66071.863100000002</v>
      </c>
      <c r="L24" s="72">
        <v>19.246529980393099</v>
      </c>
      <c r="M24" s="72">
        <v>-0.20330458336961901</v>
      </c>
      <c r="N24" s="71">
        <v>1434930.7153</v>
      </c>
      <c r="O24" s="71">
        <v>55555683.464199997</v>
      </c>
      <c r="P24" s="71">
        <v>31839</v>
      </c>
      <c r="Q24" s="71">
        <v>32248</v>
      </c>
      <c r="R24" s="72">
        <v>-1.26829570826098</v>
      </c>
      <c r="S24" s="71">
        <v>10.5508793963378</v>
      </c>
      <c r="T24" s="71">
        <v>10.5248558391218</v>
      </c>
      <c r="U24" s="73">
        <v>0.246648229388826</v>
      </c>
      <c r="V24" s="40"/>
      <c r="W24" s="40"/>
    </row>
    <row r="25" spans="1:23" ht="12" thickBot="1" x14ac:dyDescent="0.2">
      <c r="A25" s="49"/>
      <c r="B25" s="45" t="s">
        <v>23</v>
      </c>
      <c r="C25" s="46"/>
      <c r="D25" s="71">
        <v>291325.07549999998</v>
      </c>
      <c r="E25" s="71">
        <v>385494.73790000001</v>
      </c>
      <c r="F25" s="72">
        <v>75.571738563023303</v>
      </c>
      <c r="G25" s="71">
        <v>294633.0061</v>
      </c>
      <c r="H25" s="72">
        <v>-1.1227291347247399</v>
      </c>
      <c r="I25" s="71">
        <v>26362.697400000001</v>
      </c>
      <c r="J25" s="72">
        <v>9.0492373012360208</v>
      </c>
      <c r="K25" s="71">
        <v>24751.466400000001</v>
      </c>
      <c r="L25" s="72">
        <v>8.40077855757926</v>
      </c>
      <c r="M25" s="72">
        <v>6.5096385562028999E-2</v>
      </c>
      <c r="N25" s="71">
        <v>1258400.3977999999</v>
      </c>
      <c r="O25" s="71">
        <v>62785566.7676</v>
      </c>
      <c r="P25" s="71">
        <v>22657</v>
      </c>
      <c r="Q25" s="71">
        <v>23922</v>
      </c>
      <c r="R25" s="72">
        <v>-5.2880193963715501</v>
      </c>
      <c r="S25" s="71">
        <v>12.8580604448956</v>
      </c>
      <c r="T25" s="71">
        <v>12.850224550622899</v>
      </c>
      <c r="U25" s="73">
        <v>6.0941495074941003E-2</v>
      </c>
      <c r="V25" s="40"/>
      <c r="W25" s="40"/>
    </row>
    <row r="26" spans="1:23" ht="12" thickBot="1" x14ac:dyDescent="0.2">
      <c r="A26" s="49"/>
      <c r="B26" s="45" t="s">
        <v>24</v>
      </c>
      <c r="C26" s="46"/>
      <c r="D26" s="71">
        <v>700062.48320000002</v>
      </c>
      <c r="E26" s="71">
        <v>945387.99490000005</v>
      </c>
      <c r="F26" s="72">
        <v>74.050282738575504</v>
      </c>
      <c r="G26" s="71">
        <v>629178.35919999995</v>
      </c>
      <c r="H26" s="72">
        <v>11.266141462673501</v>
      </c>
      <c r="I26" s="71">
        <v>143408.0956</v>
      </c>
      <c r="J26" s="72">
        <v>20.485042270009799</v>
      </c>
      <c r="K26" s="71">
        <v>141769.0595</v>
      </c>
      <c r="L26" s="72">
        <v>22.532411903082501</v>
      </c>
      <c r="M26" s="72">
        <v>1.1561310385923999E-2</v>
      </c>
      <c r="N26" s="71">
        <v>3176362.0534000001</v>
      </c>
      <c r="O26" s="71">
        <v>131899366.89129999</v>
      </c>
      <c r="P26" s="71">
        <v>51479</v>
      </c>
      <c r="Q26" s="71">
        <v>48801</v>
      </c>
      <c r="R26" s="72">
        <v>5.4875924673674801</v>
      </c>
      <c r="S26" s="71">
        <v>13.5989914955613</v>
      </c>
      <c r="T26" s="71">
        <v>13.723157517263999</v>
      </c>
      <c r="U26" s="73">
        <v>-0.91305316091431898</v>
      </c>
      <c r="V26" s="40"/>
      <c r="W26" s="40"/>
    </row>
    <row r="27" spans="1:23" ht="12" thickBot="1" x14ac:dyDescent="0.2">
      <c r="A27" s="49"/>
      <c r="B27" s="45" t="s">
        <v>25</v>
      </c>
      <c r="C27" s="46"/>
      <c r="D27" s="71">
        <v>320006.77840000001</v>
      </c>
      <c r="E27" s="71">
        <v>376996.47399999999</v>
      </c>
      <c r="F27" s="72">
        <v>84.883228483457899</v>
      </c>
      <c r="G27" s="71">
        <v>326700.2133</v>
      </c>
      <c r="H27" s="72">
        <v>-2.0488002846369802</v>
      </c>
      <c r="I27" s="71">
        <v>88774.670400000003</v>
      </c>
      <c r="J27" s="72">
        <v>27.741496865742601</v>
      </c>
      <c r="K27" s="71">
        <v>105306.88</v>
      </c>
      <c r="L27" s="72">
        <v>32.233489821232403</v>
      </c>
      <c r="M27" s="72">
        <v>-0.15699078350816201</v>
      </c>
      <c r="N27" s="71">
        <v>1305577.7435999999</v>
      </c>
      <c r="O27" s="71">
        <v>49210390.767499998</v>
      </c>
      <c r="P27" s="71">
        <v>41843</v>
      </c>
      <c r="Q27" s="71">
        <v>40276</v>
      </c>
      <c r="R27" s="72">
        <v>3.8906544840599899</v>
      </c>
      <c r="S27" s="71">
        <v>7.6477972038333801</v>
      </c>
      <c r="T27" s="71">
        <v>7.8235146588539104</v>
      </c>
      <c r="U27" s="73">
        <v>-2.29762179013396</v>
      </c>
      <c r="V27" s="40"/>
      <c r="W27" s="40"/>
    </row>
    <row r="28" spans="1:23" ht="12" thickBot="1" x14ac:dyDescent="0.2">
      <c r="A28" s="49"/>
      <c r="B28" s="45" t="s">
        <v>26</v>
      </c>
      <c r="C28" s="46"/>
      <c r="D28" s="71">
        <v>962412.74100000004</v>
      </c>
      <c r="E28" s="71">
        <v>1176465.5275999999</v>
      </c>
      <c r="F28" s="72">
        <v>81.805434874350297</v>
      </c>
      <c r="G28" s="71">
        <v>934974.46779999998</v>
      </c>
      <c r="H28" s="72">
        <v>2.9346548109022002</v>
      </c>
      <c r="I28" s="71">
        <v>39319.967400000001</v>
      </c>
      <c r="J28" s="72">
        <v>4.0855618099095796</v>
      </c>
      <c r="K28" s="71">
        <v>69820.875599999999</v>
      </c>
      <c r="L28" s="72">
        <v>7.4676772473037598</v>
      </c>
      <c r="M28" s="72">
        <v>-0.43684511169321399</v>
      </c>
      <c r="N28" s="71">
        <v>4054227.7705000001</v>
      </c>
      <c r="O28" s="71">
        <v>173494644.40810001</v>
      </c>
      <c r="P28" s="71">
        <v>50623</v>
      </c>
      <c r="Q28" s="71">
        <v>50892</v>
      </c>
      <c r="R28" s="72">
        <v>-0.52857030574550201</v>
      </c>
      <c r="S28" s="71">
        <v>19.011373111036502</v>
      </c>
      <c r="T28" s="71">
        <v>18.880823076318499</v>
      </c>
      <c r="U28" s="73">
        <v>0.68669440105945001</v>
      </c>
      <c r="V28" s="40"/>
      <c r="W28" s="40"/>
    </row>
    <row r="29" spans="1:23" ht="12" thickBot="1" x14ac:dyDescent="0.2">
      <c r="A29" s="49"/>
      <c r="B29" s="45" t="s">
        <v>27</v>
      </c>
      <c r="C29" s="46"/>
      <c r="D29" s="71">
        <v>634920.55420000001</v>
      </c>
      <c r="E29" s="71">
        <v>690062.22109999997</v>
      </c>
      <c r="F29" s="72">
        <v>92.009174649193099</v>
      </c>
      <c r="G29" s="71">
        <v>537854.63179999997</v>
      </c>
      <c r="H29" s="72">
        <v>18.046869295362701</v>
      </c>
      <c r="I29" s="71">
        <v>98605.567800000004</v>
      </c>
      <c r="J29" s="72">
        <v>15.5303789029547</v>
      </c>
      <c r="K29" s="71">
        <v>82244.885800000004</v>
      </c>
      <c r="L29" s="72">
        <v>15.2912852167428</v>
      </c>
      <c r="M29" s="72">
        <v>0.19892643586113401</v>
      </c>
      <c r="N29" s="71">
        <v>2915606.1516999998</v>
      </c>
      <c r="O29" s="71">
        <v>131725975.64579999</v>
      </c>
      <c r="P29" s="71">
        <v>101043</v>
      </c>
      <c r="Q29" s="71">
        <v>102472</v>
      </c>
      <c r="R29" s="72">
        <v>-1.39452728550238</v>
      </c>
      <c r="S29" s="71">
        <v>6.28366689627188</v>
      </c>
      <c r="T29" s="71">
        <v>6.4768243861737798</v>
      </c>
      <c r="U29" s="73">
        <v>-3.0739613205228999</v>
      </c>
      <c r="V29" s="40"/>
      <c r="W29" s="40"/>
    </row>
    <row r="30" spans="1:23" ht="12" thickBot="1" x14ac:dyDescent="0.2">
      <c r="A30" s="49"/>
      <c r="B30" s="45" t="s">
        <v>28</v>
      </c>
      <c r="C30" s="46"/>
      <c r="D30" s="71">
        <v>1308615.0208999999</v>
      </c>
      <c r="E30" s="71">
        <v>1781488.1473999999</v>
      </c>
      <c r="F30" s="72">
        <v>73.456285567202002</v>
      </c>
      <c r="G30" s="71">
        <v>1318712.9597</v>
      </c>
      <c r="H30" s="72">
        <v>-0.76574198545050798</v>
      </c>
      <c r="I30" s="71">
        <v>151354.2493</v>
      </c>
      <c r="J30" s="72">
        <v>11.565987466344801</v>
      </c>
      <c r="K30" s="71">
        <v>163557.83979999999</v>
      </c>
      <c r="L30" s="72">
        <v>12.402838585677401</v>
      </c>
      <c r="M30" s="72">
        <v>-7.4613302027726994E-2</v>
      </c>
      <c r="N30" s="71">
        <v>5847522.5723999999</v>
      </c>
      <c r="O30" s="71">
        <v>241898159.9161</v>
      </c>
      <c r="P30" s="71">
        <v>81813</v>
      </c>
      <c r="Q30" s="71">
        <v>78528</v>
      </c>
      <c r="R30" s="72">
        <v>4.1832212713936299</v>
      </c>
      <c r="S30" s="71">
        <v>15.9951966178969</v>
      </c>
      <c r="T30" s="71">
        <v>16.5297894712714</v>
      </c>
      <c r="U30" s="73">
        <v>-3.34220870268221</v>
      </c>
      <c r="V30" s="40"/>
      <c r="W30" s="40"/>
    </row>
    <row r="31" spans="1:23" ht="12" thickBot="1" x14ac:dyDescent="0.2">
      <c r="A31" s="49"/>
      <c r="B31" s="45" t="s">
        <v>29</v>
      </c>
      <c r="C31" s="46"/>
      <c r="D31" s="71">
        <v>1114169.2206999999</v>
      </c>
      <c r="E31" s="71">
        <v>1039307.0355999999</v>
      </c>
      <c r="F31" s="72">
        <v>107.203086531285</v>
      </c>
      <c r="G31" s="71">
        <v>878696.13130000001</v>
      </c>
      <c r="H31" s="72">
        <v>26.7980113957741</v>
      </c>
      <c r="I31" s="71">
        <v>26185.818599999999</v>
      </c>
      <c r="J31" s="72">
        <v>2.3502550701901699</v>
      </c>
      <c r="K31" s="71">
        <v>27226.458500000001</v>
      </c>
      <c r="L31" s="72">
        <v>3.0985066998894601</v>
      </c>
      <c r="M31" s="72">
        <v>-3.8221640174023998E-2</v>
      </c>
      <c r="N31" s="71">
        <v>4127149.0543</v>
      </c>
      <c r="O31" s="71">
        <v>234170637.98050001</v>
      </c>
      <c r="P31" s="71">
        <v>43581</v>
      </c>
      <c r="Q31" s="71">
        <v>40077</v>
      </c>
      <c r="R31" s="72">
        <v>8.74316939890711</v>
      </c>
      <c r="S31" s="71">
        <v>25.5654808448636</v>
      </c>
      <c r="T31" s="71">
        <v>23.186385325747899</v>
      </c>
      <c r="U31" s="73">
        <v>9.3058899754417901</v>
      </c>
      <c r="V31" s="40"/>
      <c r="W31" s="40"/>
    </row>
    <row r="32" spans="1:23" ht="12" thickBot="1" x14ac:dyDescent="0.2">
      <c r="A32" s="49"/>
      <c r="B32" s="45" t="s">
        <v>30</v>
      </c>
      <c r="C32" s="46"/>
      <c r="D32" s="71">
        <v>136414.1911</v>
      </c>
      <c r="E32" s="71">
        <v>181963.28539999999</v>
      </c>
      <c r="F32" s="72">
        <v>74.967975435334694</v>
      </c>
      <c r="G32" s="71">
        <v>165260.42730000001</v>
      </c>
      <c r="H32" s="72">
        <v>-17.455017314964898</v>
      </c>
      <c r="I32" s="71">
        <v>37177.617700000003</v>
      </c>
      <c r="J32" s="72">
        <v>27.253482500766001</v>
      </c>
      <c r="K32" s="71">
        <v>39578.516900000002</v>
      </c>
      <c r="L32" s="72">
        <v>23.949179816746099</v>
      </c>
      <c r="M32" s="72">
        <v>-6.0661676789611998E-2</v>
      </c>
      <c r="N32" s="71">
        <v>572182.59840000002</v>
      </c>
      <c r="O32" s="71">
        <v>25284984.075199999</v>
      </c>
      <c r="P32" s="71">
        <v>28185</v>
      </c>
      <c r="Q32" s="71">
        <v>27804</v>
      </c>
      <c r="R32" s="72">
        <v>1.3703064307293999</v>
      </c>
      <c r="S32" s="71">
        <v>4.8399571083909896</v>
      </c>
      <c r="T32" s="71">
        <v>4.8241033880017303</v>
      </c>
      <c r="U32" s="73">
        <v>0.32755910918662301</v>
      </c>
      <c r="V32" s="40"/>
      <c r="W32" s="40"/>
    </row>
    <row r="33" spans="1:23" ht="12" thickBot="1" x14ac:dyDescent="0.2">
      <c r="A33" s="49"/>
      <c r="B33" s="45" t="s">
        <v>31</v>
      </c>
      <c r="C33" s="46"/>
      <c r="D33" s="74"/>
      <c r="E33" s="74"/>
      <c r="F33" s="74"/>
      <c r="G33" s="74"/>
      <c r="H33" s="74"/>
      <c r="I33" s="74"/>
      <c r="J33" s="74"/>
      <c r="K33" s="74"/>
      <c r="L33" s="74"/>
      <c r="M33" s="74"/>
      <c r="N33" s="71">
        <v>0</v>
      </c>
      <c r="O33" s="71">
        <v>172.99539999999999</v>
      </c>
      <c r="P33" s="74"/>
      <c r="Q33" s="74"/>
      <c r="R33" s="74"/>
      <c r="S33" s="74"/>
      <c r="T33" s="74"/>
      <c r="U33" s="75"/>
      <c r="V33" s="40"/>
      <c r="W33" s="40"/>
    </row>
    <row r="34" spans="1:23" ht="12" thickBot="1" x14ac:dyDescent="0.2">
      <c r="A34" s="49"/>
      <c r="B34" s="45" t="s">
        <v>71</v>
      </c>
      <c r="C34" s="46"/>
      <c r="D34" s="74"/>
      <c r="E34" s="74"/>
      <c r="F34" s="74"/>
      <c r="G34" s="74"/>
      <c r="H34" s="74"/>
      <c r="I34" s="74"/>
      <c r="J34" s="74"/>
      <c r="K34" s="74"/>
      <c r="L34" s="74"/>
      <c r="M34" s="74"/>
      <c r="N34" s="74"/>
      <c r="O34" s="71">
        <v>1</v>
      </c>
      <c r="P34" s="74"/>
      <c r="Q34" s="74"/>
      <c r="R34" s="74"/>
      <c r="S34" s="74"/>
      <c r="T34" s="74"/>
      <c r="U34" s="75"/>
      <c r="V34" s="40"/>
      <c r="W34" s="40"/>
    </row>
    <row r="35" spans="1:23" ht="12" customHeight="1" thickBot="1" x14ac:dyDescent="0.2">
      <c r="A35" s="49"/>
      <c r="B35" s="45" t="s">
        <v>32</v>
      </c>
      <c r="C35" s="46"/>
      <c r="D35" s="71">
        <v>179472.01439999999</v>
      </c>
      <c r="E35" s="71">
        <v>219912.42370000001</v>
      </c>
      <c r="F35" s="72">
        <v>81.610675459078195</v>
      </c>
      <c r="G35" s="71">
        <v>166973.16260000001</v>
      </c>
      <c r="H35" s="72">
        <v>7.4855453447582896</v>
      </c>
      <c r="I35" s="71">
        <v>23270.9349</v>
      </c>
      <c r="J35" s="72">
        <v>12.966330699411801</v>
      </c>
      <c r="K35" s="71">
        <v>25228.358800000002</v>
      </c>
      <c r="L35" s="72">
        <v>15.109229775108799</v>
      </c>
      <c r="M35" s="72">
        <v>-7.7588237725554995E-2</v>
      </c>
      <c r="N35" s="71">
        <v>724692.49239999999</v>
      </c>
      <c r="O35" s="71">
        <v>35926572.809699997</v>
      </c>
      <c r="P35" s="71">
        <v>12763</v>
      </c>
      <c r="Q35" s="71">
        <v>12208</v>
      </c>
      <c r="R35" s="72">
        <v>4.5461992136304001</v>
      </c>
      <c r="S35" s="71">
        <v>14.0618988012223</v>
      </c>
      <c r="T35" s="71">
        <v>13.9212194790301</v>
      </c>
      <c r="U35" s="73">
        <v>1.0004290614003599</v>
      </c>
      <c r="V35" s="40"/>
      <c r="W35" s="40"/>
    </row>
    <row r="36" spans="1:23" ht="12" customHeight="1" thickBot="1" x14ac:dyDescent="0.2">
      <c r="A36" s="49"/>
      <c r="B36" s="45" t="s">
        <v>70</v>
      </c>
      <c r="C36" s="46"/>
      <c r="D36" s="71">
        <v>99653.91</v>
      </c>
      <c r="E36" s="74"/>
      <c r="F36" s="74"/>
      <c r="G36" s="74"/>
      <c r="H36" s="74"/>
      <c r="I36" s="71">
        <v>4427.76</v>
      </c>
      <c r="J36" s="72">
        <v>4.4431372537213996</v>
      </c>
      <c r="K36" s="74"/>
      <c r="L36" s="74"/>
      <c r="M36" s="74"/>
      <c r="N36" s="71">
        <v>390492.25</v>
      </c>
      <c r="O36" s="71">
        <v>11120418.15</v>
      </c>
      <c r="P36" s="71">
        <v>81</v>
      </c>
      <c r="Q36" s="71">
        <v>69</v>
      </c>
      <c r="R36" s="72">
        <v>17.3913043478261</v>
      </c>
      <c r="S36" s="71">
        <v>1230.2951851851899</v>
      </c>
      <c r="T36" s="71">
        <v>1144.0739130434799</v>
      </c>
      <c r="U36" s="73">
        <v>7.0081776454915303</v>
      </c>
      <c r="V36" s="40"/>
      <c r="W36" s="40"/>
    </row>
    <row r="37" spans="1:23" ht="12" customHeight="1" thickBot="1" x14ac:dyDescent="0.2">
      <c r="A37" s="49"/>
      <c r="B37" s="45" t="s">
        <v>36</v>
      </c>
      <c r="C37" s="46"/>
      <c r="D37" s="71">
        <v>296208.7</v>
      </c>
      <c r="E37" s="71">
        <v>274959.0955</v>
      </c>
      <c r="F37" s="72">
        <v>107.728278441329</v>
      </c>
      <c r="G37" s="71">
        <v>472496.95</v>
      </c>
      <c r="H37" s="72">
        <v>-37.309923376225001</v>
      </c>
      <c r="I37" s="71">
        <v>-32590.77</v>
      </c>
      <c r="J37" s="72">
        <v>-11.002637667293399</v>
      </c>
      <c r="K37" s="71">
        <v>-54309.72</v>
      </c>
      <c r="L37" s="72">
        <v>-11.494194830252299</v>
      </c>
      <c r="M37" s="72">
        <v>-0.39990907704919099</v>
      </c>
      <c r="N37" s="71">
        <v>1110985.01</v>
      </c>
      <c r="O37" s="71">
        <v>94920459.739999995</v>
      </c>
      <c r="P37" s="71">
        <v>125</v>
      </c>
      <c r="Q37" s="71">
        <v>123</v>
      </c>
      <c r="R37" s="72">
        <v>1.62601626016261</v>
      </c>
      <c r="S37" s="71">
        <v>2369.6696000000002</v>
      </c>
      <c r="T37" s="71">
        <v>2074.56829268293</v>
      </c>
      <c r="U37" s="73">
        <v>12.453268055473799</v>
      </c>
      <c r="V37" s="40"/>
      <c r="W37" s="40"/>
    </row>
    <row r="38" spans="1:23" ht="12" customHeight="1" thickBot="1" x14ac:dyDescent="0.2">
      <c r="A38" s="49"/>
      <c r="B38" s="45" t="s">
        <v>37</v>
      </c>
      <c r="C38" s="46"/>
      <c r="D38" s="71">
        <v>491775.33</v>
      </c>
      <c r="E38" s="71">
        <v>279863.61739999999</v>
      </c>
      <c r="F38" s="72">
        <v>175.71963607442501</v>
      </c>
      <c r="G38" s="71">
        <v>496328.22</v>
      </c>
      <c r="H38" s="72">
        <v>-0.91731435299002895</v>
      </c>
      <c r="I38" s="71">
        <v>-30529</v>
      </c>
      <c r="J38" s="72">
        <v>-6.2079161229986903</v>
      </c>
      <c r="K38" s="71">
        <v>-4240.13</v>
      </c>
      <c r="L38" s="72">
        <v>-0.85429960037331798</v>
      </c>
      <c r="M38" s="72">
        <v>6.2000150938768401</v>
      </c>
      <c r="N38" s="71">
        <v>2163093.08</v>
      </c>
      <c r="O38" s="71">
        <v>99824098.180000007</v>
      </c>
      <c r="P38" s="71">
        <v>193</v>
      </c>
      <c r="Q38" s="71">
        <v>190</v>
      </c>
      <c r="R38" s="72">
        <v>1.57894736842106</v>
      </c>
      <c r="S38" s="71">
        <v>2548.0587046632099</v>
      </c>
      <c r="T38" s="71">
        <v>2147.3954736842102</v>
      </c>
      <c r="U38" s="73">
        <v>15.7242543213681</v>
      </c>
      <c r="V38" s="40"/>
      <c r="W38" s="40"/>
    </row>
    <row r="39" spans="1:23" ht="12" thickBot="1" x14ac:dyDescent="0.2">
      <c r="A39" s="49"/>
      <c r="B39" s="45" t="s">
        <v>38</v>
      </c>
      <c r="C39" s="46"/>
      <c r="D39" s="71">
        <v>223907.08</v>
      </c>
      <c r="E39" s="71">
        <v>159189.64610000001</v>
      </c>
      <c r="F39" s="72">
        <v>140.65429849586201</v>
      </c>
      <c r="G39" s="71">
        <v>355325.94</v>
      </c>
      <c r="H39" s="72">
        <v>-36.985439340567098</v>
      </c>
      <c r="I39" s="71">
        <v>-32258.07</v>
      </c>
      <c r="J39" s="72">
        <v>-14.4069003981473</v>
      </c>
      <c r="K39" s="71">
        <v>-30265.94</v>
      </c>
      <c r="L39" s="72">
        <v>-8.5177963646560695</v>
      </c>
      <c r="M39" s="72">
        <v>6.5820853408153995E-2</v>
      </c>
      <c r="N39" s="71">
        <v>1106964.1599999999</v>
      </c>
      <c r="O39" s="71">
        <v>63415914.539999999</v>
      </c>
      <c r="P39" s="71">
        <v>158</v>
      </c>
      <c r="Q39" s="71">
        <v>148</v>
      </c>
      <c r="R39" s="72">
        <v>6.7567567567567499</v>
      </c>
      <c r="S39" s="71">
        <v>1417.1334177215199</v>
      </c>
      <c r="T39" s="71">
        <v>1549.26810810811</v>
      </c>
      <c r="U39" s="73">
        <v>-9.3240825976030202</v>
      </c>
      <c r="V39" s="40"/>
      <c r="W39" s="40"/>
    </row>
    <row r="40" spans="1:23" ht="12" customHeight="1" thickBot="1" x14ac:dyDescent="0.2">
      <c r="A40" s="49"/>
      <c r="B40" s="45" t="s">
        <v>73</v>
      </c>
      <c r="C40" s="46"/>
      <c r="D40" s="71">
        <v>12.85</v>
      </c>
      <c r="E40" s="74"/>
      <c r="F40" s="74"/>
      <c r="G40" s="71">
        <v>5.45</v>
      </c>
      <c r="H40" s="72">
        <v>135.77981651376101</v>
      </c>
      <c r="I40" s="71">
        <v>12.75</v>
      </c>
      <c r="J40" s="72">
        <v>99.221789883268499</v>
      </c>
      <c r="K40" s="71">
        <v>0.11</v>
      </c>
      <c r="L40" s="72">
        <v>2.01834862385321</v>
      </c>
      <c r="M40" s="72">
        <v>114.90909090909101</v>
      </c>
      <c r="N40" s="71">
        <v>72.81</v>
      </c>
      <c r="O40" s="71">
        <v>3755.85</v>
      </c>
      <c r="P40" s="71">
        <v>33</v>
      </c>
      <c r="Q40" s="71">
        <v>14</v>
      </c>
      <c r="R40" s="72">
        <v>135.71428571428601</v>
      </c>
      <c r="S40" s="71">
        <v>0.38939393939393901</v>
      </c>
      <c r="T40" s="71">
        <v>2.89</v>
      </c>
      <c r="U40" s="73">
        <v>-642.17898832684796</v>
      </c>
      <c r="V40" s="40"/>
      <c r="W40" s="40"/>
    </row>
    <row r="41" spans="1:23" ht="12" customHeight="1" thickBot="1" x14ac:dyDescent="0.2">
      <c r="A41" s="49"/>
      <c r="B41" s="45" t="s">
        <v>33</v>
      </c>
      <c r="C41" s="46"/>
      <c r="D41" s="71">
        <v>212069.1453</v>
      </c>
      <c r="E41" s="71">
        <v>143163.2316</v>
      </c>
      <c r="F41" s="72">
        <v>148.131013061038</v>
      </c>
      <c r="G41" s="71">
        <v>308494.78600000002</v>
      </c>
      <c r="H41" s="72">
        <v>-31.256813753733901</v>
      </c>
      <c r="I41" s="71">
        <v>14311.538399999999</v>
      </c>
      <c r="J41" s="72">
        <v>6.7485245813361603</v>
      </c>
      <c r="K41" s="71">
        <v>19671.605800000001</v>
      </c>
      <c r="L41" s="72">
        <v>6.3766412570746001</v>
      </c>
      <c r="M41" s="72">
        <v>-0.27247736938689598</v>
      </c>
      <c r="N41" s="71">
        <v>874171.62379999994</v>
      </c>
      <c r="O41" s="71">
        <v>40214948.1285</v>
      </c>
      <c r="P41" s="71">
        <v>325</v>
      </c>
      <c r="Q41" s="71">
        <v>324</v>
      </c>
      <c r="R41" s="72">
        <v>0.30864197530864301</v>
      </c>
      <c r="S41" s="71">
        <v>652.52044707692301</v>
      </c>
      <c r="T41" s="71">
        <v>695.91379228395101</v>
      </c>
      <c r="U41" s="73">
        <v>-6.6501127131594799</v>
      </c>
      <c r="V41" s="40"/>
      <c r="W41" s="40"/>
    </row>
    <row r="42" spans="1:23" ht="12" thickBot="1" x14ac:dyDescent="0.2">
      <c r="A42" s="49"/>
      <c r="B42" s="45" t="s">
        <v>34</v>
      </c>
      <c r="C42" s="46"/>
      <c r="D42" s="71">
        <v>429207.65230000002</v>
      </c>
      <c r="E42" s="71">
        <v>451289.21429999999</v>
      </c>
      <c r="F42" s="72">
        <v>95.107004266820098</v>
      </c>
      <c r="G42" s="71">
        <v>655689.47970000003</v>
      </c>
      <c r="H42" s="72">
        <v>-34.541018944458799</v>
      </c>
      <c r="I42" s="71">
        <v>32737.9238</v>
      </c>
      <c r="J42" s="72">
        <v>7.6275256567693797</v>
      </c>
      <c r="K42" s="71">
        <v>39932.7814</v>
      </c>
      <c r="L42" s="72">
        <v>6.0901970576484796</v>
      </c>
      <c r="M42" s="72">
        <v>-0.18017421646467099</v>
      </c>
      <c r="N42" s="71">
        <v>1937931.0152</v>
      </c>
      <c r="O42" s="71">
        <v>103845120.0697</v>
      </c>
      <c r="P42" s="71">
        <v>2131</v>
      </c>
      <c r="Q42" s="71">
        <v>2010</v>
      </c>
      <c r="R42" s="72">
        <v>6.0199004975124399</v>
      </c>
      <c r="S42" s="71">
        <v>201.41138071328001</v>
      </c>
      <c r="T42" s="71">
        <v>198.40359000000001</v>
      </c>
      <c r="U42" s="73">
        <v>1.49335688113965</v>
      </c>
      <c r="V42" s="40"/>
      <c r="W42" s="40"/>
    </row>
    <row r="43" spans="1:23" ht="12" thickBot="1" x14ac:dyDescent="0.2">
      <c r="A43" s="49"/>
      <c r="B43" s="45" t="s">
        <v>39</v>
      </c>
      <c r="C43" s="46"/>
      <c r="D43" s="71">
        <v>147130.85</v>
      </c>
      <c r="E43" s="71">
        <v>117887.4063</v>
      </c>
      <c r="F43" s="72">
        <v>124.806249130277</v>
      </c>
      <c r="G43" s="71">
        <v>140367.57999999999</v>
      </c>
      <c r="H43" s="72">
        <v>4.8182564663436001</v>
      </c>
      <c r="I43" s="71">
        <v>-4809.4799999999996</v>
      </c>
      <c r="J43" s="72">
        <v>-3.26884538490738</v>
      </c>
      <c r="K43" s="71">
        <v>-13297.47</v>
      </c>
      <c r="L43" s="72">
        <v>-9.4733199788726203</v>
      </c>
      <c r="M43" s="72">
        <v>-0.63831616089376397</v>
      </c>
      <c r="N43" s="71">
        <v>505501.94</v>
      </c>
      <c r="O43" s="71">
        <v>43201368.130000003</v>
      </c>
      <c r="P43" s="71">
        <v>108</v>
      </c>
      <c r="Q43" s="71">
        <v>76</v>
      </c>
      <c r="R43" s="72">
        <v>42.105263157894697</v>
      </c>
      <c r="S43" s="71">
        <v>1362.32268518519</v>
      </c>
      <c r="T43" s="71">
        <v>1648.15592105263</v>
      </c>
      <c r="U43" s="73">
        <v>-20.981316612854599</v>
      </c>
      <c r="V43" s="40"/>
      <c r="W43" s="40"/>
    </row>
    <row r="44" spans="1:23" ht="12" thickBot="1" x14ac:dyDescent="0.2">
      <c r="A44" s="49"/>
      <c r="B44" s="45" t="s">
        <v>40</v>
      </c>
      <c r="C44" s="46"/>
      <c r="D44" s="71">
        <v>73842.759999999995</v>
      </c>
      <c r="E44" s="71">
        <v>24075.631300000001</v>
      </c>
      <c r="F44" s="72">
        <v>306.711625044698</v>
      </c>
      <c r="G44" s="71">
        <v>79391.48</v>
      </c>
      <c r="H44" s="72">
        <v>-6.9890623024032399</v>
      </c>
      <c r="I44" s="71">
        <v>10138.1</v>
      </c>
      <c r="J44" s="72">
        <v>13.7293080594496</v>
      </c>
      <c r="K44" s="71">
        <v>8745.02</v>
      </c>
      <c r="L44" s="72">
        <v>11.0150610619679</v>
      </c>
      <c r="M44" s="72">
        <v>0.159299807204558</v>
      </c>
      <c r="N44" s="71">
        <v>293964.25</v>
      </c>
      <c r="O44" s="71">
        <v>16380952.710000001</v>
      </c>
      <c r="P44" s="71">
        <v>79</v>
      </c>
      <c r="Q44" s="71">
        <v>77</v>
      </c>
      <c r="R44" s="72">
        <v>2.5974025974026</v>
      </c>
      <c r="S44" s="71">
        <v>934.718481012658</v>
      </c>
      <c r="T44" s="71">
        <v>896.50402597402604</v>
      </c>
      <c r="U44" s="73">
        <v>4.0883384478748397</v>
      </c>
      <c r="V44" s="40"/>
      <c r="W44" s="40"/>
    </row>
    <row r="45" spans="1:23" ht="12" thickBot="1" x14ac:dyDescent="0.2">
      <c r="A45" s="47"/>
      <c r="B45" s="45" t="s">
        <v>35</v>
      </c>
      <c r="C45" s="46"/>
      <c r="D45" s="76">
        <v>15155.5517</v>
      </c>
      <c r="E45" s="77"/>
      <c r="F45" s="77"/>
      <c r="G45" s="76">
        <v>42194.764900000002</v>
      </c>
      <c r="H45" s="78">
        <v>-64.081914578934004</v>
      </c>
      <c r="I45" s="76">
        <v>1314.7873</v>
      </c>
      <c r="J45" s="78">
        <v>8.6752849782433206</v>
      </c>
      <c r="K45" s="76">
        <v>4942.2057999999997</v>
      </c>
      <c r="L45" s="78">
        <v>11.712841182343</v>
      </c>
      <c r="M45" s="78">
        <v>-0.73396751304852603</v>
      </c>
      <c r="N45" s="76">
        <v>85838.420599999998</v>
      </c>
      <c r="O45" s="76">
        <v>4682903.5723000001</v>
      </c>
      <c r="P45" s="76">
        <v>20</v>
      </c>
      <c r="Q45" s="76">
        <v>11</v>
      </c>
      <c r="R45" s="78">
        <v>81.818181818181799</v>
      </c>
      <c r="S45" s="76">
        <v>757.77758500000004</v>
      </c>
      <c r="T45" s="76">
        <v>231.1206</v>
      </c>
      <c r="U45" s="79">
        <v>69.500206317134598</v>
      </c>
      <c r="V45" s="40"/>
      <c r="W45" s="40"/>
    </row>
  </sheetData>
  <mergeCells count="43">
    <mergeCell ref="A1:U4"/>
    <mergeCell ref="W1:W4"/>
    <mergeCell ref="B6:C6"/>
    <mergeCell ref="A7:C7"/>
    <mergeCell ref="A8:A45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28:C28"/>
    <mergeCell ref="B29:C29"/>
    <mergeCell ref="B30:C30"/>
    <mergeCell ref="B19:C19"/>
    <mergeCell ref="B20:C20"/>
    <mergeCell ref="B21:C21"/>
    <mergeCell ref="B22:C22"/>
    <mergeCell ref="B23:C23"/>
    <mergeCell ref="B24:C24"/>
    <mergeCell ref="B41:C41"/>
    <mergeCell ref="B42:C42"/>
    <mergeCell ref="B31:C31"/>
    <mergeCell ref="B32:C32"/>
    <mergeCell ref="B33:C33"/>
    <mergeCell ref="B34:C34"/>
    <mergeCell ref="B35:C35"/>
    <mergeCell ref="B36:C36"/>
    <mergeCell ref="B43:C43"/>
    <mergeCell ref="B44:C44"/>
    <mergeCell ref="B45:C45"/>
    <mergeCell ref="B37:C37"/>
    <mergeCell ref="B38:C38"/>
    <mergeCell ref="B39:C39"/>
    <mergeCell ref="B40:C40"/>
    <mergeCell ref="B25:C25"/>
    <mergeCell ref="B26:C26"/>
    <mergeCell ref="B27:C27"/>
    <mergeCell ref="B18:C18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63"/>
  <sheetViews>
    <sheetView topLeftCell="A19" workbookViewId="0">
      <selection activeCell="B32" sqref="B32:E38"/>
    </sheetView>
  </sheetViews>
  <sheetFormatPr defaultRowHeight="13.5" x14ac:dyDescent="0.1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 x14ac:dyDescent="0.2">
      <c r="A1" s="30" t="s">
        <v>63</v>
      </c>
      <c r="B1" s="31" t="s">
        <v>64</v>
      </c>
      <c r="C1" s="30" t="s">
        <v>65</v>
      </c>
      <c r="D1" s="30" t="s">
        <v>66</v>
      </c>
      <c r="E1" s="30" t="s">
        <v>67</v>
      </c>
      <c r="F1" s="30" t="s">
        <v>68</v>
      </c>
      <c r="G1" s="30" t="s">
        <v>67</v>
      </c>
      <c r="H1" s="30" t="s">
        <v>69</v>
      </c>
    </row>
    <row r="2" spans="1:8" ht="14.25" x14ac:dyDescent="0.2">
      <c r="A2" s="32">
        <v>1</v>
      </c>
      <c r="B2" s="33">
        <v>12</v>
      </c>
      <c r="C2" s="32">
        <v>104442</v>
      </c>
      <c r="D2" s="32">
        <v>722280.62240512797</v>
      </c>
      <c r="E2" s="32">
        <v>545540.97444359004</v>
      </c>
      <c r="F2" s="32">
        <v>176739.64796153799</v>
      </c>
      <c r="G2" s="32">
        <v>545540.97444359004</v>
      </c>
      <c r="H2" s="32">
        <v>0.24469664902958599</v>
      </c>
    </row>
    <row r="3" spans="1:8" ht="14.25" x14ac:dyDescent="0.2">
      <c r="A3" s="32">
        <v>2</v>
      </c>
      <c r="B3" s="33">
        <v>13</v>
      </c>
      <c r="C3" s="32">
        <v>18391</v>
      </c>
      <c r="D3" s="32">
        <v>153083.62860668599</v>
      </c>
      <c r="E3" s="32">
        <v>119479.565680924</v>
      </c>
      <c r="F3" s="32">
        <v>33604.062925762002</v>
      </c>
      <c r="G3" s="32">
        <v>119479.565680924</v>
      </c>
      <c r="H3" s="32">
        <v>0.21951441334135099</v>
      </c>
    </row>
    <row r="4" spans="1:8" ht="14.25" x14ac:dyDescent="0.2">
      <c r="A4" s="32">
        <v>3</v>
      </c>
      <c r="B4" s="33">
        <v>14</v>
      </c>
      <c r="C4" s="32">
        <v>133752</v>
      </c>
      <c r="D4" s="32">
        <v>218245.234413675</v>
      </c>
      <c r="E4" s="32">
        <v>163184.340125641</v>
      </c>
      <c r="F4" s="32">
        <v>55060.8942880342</v>
      </c>
      <c r="G4" s="32">
        <v>163184.340125641</v>
      </c>
      <c r="H4" s="32">
        <v>0.252289102375855</v>
      </c>
    </row>
    <row r="5" spans="1:8" ht="14.25" x14ac:dyDescent="0.2">
      <c r="A5" s="32">
        <v>4</v>
      </c>
      <c r="B5" s="33">
        <v>15</v>
      </c>
      <c r="C5" s="32">
        <v>4234</v>
      </c>
      <c r="D5" s="32">
        <v>66742.8078264957</v>
      </c>
      <c r="E5" s="32">
        <v>51531.654542734999</v>
      </c>
      <c r="F5" s="32">
        <v>15211.153283760699</v>
      </c>
      <c r="G5" s="32">
        <v>51531.654542734999</v>
      </c>
      <c r="H5" s="32">
        <v>0.22790700270362499</v>
      </c>
    </row>
    <row r="6" spans="1:8" ht="14.25" x14ac:dyDescent="0.2">
      <c r="A6" s="32">
        <v>5</v>
      </c>
      <c r="B6" s="33">
        <v>16</v>
      </c>
      <c r="C6" s="32">
        <v>3158</v>
      </c>
      <c r="D6" s="32">
        <v>159664.55037777801</v>
      </c>
      <c r="E6" s="32">
        <v>135924.64392393199</v>
      </c>
      <c r="F6" s="32">
        <v>23739.906453846201</v>
      </c>
      <c r="G6" s="32">
        <v>135924.64392393199</v>
      </c>
      <c r="H6" s="32">
        <v>0.14868614478089101</v>
      </c>
    </row>
    <row r="7" spans="1:8" ht="14.25" x14ac:dyDescent="0.2">
      <c r="A7" s="32">
        <v>6</v>
      </c>
      <c r="B7" s="33">
        <v>17</v>
      </c>
      <c r="C7" s="32">
        <v>23629</v>
      </c>
      <c r="D7" s="32">
        <v>322778.07586837601</v>
      </c>
      <c r="E7" s="32">
        <v>238640.90639658101</v>
      </c>
      <c r="F7" s="32">
        <v>84137.169471794899</v>
      </c>
      <c r="G7" s="32">
        <v>238640.90639658101</v>
      </c>
      <c r="H7" s="32">
        <v>0.26066568878768798</v>
      </c>
    </row>
    <row r="8" spans="1:8" ht="14.25" x14ac:dyDescent="0.2">
      <c r="A8" s="32">
        <v>7</v>
      </c>
      <c r="B8" s="33">
        <v>18</v>
      </c>
      <c r="C8" s="32">
        <v>79166</v>
      </c>
      <c r="D8" s="32">
        <v>188999.19185982901</v>
      </c>
      <c r="E8" s="32">
        <v>153027.27457606801</v>
      </c>
      <c r="F8" s="32">
        <v>35971.917283760697</v>
      </c>
      <c r="G8" s="32">
        <v>153027.27457606801</v>
      </c>
      <c r="H8" s="32">
        <v>0.190328418496303</v>
      </c>
    </row>
    <row r="9" spans="1:8" ht="14.25" x14ac:dyDescent="0.2">
      <c r="A9" s="32">
        <v>8</v>
      </c>
      <c r="B9" s="33">
        <v>19</v>
      </c>
      <c r="C9" s="32">
        <v>25350</v>
      </c>
      <c r="D9" s="32">
        <v>136909.45340512801</v>
      </c>
      <c r="E9" s="32">
        <v>114462.22728376101</v>
      </c>
      <c r="F9" s="32">
        <v>22447.226121367501</v>
      </c>
      <c r="G9" s="32">
        <v>114462.22728376101</v>
      </c>
      <c r="H9" s="32">
        <v>0.16395672879464401</v>
      </c>
    </row>
    <row r="10" spans="1:8" ht="14.25" x14ac:dyDescent="0.2">
      <c r="A10" s="32">
        <v>9</v>
      </c>
      <c r="B10" s="33">
        <v>21</v>
      </c>
      <c r="C10" s="32">
        <v>239463</v>
      </c>
      <c r="D10" s="32">
        <v>1058334.5253623901</v>
      </c>
      <c r="E10" s="32">
        <v>1000172.3941059801</v>
      </c>
      <c r="F10" s="32">
        <v>58162.131256410299</v>
      </c>
      <c r="G10" s="32">
        <v>1000172.3941059801</v>
      </c>
      <c r="H10" s="35">
        <v>5.4956282595519101E-2</v>
      </c>
    </row>
    <row r="11" spans="1:8" ht="14.25" x14ac:dyDescent="0.2">
      <c r="A11" s="32">
        <v>10</v>
      </c>
      <c r="B11" s="33">
        <v>22</v>
      </c>
      <c r="C11" s="32">
        <v>32584</v>
      </c>
      <c r="D11" s="32">
        <v>469095.179607692</v>
      </c>
      <c r="E11" s="32">
        <v>411045.75524444401</v>
      </c>
      <c r="F11" s="32">
        <v>58049.424363247897</v>
      </c>
      <c r="G11" s="32">
        <v>411045.75524444401</v>
      </c>
      <c r="H11" s="32">
        <v>0.123747646291729</v>
      </c>
    </row>
    <row r="12" spans="1:8" ht="14.25" x14ac:dyDescent="0.2">
      <c r="A12" s="32">
        <v>11</v>
      </c>
      <c r="B12" s="33">
        <v>23</v>
      </c>
      <c r="C12" s="32">
        <v>329590.58500000002</v>
      </c>
      <c r="D12" s="32">
        <v>2530559.5110612302</v>
      </c>
      <c r="E12" s="32">
        <v>2133149.6909103799</v>
      </c>
      <c r="F12" s="32">
        <v>397409.82015085098</v>
      </c>
      <c r="G12" s="32">
        <v>2133149.6909103799</v>
      </c>
      <c r="H12" s="32">
        <v>0.157044249864012</v>
      </c>
    </row>
    <row r="13" spans="1:8" ht="14.25" x14ac:dyDescent="0.2">
      <c r="A13" s="32">
        <v>12</v>
      </c>
      <c r="B13" s="33">
        <v>24</v>
      </c>
      <c r="C13" s="32">
        <v>46585.237999999998</v>
      </c>
      <c r="D13" s="32">
        <v>548308.44226239296</v>
      </c>
      <c r="E13" s="32">
        <v>504311.77228376101</v>
      </c>
      <c r="F13" s="32">
        <v>43996.669978632497</v>
      </c>
      <c r="G13" s="32">
        <v>504311.77228376101</v>
      </c>
      <c r="H13" s="32">
        <v>8.0240730558691395E-2</v>
      </c>
    </row>
    <row r="14" spans="1:8" ht="14.25" x14ac:dyDescent="0.2">
      <c r="A14" s="32">
        <v>13</v>
      </c>
      <c r="B14" s="33">
        <v>25</v>
      </c>
      <c r="C14" s="32">
        <v>105683</v>
      </c>
      <c r="D14" s="32">
        <v>1161016.2697999999</v>
      </c>
      <c r="E14" s="32">
        <v>1053577.8581999999</v>
      </c>
      <c r="F14" s="32">
        <v>107438.41160000001</v>
      </c>
      <c r="G14" s="32">
        <v>1053577.8581999999</v>
      </c>
      <c r="H14" s="32">
        <v>9.2538248080285407E-2</v>
      </c>
    </row>
    <row r="15" spans="1:8" ht="14.25" x14ac:dyDescent="0.2">
      <c r="A15" s="32">
        <v>14</v>
      </c>
      <c r="B15" s="33">
        <v>26</v>
      </c>
      <c r="C15" s="32">
        <v>79095</v>
      </c>
      <c r="D15" s="32">
        <v>438264.47278837499</v>
      </c>
      <c r="E15" s="32">
        <v>382707.54146628099</v>
      </c>
      <c r="F15" s="32">
        <v>55556.931322093602</v>
      </c>
      <c r="G15" s="32">
        <v>382707.54146628099</v>
      </c>
      <c r="H15" s="32">
        <v>0.12676576535766901</v>
      </c>
    </row>
    <row r="16" spans="1:8" ht="14.25" x14ac:dyDescent="0.2">
      <c r="A16" s="32">
        <v>15</v>
      </c>
      <c r="B16" s="33">
        <v>27</v>
      </c>
      <c r="C16" s="32">
        <v>231297.451</v>
      </c>
      <c r="D16" s="32">
        <v>1590656.5951666699</v>
      </c>
      <c r="E16" s="32">
        <v>1379769.0312999999</v>
      </c>
      <c r="F16" s="32">
        <v>210887.56386666701</v>
      </c>
      <c r="G16" s="32">
        <v>1379769.0312999999</v>
      </c>
      <c r="H16" s="32">
        <v>0.132578939104433</v>
      </c>
    </row>
    <row r="17" spans="1:8" ht="14.25" x14ac:dyDescent="0.2">
      <c r="A17" s="32">
        <v>16</v>
      </c>
      <c r="B17" s="33">
        <v>29</v>
      </c>
      <c r="C17" s="32">
        <v>245307</v>
      </c>
      <c r="D17" s="32">
        <v>3157408.5842982898</v>
      </c>
      <c r="E17" s="32">
        <v>2746232.9042589702</v>
      </c>
      <c r="F17" s="32">
        <v>411175.68003931601</v>
      </c>
      <c r="G17" s="32">
        <v>2746232.9042589702</v>
      </c>
      <c r="H17" s="32">
        <v>0.13022568003523</v>
      </c>
    </row>
    <row r="18" spans="1:8" ht="14.25" x14ac:dyDescent="0.2">
      <c r="A18" s="32">
        <v>17</v>
      </c>
      <c r="B18" s="33">
        <v>31</v>
      </c>
      <c r="C18" s="32">
        <v>36825.072999999997</v>
      </c>
      <c r="D18" s="32">
        <v>335929.48814442201</v>
      </c>
      <c r="E18" s="32">
        <v>283290.30205481697</v>
      </c>
      <c r="F18" s="32">
        <v>52639.1860896051</v>
      </c>
      <c r="G18" s="32">
        <v>283290.30205481697</v>
      </c>
      <c r="H18" s="32">
        <v>0.15669712825857901</v>
      </c>
    </row>
    <row r="19" spans="1:8" ht="14.25" x14ac:dyDescent="0.2">
      <c r="A19" s="32">
        <v>18</v>
      </c>
      <c r="B19" s="33">
        <v>32</v>
      </c>
      <c r="C19" s="32">
        <v>18968.449000000001</v>
      </c>
      <c r="D19" s="32">
        <v>291325.07151063503</v>
      </c>
      <c r="E19" s="32">
        <v>264962.38394261198</v>
      </c>
      <c r="F19" s="32">
        <v>26362.6875680226</v>
      </c>
      <c r="G19" s="32">
        <v>264962.38394261198</v>
      </c>
      <c r="H19" s="32">
        <v>9.04923405023869E-2</v>
      </c>
    </row>
    <row r="20" spans="1:8" ht="14.25" x14ac:dyDescent="0.2">
      <c r="A20" s="32">
        <v>19</v>
      </c>
      <c r="B20" s="33">
        <v>33</v>
      </c>
      <c r="C20" s="32">
        <v>59007.824999999997</v>
      </c>
      <c r="D20" s="32">
        <v>700062.496906157</v>
      </c>
      <c r="E20" s="32">
        <v>556654.36259397794</v>
      </c>
      <c r="F20" s="32">
        <v>143408.134312179</v>
      </c>
      <c r="G20" s="32">
        <v>556654.36259397794</v>
      </c>
      <c r="H20" s="32">
        <v>0.20485047398761499</v>
      </c>
    </row>
    <row r="21" spans="1:8" ht="14.25" x14ac:dyDescent="0.2">
      <c r="A21" s="32">
        <v>20</v>
      </c>
      <c r="B21" s="33">
        <v>34</v>
      </c>
      <c r="C21" s="32">
        <v>53195.646999999997</v>
      </c>
      <c r="D21" s="32">
        <v>320006.71940083202</v>
      </c>
      <c r="E21" s="32">
        <v>231232.13840728</v>
      </c>
      <c r="F21" s="32">
        <v>88774.580993551994</v>
      </c>
      <c r="G21" s="32">
        <v>231232.13840728</v>
      </c>
      <c r="H21" s="32">
        <v>0.27741474041473302</v>
      </c>
    </row>
    <row r="22" spans="1:8" ht="14.25" x14ac:dyDescent="0.2">
      <c r="A22" s="32">
        <v>21</v>
      </c>
      <c r="B22" s="33">
        <v>35</v>
      </c>
      <c r="C22" s="32">
        <v>38681.866000000002</v>
      </c>
      <c r="D22" s="32">
        <v>962412.74000708002</v>
      </c>
      <c r="E22" s="32">
        <v>923092.77762212395</v>
      </c>
      <c r="F22" s="32">
        <v>39319.962384955797</v>
      </c>
      <c r="G22" s="32">
        <v>923092.77762212395</v>
      </c>
      <c r="H22" s="32">
        <v>4.08556129303385E-2</v>
      </c>
    </row>
    <row r="23" spans="1:8" ht="14.25" x14ac:dyDescent="0.2">
      <c r="A23" s="32">
        <v>22</v>
      </c>
      <c r="B23" s="33">
        <v>36</v>
      </c>
      <c r="C23" s="32">
        <v>136325.041</v>
      </c>
      <c r="D23" s="32">
        <v>634920.55425929197</v>
      </c>
      <c r="E23" s="32">
        <v>536314.95157198503</v>
      </c>
      <c r="F23" s="32">
        <v>98605.602687306702</v>
      </c>
      <c r="G23" s="32">
        <v>536314.95157198503</v>
      </c>
      <c r="H23" s="32">
        <v>0.155303843962559</v>
      </c>
    </row>
    <row r="24" spans="1:8" ht="14.25" x14ac:dyDescent="0.2">
      <c r="A24" s="32">
        <v>23</v>
      </c>
      <c r="B24" s="33">
        <v>37</v>
      </c>
      <c r="C24" s="32">
        <v>147310.753</v>
      </c>
      <c r="D24" s="32">
        <v>1308615.0373716799</v>
      </c>
      <c r="E24" s="32">
        <v>1157260.75951436</v>
      </c>
      <c r="F24" s="32">
        <v>151354.27785732201</v>
      </c>
      <c r="G24" s="32">
        <v>1157260.75951436</v>
      </c>
      <c r="H24" s="32">
        <v>0.115659895030178</v>
      </c>
    </row>
    <row r="25" spans="1:8" ht="14.25" x14ac:dyDescent="0.2">
      <c r="A25" s="32">
        <v>24</v>
      </c>
      <c r="B25" s="33">
        <v>38</v>
      </c>
      <c r="C25" s="32">
        <v>230692.02600000001</v>
      </c>
      <c r="D25" s="32">
        <v>1114169.21988142</v>
      </c>
      <c r="E25" s="32">
        <v>1087983.30101593</v>
      </c>
      <c r="F25" s="32">
        <v>26185.918865486699</v>
      </c>
      <c r="G25" s="32">
        <v>1087983.30101593</v>
      </c>
      <c r="H25" s="32">
        <v>2.3502640710424402E-2</v>
      </c>
    </row>
    <row r="26" spans="1:8" ht="14.25" x14ac:dyDescent="0.2">
      <c r="A26" s="32">
        <v>25</v>
      </c>
      <c r="B26" s="33">
        <v>39</v>
      </c>
      <c r="C26" s="32">
        <v>82573.504000000001</v>
      </c>
      <c r="D26" s="32">
        <v>136414.10419612701</v>
      </c>
      <c r="E26" s="32">
        <v>99236.565613981307</v>
      </c>
      <c r="F26" s="32">
        <v>37177.538582146102</v>
      </c>
      <c r="G26" s="32">
        <v>99236.565613981307</v>
      </c>
      <c r="H26" s="32">
        <v>0.272534418645557</v>
      </c>
    </row>
    <row r="27" spans="1:8" ht="14.25" x14ac:dyDescent="0.2">
      <c r="A27" s="32">
        <v>26</v>
      </c>
      <c r="B27" s="33">
        <v>42</v>
      </c>
      <c r="C27" s="32">
        <v>10019.316999999999</v>
      </c>
      <c r="D27" s="32">
        <v>179472.01560000001</v>
      </c>
      <c r="E27" s="32">
        <v>156201.07920000001</v>
      </c>
      <c r="F27" s="32">
        <v>23270.936399999999</v>
      </c>
      <c r="G27" s="32">
        <v>156201.07920000001</v>
      </c>
      <c r="H27" s="32">
        <v>0.12966331448500201</v>
      </c>
    </row>
    <row r="28" spans="1:8" ht="14.25" x14ac:dyDescent="0.2">
      <c r="A28" s="32">
        <v>27</v>
      </c>
      <c r="B28" s="33">
        <v>75</v>
      </c>
      <c r="C28" s="32">
        <v>326</v>
      </c>
      <c r="D28" s="32">
        <v>212069.14529914499</v>
      </c>
      <c r="E28" s="32">
        <v>197757.606410256</v>
      </c>
      <c r="F28" s="32">
        <v>14311.538888888899</v>
      </c>
      <c r="G28" s="32">
        <v>197757.606410256</v>
      </c>
      <c r="H28" s="32">
        <v>6.7485248118961394E-2</v>
      </c>
    </row>
    <row r="29" spans="1:8" ht="14.25" x14ac:dyDescent="0.2">
      <c r="A29" s="32">
        <v>28</v>
      </c>
      <c r="B29" s="33">
        <v>76</v>
      </c>
      <c r="C29" s="32">
        <v>2191</v>
      </c>
      <c r="D29" s="32">
        <v>429207.64578461502</v>
      </c>
      <c r="E29" s="32">
        <v>396469.73470854701</v>
      </c>
      <c r="F29" s="32">
        <v>32737.911076068402</v>
      </c>
      <c r="G29" s="32">
        <v>396469.73470854701</v>
      </c>
      <c r="H29" s="32">
        <v>7.6275228080389099E-2</v>
      </c>
    </row>
    <row r="30" spans="1:8" ht="14.25" x14ac:dyDescent="0.2">
      <c r="A30" s="32">
        <v>29</v>
      </c>
      <c r="B30" s="33">
        <v>99</v>
      </c>
      <c r="C30" s="32">
        <v>21</v>
      </c>
      <c r="D30" s="32">
        <v>15155.5517736934</v>
      </c>
      <c r="E30" s="32">
        <v>13840.764420240501</v>
      </c>
      <c r="F30" s="32">
        <v>1314.7873534528401</v>
      </c>
      <c r="G30" s="32">
        <v>13840.764420240501</v>
      </c>
      <c r="H30" s="32">
        <v>8.6752852887548207E-2</v>
      </c>
    </row>
    <row r="31" spans="1:8" ht="14.25" x14ac:dyDescent="0.2">
      <c r="A31" s="32">
        <v>30</v>
      </c>
      <c r="B31" s="33">
        <v>40</v>
      </c>
      <c r="C31" s="32">
        <v>0</v>
      </c>
      <c r="D31" s="32">
        <v>0</v>
      </c>
      <c r="E31" s="32">
        <v>0</v>
      </c>
      <c r="F31" s="32">
        <v>0</v>
      </c>
      <c r="G31" s="32">
        <v>0</v>
      </c>
      <c r="H31" s="32">
        <v>0</v>
      </c>
    </row>
    <row r="32" spans="1:8" ht="14.25" x14ac:dyDescent="0.2">
      <c r="A32" s="32"/>
      <c r="B32" s="37">
        <v>70</v>
      </c>
      <c r="C32" s="38">
        <v>79</v>
      </c>
      <c r="D32" s="38">
        <v>99653.91</v>
      </c>
      <c r="E32" s="38">
        <v>95226.15</v>
      </c>
      <c r="F32" s="32"/>
      <c r="G32" s="32"/>
      <c r="H32" s="32"/>
    </row>
    <row r="33" spans="1:8" ht="14.25" x14ac:dyDescent="0.2">
      <c r="A33" s="32"/>
      <c r="B33" s="37">
        <v>71</v>
      </c>
      <c r="C33" s="38">
        <v>113</v>
      </c>
      <c r="D33" s="38">
        <v>296208.7</v>
      </c>
      <c r="E33" s="38">
        <v>328799.46999999997</v>
      </c>
      <c r="F33" s="32"/>
      <c r="G33" s="32"/>
      <c r="H33" s="32"/>
    </row>
    <row r="34" spans="1:8" ht="14.25" x14ac:dyDescent="0.2">
      <c r="A34" s="32"/>
      <c r="B34" s="37">
        <v>72</v>
      </c>
      <c r="C34" s="38">
        <v>169</v>
      </c>
      <c r="D34" s="38">
        <v>491775.33</v>
      </c>
      <c r="E34" s="38">
        <v>522304.33</v>
      </c>
      <c r="F34" s="32"/>
      <c r="G34" s="32"/>
      <c r="H34" s="32"/>
    </row>
    <row r="35" spans="1:8" ht="14.25" x14ac:dyDescent="0.2">
      <c r="A35" s="32"/>
      <c r="B35" s="37">
        <v>73</v>
      </c>
      <c r="C35" s="38">
        <v>128</v>
      </c>
      <c r="D35" s="38">
        <v>223907.08</v>
      </c>
      <c r="E35" s="38">
        <v>256165.15</v>
      </c>
      <c r="F35" s="32"/>
      <c r="G35" s="32"/>
      <c r="H35" s="32"/>
    </row>
    <row r="36" spans="1:8" ht="14.25" x14ac:dyDescent="0.2">
      <c r="A36" s="32"/>
      <c r="B36" s="37">
        <v>74</v>
      </c>
      <c r="C36" s="38">
        <v>33</v>
      </c>
      <c r="D36" s="38">
        <v>12.85</v>
      </c>
      <c r="E36" s="38">
        <v>0.1</v>
      </c>
      <c r="F36" s="32"/>
      <c r="G36" s="32"/>
      <c r="H36" s="32"/>
    </row>
    <row r="37" spans="1:8" ht="14.25" x14ac:dyDescent="0.2">
      <c r="A37" s="32"/>
      <c r="B37" s="37">
        <v>77</v>
      </c>
      <c r="C37" s="38">
        <v>98</v>
      </c>
      <c r="D37" s="38">
        <v>147130.85</v>
      </c>
      <c r="E37" s="38">
        <v>151940.32999999999</v>
      </c>
      <c r="F37" s="32"/>
      <c r="G37" s="32"/>
      <c r="H37" s="32"/>
    </row>
    <row r="38" spans="1:8" ht="14.25" x14ac:dyDescent="0.2">
      <c r="A38" s="32"/>
      <c r="B38" s="37">
        <v>78</v>
      </c>
      <c r="C38" s="38">
        <v>57</v>
      </c>
      <c r="D38" s="38">
        <v>73842.759999999995</v>
      </c>
      <c r="E38" s="38">
        <v>63704.66</v>
      </c>
      <c r="F38" s="32"/>
      <c r="G38" s="32"/>
      <c r="H38" s="32"/>
    </row>
    <row r="39" spans="1:8" ht="14.25" x14ac:dyDescent="0.2">
      <c r="A39" s="32"/>
      <c r="B39" s="37"/>
      <c r="C39" s="38"/>
      <c r="D39" s="38"/>
      <c r="E39" s="38"/>
      <c r="F39" s="32"/>
      <c r="G39" s="32"/>
      <c r="H39" s="32"/>
    </row>
    <row r="40" spans="1:8" ht="14.25" x14ac:dyDescent="0.2">
      <c r="A40" s="32"/>
      <c r="B40" s="33"/>
      <c r="C40" s="32"/>
      <c r="D40" s="32"/>
      <c r="E40" s="32"/>
      <c r="F40" s="32"/>
      <c r="G40" s="32"/>
      <c r="H40" s="32"/>
    </row>
    <row r="41" spans="1:8" ht="14.25" x14ac:dyDescent="0.2">
      <c r="A41" s="32"/>
      <c r="B41" s="33"/>
      <c r="C41" s="32"/>
      <c r="D41" s="32"/>
      <c r="E41" s="32"/>
      <c r="F41" s="32"/>
      <c r="G41" s="32"/>
      <c r="H41" s="32"/>
    </row>
    <row r="42" spans="1:8" ht="14.25" x14ac:dyDescent="0.2">
      <c r="A42" s="32"/>
      <c r="B42" s="33"/>
      <c r="C42" s="32"/>
      <c r="D42" s="32"/>
      <c r="E42" s="32"/>
      <c r="F42" s="32"/>
      <c r="G42" s="32"/>
      <c r="H42" s="32"/>
    </row>
    <row r="43" spans="1:8" ht="14.25" x14ac:dyDescent="0.2">
      <c r="A43" s="32"/>
      <c r="B43" s="33"/>
      <c r="C43" s="33"/>
      <c r="D43" s="33"/>
      <c r="E43" s="33"/>
      <c r="F43" s="33"/>
      <c r="G43" s="33"/>
      <c r="H43" s="33"/>
    </row>
    <row r="44" spans="1:8" ht="14.25" x14ac:dyDescent="0.2">
      <c r="A44" s="32"/>
      <c r="B44" s="33"/>
      <c r="C44" s="33"/>
      <c r="D44" s="33"/>
      <c r="E44" s="33"/>
      <c r="F44" s="33"/>
      <c r="G44" s="33"/>
      <c r="H44" s="33"/>
    </row>
    <row r="45" spans="1:8" ht="14.25" x14ac:dyDescent="0.2">
      <c r="A45" s="32"/>
      <c r="B45" s="33"/>
      <c r="C45" s="32"/>
      <c r="D45" s="32"/>
      <c r="E45" s="32"/>
      <c r="F45" s="32"/>
      <c r="G45" s="32"/>
      <c r="H45" s="32"/>
    </row>
    <row r="46" spans="1:8" ht="14.25" x14ac:dyDescent="0.2">
      <c r="A46" s="32"/>
      <c r="B46" s="33"/>
      <c r="C46" s="32"/>
      <c r="D46" s="32"/>
      <c r="E46" s="32"/>
      <c r="F46" s="32"/>
      <c r="G46" s="32"/>
      <c r="H46" s="32"/>
    </row>
    <row r="47" spans="1:8" ht="14.25" x14ac:dyDescent="0.2">
      <c r="A47" s="32"/>
      <c r="B47" s="33"/>
      <c r="C47" s="32"/>
      <c r="D47" s="32"/>
      <c r="E47" s="32"/>
      <c r="F47" s="32"/>
      <c r="G47" s="32"/>
      <c r="H47" s="32"/>
    </row>
    <row r="48" spans="1:8" ht="14.25" x14ac:dyDescent="0.2">
      <c r="A48" s="32"/>
      <c r="B48" s="33"/>
      <c r="C48" s="32"/>
      <c r="D48" s="32"/>
      <c r="E48" s="32"/>
      <c r="F48" s="32"/>
      <c r="G48" s="32"/>
      <c r="H48" s="32"/>
    </row>
    <row r="49" spans="1:8" ht="14.25" x14ac:dyDescent="0.2">
      <c r="A49" s="32"/>
      <c r="B49" s="33"/>
      <c r="C49" s="32"/>
      <c r="D49" s="32"/>
      <c r="E49" s="32"/>
      <c r="F49" s="32"/>
      <c r="G49" s="32"/>
      <c r="H49" s="32"/>
    </row>
    <row r="50" spans="1:8" ht="14.25" x14ac:dyDescent="0.2">
      <c r="A50" s="32"/>
      <c r="B50" s="33"/>
      <c r="C50" s="32"/>
      <c r="D50" s="32"/>
      <c r="E50" s="32"/>
      <c r="F50" s="32"/>
      <c r="G50" s="32"/>
      <c r="H50" s="32"/>
    </row>
    <row r="51" spans="1:8" ht="14.25" x14ac:dyDescent="0.2">
      <c r="A51" s="32"/>
      <c r="B51" s="33"/>
      <c r="C51" s="32"/>
      <c r="D51" s="32"/>
      <c r="E51" s="32"/>
      <c r="F51" s="32"/>
      <c r="G51" s="32"/>
      <c r="H51" s="32"/>
    </row>
    <row r="52" spans="1:8" ht="14.25" x14ac:dyDescent="0.2">
      <c r="A52" s="32"/>
      <c r="B52" s="33"/>
      <c r="C52" s="32"/>
      <c r="D52" s="32"/>
      <c r="E52" s="32"/>
      <c r="F52" s="32"/>
      <c r="G52" s="32"/>
      <c r="H52" s="32"/>
    </row>
    <row r="53" spans="1:8" ht="14.25" x14ac:dyDescent="0.2">
      <c r="A53" s="32"/>
      <c r="B53" s="33"/>
      <c r="C53" s="32"/>
      <c r="D53" s="32"/>
      <c r="E53" s="32"/>
      <c r="F53" s="32"/>
      <c r="G53" s="32"/>
      <c r="H53" s="32"/>
    </row>
    <row r="54" spans="1:8" ht="14.25" x14ac:dyDescent="0.2">
      <c r="A54" s="32"/>
      <c r="B54" s="33"/>
      <c r="C54" s="32"/>
      <c r="D54" s="32"/>
      <c r="E54" s="32"/>
      <c r="F54" s="32"/>
      <c r="G54" s="32"/>
      <c r="H54" s="32"/>
    </row>
    <row r="55" spans="1:8" ht="14.25" x14ac:dyDescent="0.2">
      <c r="A55" s="32"/>
      <c r="B55" s="33"/>
      <c r="C55" s="32"/>
      <c r="D55" s="32"/>
      <c r="E55" s="32"/>
      <c r="F55" s="32"/>
      <c r="G55" s="32"/>
      <c r="H55" s="32"/>
    </row>
    <row r="56" spans="1:8" ht="14.25" x14ac:dyDescent="0.2">
      <c r="A56" s="32"/>
      <c r="B56" s="33"/>
      <c r="C56" s="32"/>
      <c r="D56" s="32"/>
      <c r="E56" s="32"/>
      <c r="F56" s="32"/>
      <c r="G56" s="32"/>
      <c r="H56" s="32"/>
    </row>
    <row r="57" spans="1:8" ht="14.25" x14ac:dyDescent="0.2">
      <c r="A57" s="32"/>
      <c r="B57" s="33"/>
      <c r="C57" s="32"/>
      <c r="D57" s="32"/>
      <c r="E57" s="32"/>
      <c r="F57" s="32"/>
      <c r="G57" s="32"/>
      <c r="H57" s="32"/>
    </row>
    <row r="58" spans="1:8" ht="14.25" x14ac:dyDescent="0.2">
      <c r="A58" s="32"/>
      <c r="B58" s="33"/>
      <c r="C58" s="32"/>
      <c r="D58" s="32"/>
      <c r="E58" s="32"/>
      <c r="F58" s="32"/>
      <c r="G58" s="32"/>
      <c r="H58" s="32"/>
    </row>
    <row r="59" spans="1:8" ht="14.25" x14ac:dyDescent="0.2">
      <c r="A59" s="32"/>
      <c r="B59" s="33"/>
      <c r="C59" s="32"/>
      <c r="D59" s="32"/>
      <c r="E59" s="32"/>
      <c r="F59" s="32"/>
      <c r="G59" s="32"/>
      <c r="H59" s="32"/>
    </row>
    <row r="60" spans="1:8" ht="14.25" x14ac:dyDescent="0.2">
      <c r="A60" s="32"/>
      <c r="B60" s="33"/>
      <c r="C60" s="32"/>
      <c r="D60" s="32"/>
      <c r="E60" s="32"/>
      <c r="F60" s="32"/>
      <c r="G60" s="32"/>
      <c r="H60" s="32"/>
    </row>
    <row r="61" spans="1:8" ht="14.25" x14ac:dyDescent="0.2">
      <c r="A61" s="32"/>
      <c r="B61" s="33"/>
      <c r="C61" s="32"/>
      <c r="D61" s="32"/>
      <c r="E61" s="32"/>
      <c r="F61" s="32"/>
      <c r="G61" s="32"/>
      <c r="H61" s="32"/>
    </row>
    <row r="62" spans="1:8" ht="14.25" x14ac:dyDescent="0.2">
      <c r="A62" s="32"/>
      <c r="B62" s="33"/>
      <c r="C62" s="32"/>
      <c r="D62" s="32"/>
      <c r="E62" s="32"/>
      <c r="F62" s="32"/>
      <c r="G62" s="32"/>
      <c r="H62" s="32"/>
    </row>
    <row r="63" spans="1:8" ht="14.25" x14ac:dyDescent="0.2">
      <c r="A63" s="32"/>
      <c r="B63" s="33"/>
      <c r="C63" s="32"/>
      <c r="D63" s="32"/>
      <c r="E63" s="32"/>
      <c r="F63" s="32"/>
      <c r="G63" s="32"/>
      <c r="H63" s="32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杨进</cp:lastModifiedBy>
  <dcterms:created xsi:type="dcterms:W3CDTF">2013-06-21T00:28:37Z</dcterms:created>
  <dcterms:modified xsi:type="dcterms:W3CDTF">2015-07-06T01:11:00Z</dcterms:modified>
</cp:coreProperties>
</file>