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D\WORK\BBG\RMS-RA Data check\RMS-RA部门销售数据核对\表格\"/>
    </mc:Choice>
  </mc:AlternateContent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E4" i="2" l="1"/>
  <c r="J35" i="2" l="1"/>
  <c r="I35" i="2"/>
  <c r="H35" i="2"/>
  <c r="F35" i="2"/>
  <c r="E35" i="2"/>
  <c r="J31" i="2"/>
  <c r="I31" i="2"/>
  <c r="H31" i="2"/>
  <c r="F31" i="2"/>
  <c r="E31" i="2"/>
  <c r="K31" i="2" l="1"/>
  <c r="K35" i="2"/>
  <c r="G35" i="2"/>
  <c r="L35" i="2" s="1"/>
  <c r="G31" i="2"/>
  <c r="L31" i="2" s="1"/>
  <c r="J38" i="2"/>
  <c r="J39" i="2"/>
  <c r="J32" i="2"/>
  <c r="J33" i="2"/>
  <c r="J34" i="2"/>
  <c r="I38" i="2"/>
  <c r="I39" i="2"/>
  <c r="I32" i="2"/>
  <c r="I33" i="2"/>
  <c r="I34" i="2"/>
  <c r="H30" i="2" l="1"/>
  <c r="H32" i="2"/>
  <c r="H40" i="2" l="1"/>
  <c r="J8" i="2" l="1"/>
  <c r="F38" i="2" l="1"/>
  <c r="F39" i="2"/>
  <c r="F33" i="2"/>
  <c r="F34" i="2"/>
  <c r="E38" i="2"/>
  <c r="K38" i="2" s="1"/>
  <c r="E39" i="2"/>
  <c r="K39" i="2" s="1"/>
  <c r="E34" i="2"/>
  <c r="K34" i="2" s="1"/>
  <c r="E33" i="2"/>
  <c r="K33" i="2" s="1"/>
  <c r="F40" i="2"/>
  <c r="E13" i="2"/>
  <c r="F37" i="2"/>
  <c r="F36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2" i="2"/>
  <c r="F4" i="2"/>
  <c r="E40" i="2"/>
  <c r="E37" i="2"/>
  <c r="E36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2" i="2"/>
  <c r="K32" i="2" s="1"/>
  <c r="E5" i="2"/>
  <c r="I30" i="2"/>
  <c r="I36" i="2"/>
  <c r="I37" i="2"/>
  <c r="I40" i="2"/>
  <c r="J4" i="2"/>
  <c r="J5" i="2"/>
  <c r="J6" i="2"/>
  <c r="J7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6" i="2"/>
  <c r="J37" i="2"/>
  <c r="J40" i="2"/>
  <c r="F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A4" i="2"/>
  <c r="H33" i="2"/>
  <c r="H34" i="2"/>
  <c r="H36" i="2"/>
  <c r="H37" i="2"/>
  <c r="H38" i="2"/>
  <c r="H39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K6" i="2" l="1"/>
  <c r="E3" i="2"/>
  <c r="K19" i="2"/>
  <c r="G36" i="2"/>
  <c r="L36" i="2" s="1"/>
  <c r="G37" i="2"/>
  <c r="L37" i="2" s="1"/>
  <c r="G30" i="2"/>
  <c r="L30" i="2" s="1"/>
  <c r="G40" i="2"/>
  <c r="L40" i="2" s="1"/>
  <c r="G38" i="2"/>
  <c r="L38" i="2" s="1"/>
  <c r="G33" i="2"/>
  <c r="L33" i="2" s="1"/>
  <c r="G39" i="2"/>
  <c r="L39" i="2" s="1"/>
  <c r="G34" i="2"/>
  <c r="L34" i="2" s="1"/>
  <c r="G29" i="2"/>
  <c r="L29" i="2" s="1"/>
  <c r="G32" i="2"/>
  <c r="L32" i="2" s="1"/>
  <c r="I3" i="2"/>
  <c r="K5" i="2"/>
  <c r="K7" i="2"/>
  <c r="K40" i="2"/>
  <c r="G19" i="2"/>
  <c r="L19" i="2" s="1"/>
  <c r="G11" i="2"/>
  <c r="L11" i="2" s="1"/>
  <c r="G7" i="2"/>
  <c r="L7" i="2" s="1"/>
  <c r="G5" i="2"/>
  <c r="L5" i="2" s="1"/>
  <c r="K37" i="2"/>
  <c r="K28" i="2"/>
  <c r="K26" i="2"/>
  <c r="K24" i="2"/>
  <c r="K22" i="2"/>
  <c r="K20" i="2"/>
  <c r="K18" i="2"/>
  <c r="K16" i="2"/>
  <c r="K14" i="2"/>
  <c r="K12" i="2"/>
  <c r="K10" i="2"/>
  <c r="K8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5" i="2"/>
  <c r="K13" i="2"/>
  <c r="G26" i="2"/>
  <c r="L26" i="2" s="1"/>
  <c r="G15" i="2"/>
  <c r="L15" i="2" s="1"/>
  <c r="G13" i="2"/>
  <c r="L13" i="2" s="1"/>
  <c r="G10" i="2"/>
  <c r="L10" i="2" s="1"/>
  <c r="G4" i="2"/>
  <c r="K36" i="2"/>
  <c r="K30" i="2"/>
  <c r="K27" i="2"/>
  <c r="K25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K3" i="2" l="1"/>
  <c r="L4" i="2"/>
  <c r="G3" i="2"/>
  <c r="L3" i="2" s="1"/>
</calcChain>
</file>

<file path=xl/sharedStrings.xml><?xml version="1.0" encoding="utf-8"?>
<sst xmlns="http://schemas.openxmlformats.org/spreadsheetml/2006/main" count="117" uniqueCount="74">
  <si>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</si>
  <si>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</si>
  <si>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</si>
  <si>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</si>
  <si>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</si>
  <si>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</si>
  <si>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</si>
  <si>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</si>
  <si>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</si>
  <si>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</si>
  <si>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</si>
  <si>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</si>
  <si>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</si>
  <si>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</si>
  <si>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</si>
  <si>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</si>
  <si>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</si>
  <si>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</si>
  <si>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</si>
  <si>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</si>
  <si>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</si>
  <si>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</si>
  <si>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</si>
  <si>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</si>
  <si>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</si>
  <si>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</si>
  <si>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</si>
  <si>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</si>
  <si>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</si>
  <si>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</si>
  <si>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</si>
  <si>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</si>
  <si>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</si>
  <si>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</si>
  <si>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</si>
  <si>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</si>
  <si>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</si>
  <si>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</si>
  <si>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</si>
  <si>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</si>
  <si>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</si>
  <si>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</si>
  <si>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</si>
  <si>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</si>
  <si>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</si>
  <si>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</si>
  <si>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</si>
  <si>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</si>
  <si>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</si>
  <si>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</si>
  <si>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</si>
  <si>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</si>
  <si>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</si>
  <si>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</si>
  <si>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</si>
  <si>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</si>
  <si>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</si>
  <si>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</si>
  <si>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</si>
  <si>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</si>
  <si>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</si>
  <si>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</si>
  <si>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</si>
  <si>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</si>
  <si>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</si>
  <si>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</si>
  <si>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</si>
  <si>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</si>
  <si>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</si>
  <si>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</si>
  <si>
    <t>70-手机通信自营</t>
  </si>
  <si>
    <t>41-周转筐</t>
  </si>
  <si>
    <r>
      <t>74-</t>
    </r>
    <r>
      <rPr>
        <sz val="8"/>
        <color rgb="FF000000"/>
        <rFont val="宋体"/>
        <family val="3"/>
        <charset val="134"/>
      </rPr>
      <t>赠品</t>
    </r>
    <phoneticPr fontId="23" type="noConversion"/>
  </si>
  <si>
    <t>74-赠品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</si>
</sst>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</numFmts>
  <fonts count="57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10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34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5" fillId="0" borderId="0"/>
    <xf numFmtId="43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178" fontId="35" fillId="0" borderId="0" applyFont="0" applyFill="0" applyBorder="0" applyAlignment="0" applyProtection="0"/>
    <xf numFmtId="179" fontId="35" fillId="0" borderId="0" applyFon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1" applyNumberFormat="0" applyFill="0" applyAlignment="0" applyProtection="0"/>
    <xf numFmtId="0" fontId="41" fillId="0" borderId="2" applyNumberFormat="0" applyFill="0" applyAlignment="0" applyProtection="0"/>
    <xf numFmtId="0" fontId="42" fillId="0" borderId="3" applyNumberFormat="0" applyFill="0" applyAlignment="0" applyProtection="0"/>
    <xf numFmtId="0" fontId="42" fillId="0" borderId="0" applyNumberFormat="0" applyFill="0" applyBorder="0" applyAlignment="0" applyProtection="0"/>
    <xf numFmtId="0" fontId="45" fillId="2" borderId="0" applyNumberFormat="0" applyBorder="0" applyAlignment="0" applyProtection="0"/>
    <xf numFmtId="0" fontId="43" fillId="3" borderId="0" applyNumberFormat="0" applyBorder="0" applyAlignment="0" applyProtection="0"/>
    <xf numFmtId="0" fontId="52" fillId="4" borderId="0" applyNumberFormat="0" applyBorder="0" applyAlignment="0" applyProtection="0"/>
    <xf numFmtId="0" fontId="54" fillId="5" borderId="4" applyNumberFormat="0" applyAlignment="0" applyProtection="0"/>
    <xf numFmtId="0" fontId="53" fillId="6" borderId="5" applyNumberFormat="0" applyAlignment="0" applyProtection="0"/>
    <xf numFmtId="0" fontId="47" fillId="6" borderId="4" applyNumberFormat="0" applyAlignment="0" applyProtection="0"/>
    <xf numFmtId="0" fontId="51" fillId="0" borderId="6" applyNumberFormat="0" applyFill="0" applyAlignment="0" applyProtection="0"/>
    <xf numFmtId="0" fontId="48" fillId="7" borderId="7" applyNumberFormat="0" applyAlignment="0" applyProtection="0"/>
    <xf numFmtId="0" fontId="50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6" fillId="0" borderId="9" applyNumberFormat="0" applyFill="0" applyAlignment="0" applyProtection="0"/>
    <xf numFmtId="0" fontId="37" fillId="9" borderId="0" applyNumberFormat="0" applyBorder="0" applyAlignment="0" applyProtection="0"/>
    <xf numFmtId="0" fontId="36" fillId="10" borderId="0" applyNumberFormat="0" applyBorder="0" applyAlignment="0" applyProtection="0"/>
    <xf numFmtId="0" fontId="36" fillId="11" borderId="0" applyNumberFormat="0" applyBorder="0" applyAlignment="0" applyProtection="0"/>
    <xf numFmtId="0" fontId="37" fillId="12" borderId="0" applyNumberFormat="0" applyBorder="0" applyAlignment="0" applyProtection="0"/>
    <xf numFmtId="0" fontId="37" fillId="13" borderId="0" applyNumberFormat="0" applyBorder="0" applyAlignment="0" applyProtection="0"/>
    <xf numFmtId="0" fontId="36" fillId="14" borderId="0" applyNumberFormat="0" applyBorder="0" applyAlignment="0" applyProtection="0"/>
    <xf numFmtId="0" fontId="36" fillId="15" borderId="0" applyNumberFormat="0" applyBorder="0" applyAlignment="0" applyProtection="0"/>
    <xf numFmtId="0" fontId="37" fillId="16" borderId="0" applyNumberFormat="0" applyBorder="0" applyAlignment="0" applyProtection="0"/>
    <xf numFmtId="0" fontId="37" fillId="17" borderId="0" applyNumberFormat="0" applyBorder="0" applyAlignment="0" applyProtection="0"/>
    <xf numFmtId="0" fontId="36" fillId="18" borderId="0" applyNumberFormat="0" applyBorder="0" applyAlignment="0" applyProtection="0"/>
    <xf numFmtId="0" fontId="36" fillId="19" borderId="0" applyNumberFormat="0" applyBorder="0" applyAlignment="0" applyProtection="0"/>
    <xf numFmtId="0" fontId="37" fillId="20" borderId="0" applyNumberFormat="0" applyBorder="0" applyAlignment="0" applyProtection="0"/>
    <xf numFmtId="0" fontId="37" fillId="21" borderId="0" applyNumberFormat="0" applyBorder="0" applyAlignment="0" applyProtection="0"/>
    <xf numFmtId="0" fontId="36" fillId="22" borderId="0" applyNumberFormat="0" applyBorder="0" applyAlignment="0" applyProtection="0"/>
    <xf numFmtId="0" fontId="36" fillId="23" borderId="0" applyNumberFormat="0" applyBorder="0" applyAlignment="0" applyProtection="0"/>
    <xf numFmtId="0" fontId="37" fillId="24" borderId="0" applyNumberFormat="0" applyBorder="0" applyAlignment="0" applyProtection="0"/>
    <xf numFmtId="0" fontId="37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7" fillId="28" borderId="0" applyNumberFormat="0" applyBorder="0" applyAlignment="0" applyProtection="0"/>
    <xf numFmtId="0" fontId="37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7" fillId="32" borderId="0" applyNumberFormat="0" applyBorder="0" applyAlignment="0" applyProtection="0"/>
    <xf numFmtId="0" fontId="44" fillId="0" borderId="0" applyNumberFormat="0" applyFill="0" applyBorder="0" applyAlignment="0" applyProtection="0">
      <alignment vertical="top"/>
      <protection locked="0"/>
    </xf>
    <xf numFmtId="0" fontId="55" fillId="0" borderId="0" applyNumberFormat="0" applyFill="0" applyBorder="0" applyAlignment="0" applyProtection="0">
      <alignment vertical="top"/>
      <protection locked="0"/>
    </xf>
    <xf numFmtId="0" fontId="38" fillId="38" borderId="21">
      <alignment vertical="center"/>
    </xf>
  </cellStyleXfs>
  <cellXfs count="80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11" fontId="32" fillId="0" borderId="0" xfId="0" applyNumberFormat="1" applyFont="1" applyAlignment="1"/>
    <xf numFmtId="0" fontId="20" fillId="0" borderId="0" xfId="0" applyFont="1">
      <alignment vertical="center"/>
    </xf>
    <xf numFmtId="1" fontId="56" fillId="0" borderId="0" xfId="0" applyNumberFormat="1" applyFont="1" applyAlignment="1"/>
    <xf numFmtId="0" fontId="56" fillId="0" borderId="0" xfId="0" applyNumberFormat="1" applyFont="1" applyAlignment="1"/>
    <xf numFmtId="0" fontId="20" fillId="0" borderId="0" xfId="0" applyFont="1">
      <alignment vertical="center"/>
    </xf>
    <xf numFmtId="0" fontId="20" fillId="0" borderId="0" xfId="0" applyFont="1">
      <alignment vertical="center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0" fontId="0" fillId="0" borderId="0" xfId="0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</cellXfs>
  <cellStyles count="110">
    <cellStyle name="20% - 着色 1" xfId="19" builtinId="30" customBuiltin="1"/>
    <cellStyle name="20% - 着色 1 2" xfId="84"/>
    <cellStyle name="20% - 着色 2" xfId="23" builtinId="34" customBuiltin="1"/>
    <cellStyle name="20% - 着色 2 2" xfId="88"/>
    <cellStyle name="20% - 着色 3" xfId="27" builtinId="38" customBuiltin="1"/>
    <cellStyle name="20% - 着色 3 2" xfId="92"/>
    <cellStyle name="20% - 着色 4" xfId="31" builtinId="42" customBuiltin="1"/>
    <cellStyle name="20% - 着色 4 2" xfId="96"/>
    <cellStyle name="20% - 着色 5" xfId="35" builtinId="46" customBuiltin="1"/>
    <cellStyle name="20% - 着色 5 2" xfId="100"/>
    <cellStyle name="20% - 着色 6" xfId="39" builtinId="50" customBuiltin="1"/>
    <cellStyle name="20% - 着色 6 2" xfId="104"/>
    <cellStyle name="40% - 着色 1" xfId="20" builtinId="31" customBuiltin="1"/>
    <cellStyle name="40% - 着色 1 2" xfId="85"/>
    <cellStyle name="40% - 着色 2" xfId="24" builtinId="35" customBuiltin="1"/>
    <cellStyle name="40% - 着色 2 2" xfId="89"/>
    <cellStyle name="40% - 着色 3" xfId="28" builtinId="39" customBuiltin="1"/>
    <cellStyle name="40% - 着色 3 2" xfId="93"/>
    <cellStyle name="40% - 着色 4" xfId="32" builtinId="43" customBuiltin="1"/>
    <cellStyle name="40% - 着色 4 2" xfId="97"/>
    <cellStyle name="40% - 着色 5" xfId="36" builtinId="47" customBuiltin="1"/>
    <cellStyle name="40% - 着色 5 2" xfId="101"/>
    <cellStyle name="40% - 着色 6" xfId="40" builtinId="51" customBuiltin="1"/>
    <cellStyle name="40% - 着色 6 2" xfId="105"/>
    <cellStyle name="60% - 着色 1" xfId="21" builtinId="32" customBuiltin="1"/>
    <cellStyle name="60% - 着色 1 2" xfId="86"/>
    <cellStyle name="60% - 着色 2" xfId="25" builtinId="36" customBuiltin="1"/>
    <cellStyle name="60% - 着色 2 2" xfId="90"/>
    <cellStyle name="60% - 着色 3" xfId="29" builtinId="40" customBuiltin="1"/>
    <cellStyle name="60% - 着色 3 2" xfId="94"/>
    <cellStyle name="60% - 着色 4" xfId="33" builtinId="44" customBuiltin="1"/>
    <cellStyle name="60% - 着色 4 2" xfId="98"/>
    <cellStyle name="60% - 着色 5" xfId="37" builtinId="48" customBuiltin="1"/>
    <cellStyle name="60% - 着色 5 2" xfId="102"/>
    <cellStyle name="60% - 着色 6" xfId="41" builtinId="52" customBuiltin="1"/>
    <cellStyle name="60% - 着色 6 2" xfId="106"/>
    <cellStyle name="OBI_ColHeader" xfId="109"/>
    <cellStyle name="标题" xfId="1" builtinId="15" customBuiltin="1"/>
    <cellStyle name="标题 1" xfId="2" builtinId="16" customBuiltin="1"/>
    <cellStyle name="标题 1 2" xfId="68"/>
    <cellStyle name="标题 2" xfId="3" builtinId="17" customBuiltin="1"/>
    <cellStyle name="标题 2 2" xfId="69"/>
    <cellStyle name="标题 3" xfId="4" builtinId="18" customBuiltin="1"/>
    <cellStyle name="标题 3 2" xfId="70"/>
    <cellStyle name="标题 4" xfId="5" builtinId="19" customBuiltin="1"/>
    <cellStyle name="标题 4 2" xfId="71"/>
    <cellStyle name="标题 5" xfId="53"/>
    <cellStyle name="标题 6" xfId="67"/>
    <cellStyle name="差" xfId="7" builtinId="27" customBuiltin="1"/>
    <cellStyle name="差 2" xfId="73"/>
    <cellStyle name="常规" xfId="0" builtinId="0"/>
    <cellStyle name="常规 10" xfId="52"/>
    <cellStyle name="常规 10 2" xfId="61"/>
    <cellStyle name="常规 11" xfId="62"/>
    <cellStyle name="常规 2" xfId="44"/>
    <cellStyle name="常规 3" xfId="45"/>
    <cellStyle name="常规 3 2" xfId="54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好" xfId="6" builtinId="26" customBuiltin="1"/>
    <cellStyle name="好 2" xfId="72"/>
    <cellStyle name="汇总" xfId="17" builtinId="25" customBuiltin="1"/>
    <cellStyle name="汇总 2" xfId="82"/>
    <cellStyle name="货币 2" xfId="65"/>
    <cellStyle name="货币[0] 2" xfId="66"/>
    <cellStyle name="计算" xfId="11" builtinId="22" customBuiltin="1"/>
    <cellStyle name="计算 2" xfId="77"/>
    <cellStyle name="检查单元格" xfId="13" builtinId="23" customBuiltin="1"/>
    <cellStyle name="检查单元格 2" xfId="79"/>
    <cellStyle name="解释性文本" xfId="16" builtinId="53" customBuiltin="1"/>
    <cellStyle name="解释性文本 2" xfId="81"/>
    <cellStyle name="警告文本" xfId="14" builtinId="11" customBuiltin="1"/>
    <cellStyle name="警告文本 2" xfId="80"/>
    <cellStyle name="链接单元格" xfId="12" builtinId="24" customBuiltin="1"/>
    <cellStyle name="链接单元格 2" xfId="78"/>
    <cellStyle name="千位分隔 2" xfId="63"/>
    <cellStyle name="千位分隔[0] 2" xfId="64"/>
    <cellStyle name="适中" xfId="8" builtinId="28" customBuiltin="1"/>
    <cellStyle name="适中 2" xfId="74"/>
    <cellStyle name="输出" xfId="10" builtinId="21" customBuiltin="1"/>
    <cellStyle name="输出 2" xfId="76"/>
    <cellStyle name="输入" xfId="9" builtinId="20" customBuiltin="1"/>
    <cellStyle name="输入 2" xfId="75"/>
    <cellStyle name="已访问的超链接" xfId="43" builtinId="9" customBuiltin="1"/>
    <cellStyle name="已访问的超链接 2" xfId="108"/>
    <cellStyle name="着色 1" xfId="18" builtinId="29" customBuiltin="1"/>
    <cellStyle name="着色 1 2" xfId="83"/>
    <cellStyle name="着色 2" xfId="22" builtinId="33" customBuiltin="1"/>
    <cellStyle name="着色 2 2" xfId="87"/>
    <cellStyle name="着色 3" xfId="26" builtinId="37" customBuiltin="1"/>
    <cellStyle name="着色 3 2" xfId="91"/>
    <cellStyle name="着色 4" xfId="30" builtinId="41" customBuiltin="1"/>
    <cellStyle name="着色 4 2" xfId="95"/>
    <cellStyle name="着色 5" xfId="34" builtinId="45" customBuiltin="1"/>
    <cellStyle name="着色 5 2" xfId="99"/>
    <cellStyle name="着色 6" xfId="38" builtinId="49" customBuiltin="1"/>
    <cellStyle name="着色 6 2" xfId="103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466" Type="http://schemas.openxmlformats.org/officeDocument/2006/relationships/image" Target="cid:70e25481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6f2111c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43" Type="http://schemas.openxmlformats.org/officeDocument/2006/relationships/hyperlink" Target="cid:b85e622f2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463" Type="http://schemas.openxmlformats.org/officeDocument/2006/relationships/hyperlink" Target="cid:cd46ec84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464" Type="http://schemas.openxmlformats.org/officeDocument/2006/relationships/image" Target="cid:cd46eca713" TargetMode="External"/><Relationship Id="rId303" Type="http://schemas.openxmlformats.org/officeDocument/2006/relationships/hyperlink" Target="cid:8584637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40"/>
  <sheetViews>
    <sheetView showGridLines="0" tabSelected="1" workbookViewId="0">
      <pane xSplit="1" ySplit="3" topLeftCell="B13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defaultRowHeight="11.25" x14ac:dyDescent="0.15"/>
  <cols>
    <col min="1" max="1" width="7.75" style="1" customWidth="1"/>
    <col min="2" max="2" width="4.5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3" x14ac:dyDescent="0.2">
      <c r="A1" s="5"/>
      <c r="B1" s="6"/>
      <c r="C1" s="7"/>
      <c r="D1" s="8"/>
      <c r="E1" s="9" t="s">
        <v>0</v>
      </c>
      <c r="F1" s="23" t="s">
        <v>1</v>
      </c>
      <c r="G1" s="10" t="s">
        <v>43</v>
      </c>
      <c r="H1" s="23" t="s">
        <v>2</v>
      </c>
      <c r="I1" s="17" t="s">
        <v>41</v>
      </c>
      <c r="J1" s="18" t="s">
        <v>42</v>
      </c>
      <c r="K1" s="19" t="s">
        <v>44</v>
      </c>
      <c r="L1" s="19" t="s">
        <v>45</v>
      </c>
    </row>
    <row r="2" spans="1:13" x14ac:dyDescent="0.15">
      <c r="A2" s="11" t="s">
        <v>3</v>
      </c>
      <c r="B2" s="12"/>
      <c r="C2" s="42" t="s">
        <v>4</v>
      </c>
      <c r="D2" s="42"/>
      <c r="E2" s="13"/>
      <c r="F2" s="24"/>
      <c r="G2" s="14"/>
      <c r="H2" s="24"/>
      <c r="I2" s="20"/>
      <c r="J2" s="21"/>
      <c r="K2" s="22"/>
      <c r="L2" s="22"/>
    </row>
    <row r="3" spans="1:13" x14ac:dyDescent="0.15">
      <c r="A3" s="43" t="s">
        <v>5</v>
      </c>
      <c r="B3" s="43"/>
      <c r="C3" s="43"/>
      <c r="D3" s="43"/>
      <c r="E3" s="15">
        <f>SUM(E4:E40)</f>
        <v>16721771.218399998</v>
      </c>
      <c r="F3" s="25">
        <f>RA!I7</f>
        <v>2081725.8928</v>
      </c>
      <c r="G3" s="16">
        <f>SUM(G4:G40)</f>
        <v>14640045.3256</v>
      </c>
      <c r="H3" s="27">
        <f>RA!J7</f>
        <v>12.4491949184746</v>
      </c>
      <c r="I3" s="20">
        <f>SUM(I4:I40)</f>
        <v>16721777.515020251</v>
      </c>
      <c r="J3" s="21">
        <f>SUM(J4:J40)</f>
        <v>14640045.276114466</v>
      </c>
      <c r="K3" s="22">
        <f>E3-I3</f>
        <v>-6.2966202534735203</v>
      </c>
      <c r="L3" s="22">
        <f>G3-J3</f>
        <v>4.9485534429550171E-2</v>
      </c>
    </row>
    <row r="4" spans="1:13" x14ac:dyDescent="0.15">
      <c r="A4" s="44">
        <f>RA!A8</f>
        <v>42191</v>
      </c>
      <c r="B4" s="12">
        <v>12</v>
      </c>
      <c r="C4" s="41" t="s">
        <v>6</v>
      </c>
      <c r="D4" s="41"/>
      <c r="E4" s="15">
        <f>VLOOKUP(C4,RA!B8:D36,3,0)</f>
        <v>561001.13820000004</v>
      </c>
      <c r="F4" s="25">
        <f>VLOOKUP(C4,RA!B8:I39,8,0)</f>
        <v>146445.5595</v>
      </c>
      <c r="G4" s="16">
        <f t="shared" ref="G4:G40" si="0">E4-F4</f>
        <v>414555.57870000007</v>
      </c>
      <c r="H4" s="27">
        <f>RA!J8</f>
        <v>26.104324845022202</v>
      </c>
      <c r="I4" s="20">
        <f>VLOOKUP(B4,RMS!B:D,3,FALSE)</f>
        <v>561002.03165897401</v>
      </c>
      <c r="J4" s="21">
        <f>VLOOKUP(B4,RMS!B:E,4,FALSE)</f>
        <v>414555.59184102598</v>
      </c>
      <c r="K4" s="22">
        <f t="shared" ref="K4:K40" si="1">E4-I4</f>
        <v>-0.89345897396560758</v>
      </c>
      <c r="L4" s="22">
        <f t="shared" ref="L4:L40" si="2">G4-J4</f>
        <v>-1.3141025905497372E-2</v>
      </c>
    </row>
    <row r="5" spans="1:13" x14ac:dyDescent="0.15">
      <c r="A5" s="44"/>
      <c r="B5" s="12">
        <v>13</v>
      </c>
      <c r="C5" s="41" t="s">
        <v>7</v>
      </c>
      <c r="D5" s="41"/>
      <c r="E5" s="15">
        <f>VLOOKUP(C5,RA!B8:D37,3,0)</f>
        <v>121686.2412</v>
      </c>
      <c r="F5" s="25">
        <f>VLOOKUP(C5,RA!B9:I40,8,0)</f>
        <v>27068.283299999999</v>
      </c>
      <c r="G5" s="16">
        <f t="shared" si="0"/>
        <v>94617.957900000009</v>
      </c>
      <c r="H5" s="27">
        <f>RA!J9</f>
        <v>22.244325268878502</v>
      </c>
      <c r="I5" s="20">
        <f>VLOOKUP(B5,RMS!B:D,3,FALSE)</f>
        <v>121686.286311444</v>
      </c>
      <c r="J5" s="21">
        <f>VLOOKUP(B5,RMS!B:E,4,FALSE)</f>
        <v>94617.955670040101</v>
      </c>
      <c r="K5" s="22">
        <f t="shared" si="1"/>
        <v>-4.5111443992936984E-2</v>
      </c>
      <c r="L5" s="22">
        <f t="shared" si="2"/>
        <v>2.2299599077086896E-3</v>
      </c>
      <c r="M5" s="34"/>
    </row>
    <row r="6" spans="1:13" x14ac:dyDescent="0.15">
      <c r="A6" s="44"/>
      <c r="B6" s="12">
        <v>14</v>
      </c>
      <c r="C6" s="41" t="s">
        <v>8</v>
      </c>
      <c r="D6" s="41"/>
      <c r="E6" s="15">
        <f>VLOOKUP(C6,RA!B10:D38,3,0)</f>
        <v>161857.12969999999</v>
      </c>
      <c r="F6" s="25">
        <f>VLOOKUP(C6,RA!B10:I41,8,0)</f>
        <v>45902.264600000002</v>
      </c>
      <c r="G6" s="16">
        <f t="shared" si="0"/>
        <v>115954.8651</v>
      </c>
      <c r="H6" s="27">
        <f>RA!J10</f>
        <v>28.359742128801599</v>
      </c>
      <c r="I6" s="20">
        <f>VLOOKUP(B6,RMS!B:D,3,FALSE)</f>
        <v>161859.35701111099</v>
      </c>
      <c r="J6" s="21">
        <f>VLOOKUP(B6,RMS!B:E,4,FALSE)</f>
        <v>115954.865279487</v>
      </c>
      <c r="K6" s="22">
        <f>E6-I6</f>
        <v>-2.2273111109971069</v>
      </c>
      <c r="L6" s="22">
        <f t="shared" si="2"/>
        <v>-1.7948700406122953E-4</v>
      </c>
      <c r="M6" s="34"/>
    </row>
    <row r="7" spans="1:13" x14ac:dyDescent="0.15">
      <c r="A7" s="44"/>
      <c r="B7" s="12">
        <v>15</v>
      </c>
      <c r="C7" s="41" t="s">
        <v>9</v>
      </c>
      <c r="D7" s="41"/>
      <c r="E7" s="15">
        <f>VLOOKUP(C7,RA!B10:D39,3,0)</f>
        <v>51529.255700000002</v>
      </c>
      <c r="F7" s="25">
        <f>VLOOKUP(C7,RA!B11:I42,8,0)</f>
        <v>11949.1139</v>
      </c>
      <c r="G7" s="16">
        <f t="shared" si="0"/>
        <v>39580.141799999998</v>
      </c>
      <c r="H7" s="27">
        <f>RA!J11</f>
        <v>23.188989900352901</v>
      </c>
      <c r="I7" s="20">
        <f>VLOOKUP(B7,RMS!B:D,3,FALSE)</f>
        <v>51529.2940760684</v>
      </c>
      <c r="J7" s="21">
        <f>VLOOKUP(B7,RMS!B:E,4,FALSE)</f>
        <v>39580.141712820499</v>
      </c>
      <c r="K7" s="22">
        <f t="shared" si="1"/>
        <v>-3.8376068398065399E-2</v>
      </c>
      <c r="L7" s="22">
        <f t="shared" si="2"/>
        <v>8.7179498223122209E-5</v>
      </c>
      <c r="M7" s="34"/>
    </row>
    <row r="8" spans="1:13" x14ac:dyDescent="0.15">
      <c r="A8" s="44"/>
      <c r="B8" s="12">
        <v>16</v>
      </c>
      <c r="C8" s="41" t="s">
        <v>10</v>
      </c>
      <c r="D8" s="41"/>
      <c r="E8" s="15">
        <f>VLOOKUP(C8,RA!B12:D39,3,0)</f>
        <v>132070.5913</v>
      </c>
      <c r="F8" s="25">
        <f>VLOOKUP(C8,RA!B12:I43,8,0)</f>
        <v>21052.107199999999</v>
      </c>
      <c r="G8" s="16">
        <f t="shared" si="0"/>
        <v>111018.4841</v>
      </c>
      <c r="H8" s="27">
        <f>RA!J12</f>
        <v>15.940041604099299</v>
      </c>
      <c r="I8" s="20">
        <f>VLOOKUP(B8,RMS!B:D,3,FALSE)</f>
        <v>132070.602208547</v>
      </c>
      <c r="J8" s="21">
        <f>VLOOKUP(B8,RMS!B:E,4,FALSE)</f>
        <v>111018.485120513</v>
      </c>
      <c r="K8" s="22">
        <f t="shared" si="1"/>
        <v>-1.0908547003054991E-2</v>
      </c>
      <c r="L8" s="22">
        <f t="shared" si="2"/>
        <v>-1.0205129947280511E-3</v>
      </c>
      <c r="M8" s="34"/>
    </row>
    <row r="9" spans="1:13" x14ac:dyDescent="0.15">
      <c r="A9" s="44"/>
      <c r="B9" s="12">
        <v>17</v>
      </c>
      <c r="C9" s="41" t="s">
        <v>11</v>
      </c>
      <c r="D9" s="41"/>
      <c r="E9" s="15">
        <f>VLOOKUP(C9,RA!B12:D40,3,0)</f>
        <v>258664.54399999999</v>
      </c>
      <c r="F9" s="25">
        <f>VLOOKUP(C9,RA!B13:I44,8,0)</f>
        <v>68664.066699999996</v>
      </c>
      <c r="G9" s="16">
        <f t="shared" si="0"/>
        <v>190000.4773</v>
      </c>
      <c r="H9" s="27">
        <f>RA!J13</f>
        <v>26.5456044489808</v>
      </c>
      <c r="I9" s="20">
        <f>VLOOKUP(B9,RMS!B:D,3,FALSE)</f>
        <v>258664.83464615399</v>
      </c>
      <c r="J9" s="21">
        <f>VLOOKUP(B9,RMS!B:E,4,FALSE)</f>
        <v>190000.47685555599</v>
      </c>
      <c r="K9" s="22">
        <f t="shared" si="1"/>
        <v>-0.29064615399693139</v>
      </c>
      <c r="L9" s="22">
        <f t="shared" si="2"/>
        <v>4.4444401282817125E-4</v>
      </c>
      <c r="M9" s="34"/>
    </row>
    <row r="10" spans="1:13" x14ac:dyDescent="0.15">
      <c r="A10" s="44"/>
      <c r="B10" s="12">
        <v>18</v>
      </c>
      <c r="C10" s="41" t="s">
        <v>12</v>
      </c>
      <c r="D10" s="41"/>
      <c r="E10" s="15">
        <f>VLOOKUP(C10,RA!B14:D41,3,0)</f>
        <v>170734.8462</v>
      </c>
      <c r="F10" s="25">
        <f>VLOOKUP(C10,RA!B14:I45,8,0)</f>
        <v>27343.286800000002</v>
      </c>
      <c r="G10" s="16">
        <f t="shared" si="0"/>
        <v>143391.5594</v>
      </c>
      <c r="H10" s="27">
        <f>RA!J14</f>
        <v>16.015059262108601</v>
      </c>
      <c r="I10" s="20">
        <f>VLOOKUP(B10,RMS!B:D,3,FALSE)</f>
        <v>170734.87034871799</v>
      </c>
      <c r="J10" s="21">
        <f>VLOOKUP(B10,RMS!B:E,4,FALSE)</f>
        <v>143391.54335640999</v>
      </c>
      <c r="K10" s="22">
        <f t="shared" si="1"/>
        <v>-2.4148717988282442E-2</v>
      </c>
      <c r="L10" s="22">
        <f t="shared" si="2"/>
        <v>1.6043590003391728E-2</v>
      </c>
      <c r="M10" s="34"/>
    </row>
    <row r="11" spans="1:13" x14ac:dyDescent="0.15">
      <c r="A11" s="44"/>
      <c r="B11" s="12">
        <v>19</v>
      </c>
      <c r="C11" s="41" t="s">
        <v>13</v>
      </c>
      <c r="D11" s="41"/>
      <c r="E11" s="15">
        <f>VLOOKUP(C11,RA!B14:D42,3,0)</f>
        <v>118377.57249999999</v>
      </c>
      <c r="F11" s="25">
        <f>VLOOKUP(C11,RA!B15:I46,8,0)</f>
        <v>19242.039100000002</v>
      </c>
      <c r="G11" s="16">
        <f t="shared" si="0"/>
        <v>99135.533399999986</v>
      </c>
      <c r="H11" s="27">
        <f>RA!J15</f>
        <v>16.2548012208985</v>
      </c>
      <c r="I11" s="20">
        <f>VLOOKUP(B11,RMS!B:D,3,FALSE)</f>
        <v>118377.745352991</v>
      </c>
      <c r="J11" s="21">
        <f>VLOOKUP(B11,RMS!B:E,4,FALSE)</f>
        <v>99135.533742735002</v>
      </c>
      <c r="K11" s="22">
        <f t="shared" si="1"/>
        <v>-0.17285299100331031</v>
      </c>
      <c r="L11" s="22">
        <f t="shared" si="2"/>
        <v>-3.4273501660209149E-4</v>
      </c>
      <c r="M11" s="34"/>
    </row>
    <row r="12" spans="1:13" x14ac:dyDescent="0.15">
      <c r="A12" s="44"/>
      <c r="B12" s="12">
        <v>21</v>
      </c>
      <c r="C12" s="41" t="s">
        <v>14</v>
      </c>
      <c r="D12" s="41"/>
      <c r="E12" s="15">
        <f>VLOOKUP(C12,RA!B16:D43,3,0)</f>
        <v>912937.37710000004</v>
      </c>
      <c r="F12" s="25">
        <f>VLOOKUP(C12,RA!B16:I47,8,0)</f>
        <v>48266.021699999998</v>
      </c>
      <c r="G12" s="16">
        <f t="shared" si="0"/>
        <v>864671.3554</v>
      </c>
      <c r="H12" s="27">
        <f>RA!J16</f>
        <v>5.2868929359996102</v>
      </c>
      <c r="I12" s="20">
        <f>VLOOKUP(B12,RMS!B:D,3,FALSE)</f>
        <v>912936.81716410303</v>
      </c>
      <c r="J12" s="21">
        <f>VLOOKUP(B12,RMS!B:E,4,FALSE)</f>
        <v>864671.35587435903</v>
      </c>
      <c r="K12" s="22">
        <f t="shared" si="1"/>
        <v>0.55993589700665325</v>
      </c>
      <c r="L12" s="22">
        <f t="shared" si="2"/>
        <v>-4.7435902524739504E-4</v>
      </c>
      <c r="M12" s="34"/>
    </row>
    <row r="13" spans="1:13" x14ac:dyDescent="0.15">
      <c r="A13" s="44"/>
      <c r="B13" s="12">
        <v>22</v>
      </c>
      <c r="C13" s="41" t="s">
        <v>15</v>
      </c>
      <c r="D13" s="41"/>
      <c r="E13" s="15">
        <f>VLOOKUP(C13,RA!B16:D44,3,0)</f>
        <v>419950.0698</v>
      </c>
      <c r="F13" s="25">
        <f>VLOOKUP(C13,RA!B17:I48,8,0)</f>
        <v>44160.845300000001</v>
      </c>
      <c r="G13" s="16">
        <f t="shared" si="0"/>
        <v>375789.22450000001</v>
      </c>
      <c r="H13" s="27">
        <f>RA!J17</f>
        <v>10.515737102039701</v>
      </c>
      <c r="I13" s="20">
        <f>VLOOKUP(B13,RMS!B:D,3,FALSE)</f>
        <v>419949.96347777802</v>
      </c>
      <c r="J13" s="21">
        <f>VLOOKUP(B13,RMS!B:E,4,FALSE)</f>
        <v>375789.22453589702</v>
      </c>
      <c r="K13" s="22">
        <f t="shared" si="1"/>
        <v>0.10632222198182717</v>
      </c>
      <c r="L13" s="22">
        <f t="shared" si="2"/>
        <v>-3.5897013731300831E-5</v>
      </c>
      <c r="M13" s="34"/>
    </row>
    <row r="14" spans="1:13" x14ac:dyDescent="0.15">
      <c r="A14" s="44"/>
      <c r="B14" s="12">
        <v>23</v>
      </c>
      <c r="C14" s="41" t="s">
        <v>16</v>
      </c>
      <c r="D14" s="41"/>
      <c r="E14" s="15">
        <f>VLOOKUP(C14,RA!B18:D45,3,0)</f>
        <v>2217944.1820999999</v>
      </c>
      <c r="F14" s="25">
        <f>VLOOKUP(C14,RA!B18:I49,8,0)</f>
        <v>355725.73550000001</v>
      </c>
      <c r="G14" s="16">
        <f t="shared" si="0"/>
        <v>1862218.4465999999</v>
      </c>
      <c r="H14" s="27">
        <f>RA!J18</f>
        <v>16.038534169204901</v>
      </c>
      <c r="I14" s="20">
        <f>VLOOKUP(B14,RMS!B:D,3,FALSE)</f>
        <v>2217944.02381942</v>
      </c>
      <c r="J14" s="21">
        <f>VLOOKUP(B14,RMS!B:E,4,FALSE)</f>
        <v>1862218.4742117201</v>
      </c>
      <c r="K14" s="22">
        <f t="shared" si="1"/>
        <v>0.15828057983890176</v>
      </c>
      <c r="L14" s="22">
        <f t="shared" si="2"/>
        <v>-2.7611720142886043E-2</v>
      </c>
      <c r="M14" s="34"/>
    </row>
    <row r="15" spans="1:13" x14ac:dyDescent="0.15">
      <c r="A15" s="44"/>
      <c r="B15" s="12">
        <v>24</v>
      </c>
      <c r="C15" s="41" t="s">
        <v>17</v>
      </c>
      <c r="D15" s="41"/>
      <c r="E15" s="15">
        <f>VLOOKUP(C15,RA!B18:D46,3,0)</f>
        <v>447681.5355</v>
      </c>
      <c r="F15" s="25">
        <f>VLOOKUP(C15,RA!B19:I50,8,0)</f>
        <v>41701.655899999998</v>
      </c>
      <c r="G15" s="16">
        <f t="shared" si="0"/>
        <v>405979.87959999999</v>
      </c>
      <c r="H15" s="27">
        <f>RA!J19</f>
        <v>9.3150269986955898</v>
      </c>
      <c r="I15" s="20">
        <f>VLOOKUP(B15,RMS!B:D,3,FALSE)</f>
        <v>447681.58711709402</v>
      </c>
      <c r="J15" s="21">
        <f>VLOOKUP(B15,RMS!B:E,4,FALSE)</f>
        <v>405979.880095726</v>
      </c>
      <c r="K15" s="22">
        <f t="shared" si="1"/>
        <v>-5.161709402455017E-2</v>
      </c>
      <c r="L15" s="22">
        <f t="shared" si="2"/>
        <v>-4.9572600983083248E-4</v>
      </c>
      <c r="M15" s="34"/>
    </row>
    <row r="16" spans="1:13" x14ac:dyDescent="0.15">
      <c r="A16" s="44"/>
      <c r="B16" s="12">
        <v>25</v>
      </c>
      <c r="C16" s="41" t="s">
        <v>18</v>
      </c>
      <c r="D16" s="41"/>
      <c r="E16" s="15">
        <f>VLOOKUP(C16,RA!B20:D47,3,0)</f>
        <v>925825.94519999996</v>
      </c>
      <c r="F16" s="25">
        <f>VLOOKUP(C16,RA!B20:I51,8,0)</f>
        <v>93310.860100000005</v>
      </c>
      <c r="G16" s="16">
        <f t="shared" si="0"/>
        <v>832515.08509999991</v>
      </c>
      <c r="H16" s="27">
        <f>RA!J20</f>
        <v>10.0786611764096</v>
      </c>
      <c r="I16" s="20">
        <f>VLOOKUP(B16,RMS!B:D,3,FALSE)</f>
        <v>925826.08649999998</v>
      </c>
      <c r="J16" s="21">
        <f>VLOOKUP(B16,RMS!B:E,4,FALSE)</f>
        <v>832515.08510000003</v>
      </c>
      <c r="K16" s="22">
        <f t="shared" si="1"/>
        <v>-0.14130000001750886</v>
      </c>
      <c r="L16" s="22">
        <f t="shared" si="2"/>
        <v>0</v>
      </c>
      <c r="M16" s="34"/>
    </row>
    <row r="17" spans="1:13" x14ac:dyDescent="0.15">
      <c r="A17" s="44"/>
      <c r="B17" s="12">
        <v>26</v>
      </c>
      <c r="C17" s="41" t="s">
        <v>19</v>
      </c>
      <c r="D17" s="41"/>
      <c r="E17" s="15">
        <f>VLOOKUP(C17,RA!B20:D48,3,0)</f>
        <v>365352.78210000001</v>
      </c>
      <c r="F17" s="25">
        <f>VLOOKUP(C17,RA!B21:I52,8,0)</f>
        <v>49891.136599999998</v>
      </c>
      <c r="G17" s="16">
        <f t="shared" si="0"/>
        <v>315461.64549999998</v>
      </c>
      <c r="H17" s="27">
        <f>RA!J21</f>
        <v>13.655606045541001</v>
      </c>
      <c r="I17" s="20">
        <f>VLOOKUP(B17,RMS!B:D,3,FALSE)</f>
        <v>365352.92063790897</v>
      </c>
      <c r="J17" s="21">
        <f>VLOOKUP(B17,RMS!B:E,4,FALSE)</f>
        <v>315461.64542843198</v>
      </c>
      <c r="K17" s="22">
        <f t="shared" si="1"/>
        <v>-0.1385379089624621</v>
      </c>
      <c r="L17" s="22">
        <f t="shared" si="2"/>
        <v>7.1568007115274668E-5</v>
      </c>
      <c r="M17" s="34"/>
    </row>
    <row r="18" spans="1:13" x14ac:dyDescent="0.15">
      <c r="A18" s="44"/>
      <c r="B18" s="12">
        <v>27</v>
      </c>
      <c r="C18" s="41" t="s">
        <v>20</v>
      </c>
      <c r="D18" s="41"/>
      <c r="E18" s="15">
        <f>VLOOKUP(C18,RA!B22:D49,3,0)</f>
        <v>1291577.2401000001</v>
      </c>
      <c r="F18" s="25">
        <f>VLOOKUP(C18,RA!B22:I53,8,0)</f>
        <v>181793.8554</v>
      </c>
      <c r="G18" s="16">
        <f t="shared" si="0"/>
        <v>1109783.3847000001</v>
      </c>
      <c r="H18" s="27">
        <f>RA!J22</f>
        <v>14.0753374831787</v>
      </c>
      <c r="I18" s="20">
        <f>VLOOKUP(B18,RMS!B:D,3,FALSE)</f>
        <v>1291578.5295247899</v>
      </c>
      <c r="J18" s="21">
        <f>VLOOKUP(B18,RMS!B:E,4,FALSE)</f>
        <v>1109783.38309231</v>
      </c>
      <c r="K18" s="22">
        <f t="shared" si="1"/>
        <v>-1.2894247898366302</v>
      </c>
      <c r="L18" s="22">
        <f t="shared" si="2"/>
        <v>1.6076900064945221E-3</v>
      </c>
      <c r="M18" s="34"/>
    </row>
    <row r="19" spans="1:13" x14ac:dyDescent="0.15">
      <c r="A19" s="44"/>
      <c r="B19" s="12">
        <v>29</v>
      </c>
      <c r="C19" s="41" t="s">
        <v>21</v>
      </c>
      <c r="D19" s="41"/>
      <c r="E19" s="15">
        <f>VLOOKUP(C19,RA!B22:D50,3,0)</f>
        <v>2549552.0139000001</v>
      </c>
      <c r="F19" s="25">
        <f>VLOOKUP(C19,RA!B23:I54,8,0)</f>
        <v>317635.66940000001</v>
      </c>
      <c r="G19" s="16">
        <f t="shared" si="0"/>
        <v>2231916.3445000001</v>
      </c>
      <c r="H19" s="27">
        <f>RA!J23</f>
        <v>12.4584894784758</v>
      </c>
      <c r="I19" s="20">
        <f>VLOOKUP(B19,RMS!B:D,3,FALSE)</f>
        <v>2549553.9296333301</v>
      </c>
      <c r="J19" s="21">
        <f>VLOOKUP(B19,RMS!B:E,4,FALSE)</f>
        <v>2231916.3817632501</v>
      </c>
      <c r="K19" s="22">
        <f t="shared" si="1"/>
        <v>-1.9157333299517632</v>
      </c>
      <c r="L19" s="22">
        <f t="shared" si="2"/>
        <v>-3.7263249978423119E-2</v>
      </c>
      <c r="M19" s="34"/>
    </row>
    <row r="20" spans="1:13" x14ac:dyDescent="0.15">
      <c r="A20" s="44"/>
      <c r="B20" s="12">
        <v>31</v>
      </c>
      <c r="C20" s="41" t="s">
        <v>22</v>
      </c>
      <c r="D20" s="41"/>
      <c r="E20" s="15">
        <f>VLOOKUP(C20,RA!B24:D51,3,0)</f>
        <v>259284.4425</v>
      </c>
      <c r="F20" s="25">
        <f>VLOOKUP(C20,RA!B24:I55,8,0)</f>
        <v>46903.741099999999</v>
      </c>
      <c r="G20" s="16">
        <f t="shared" si="0"/>
        <v>212380.70140000002</v>
      </c>
      <c r="H20" s="27">
        <f>RA!J24</f>
        <v>18.089685847618899</v>
      </c>
      <c r="I20" s="20">
        <f>VLOOKUP(B20,RMS!B:D,3,FALSE)</f>
        <v>259284.436981423</v>
      </c>
      <c r="J20" s="21">
        <f>VLOOKUP(B20,RMS!B:E,4,FALSE)</f>
        <v>212380.71078129299</v>
      </c>
      <c r="K20" s="22">
        <f t="shared" si="1"/>
        <v>5.5185770033858716E-3</v>
      </c>
      <c r="L20" s="22">
        <f t="shared" si="2"/>
        <v>-9.3812929699197412E-3</v>
      </c>
      <c r="M20" s="34"/>
    </row>
    <row r="21" spans="1:13" x14ac:dyDescent="0.15">
      <c r="A21" s="44"/>
      <c r="B21" s="12">
        <v>32</v>
      </c>
      <c r="C21" s="41" t="s">
        <v>23</v>
      </c>
      <c r="D21" s="41"/>
      <c r="E21" s="15">
        <f>VLOOKUP(C21,RA!B24:D52,3,0)</f>
        <v>220471.0318</v>
      </c>
      <c r="F21" s="25">
        <f>VLOOKUP(C21,RA!B25:I56,8,0)</f>
        <v>21209.4274</v>
      </c>
      <c r="G21" s="16">
        <f t="shared" si="0"/>
        <v>199261.60440000001</v>
      </c>
      <c r="H21" s="27">
        <f>RA!J25</f>
        <v>9.6200517713547509</v>
      </c>
      <c r="I21" s="20">
        <f>VLOOKUP(B21,RMS!B:D,3,FALSE)</f>
        <v>220471.03126732499</v>
      </c>
      <c r="J21" s="21">
        <f>VLOOKUP(B21,RMS!B:E,4,FALSE)</f>
        <v>199261.60424492299</v>
      </c>
      <c r="K21" s="22">
        <f t="shared" si="1"/>
        <v>5.3267501061782241E-4</v>
      </c>
      <c r="L21" s="22">
        <f t="shared" si="2"/>
        <v>1.5507702482864261E-4</v>
      </c>
      <c r="M21" s="34"/>
    </row>
    <row r="22" spans="1:13" x14ac:dyDescent="0.15">
      <c r="A22" s="44"/>
      <c r="B22" s="12">
        <v>33</v>
      </c>
      <c r="C22" s="41" t="s">
        <v>24</v>
      </c>
      <c r="D22" s="41"/>
      <c r="E22" s="15">
        <f>VLOOKUP(C22,RA!B26:D53,3,0)</f>
        <v>576325.24159999995</v>
      </c>
      <c r="F22" s="25">
        <f>VLOOKUP(C22,RA!B26:I57,8,0)</f>
        <v>118953.5074</v>
      </c>
      <c r="G22" s="16">
        <f t="shared" si="0"/>
        <v>457371.73419999995</v>
      </c>
      <c r="H22" s="27">
        <f>RA!J26</f>
        <v>20.639996101812201</v>
      </c>
      <c r="I22" s="20">
        <f>VLOOKUP(B22,RMS!B:D,3,FALSE)</f>
        <v>576325.25709034898</v>
      </c>
      <c r="J22" s="21">
        <f>VLOOKUP(B22,RMS!B:E,4,FALSE)</f>
        <v>457371.71750356001</v>
      </c>
      <c r="K22" s="22">
        <f t="shared" si="1"/>
        <v>-1.5490349032916129E-2</v>
      </c>
      <c r="L22" s="22">
        <f t="shared" si="2"/>
        <v>1.6696439939551055E-2</v>
      </c>
      <c r="M22" s="34"/>
    </row>
    <row r="23" spans="1:13" x14ac:dyDescent="0.15">
      <c r="A23" s="44"/>
      <c r="B23" s="12">
        <v>34</v>
      </c>
      <c r="C23" s="41" t="s">
        <v>25</v>
      </c>
      <c r="D23" s="41"/>
      <c r="E23" s="15">
        <f>VLOOKUP(C23,RA!B26:D54,3,0)</f>
        <v>276036.79269999999</v>
      </c>
      <c r="F23" s="25">
        <f>VLOOKUP(C23,RA!B27:I58,8,0)</f>
        <v>75811.431500000006</v>
      </c>
      <c r="G23" s="16">
        <f t="shared" si="0"/>
        <v>200225.36119999998</v>
      </c>
      <c r="H23" s="27">
        <f>RA!J27</f>
        <v>27.4642487903389</v>
      </c>
      <c r="I23" s="20">
        <f>VLOOKUP(B23,RMS!B:D,3,FALSE)</f>
        <v>276036.69751560403</v>
      </c>
      <c r="J23" s="21">
        <f>VLOOKUP(B23,RMS!B:E,4,FALSE)</f>
        <v>200225.37649108001</v>
      </c>
      <c r="K23" s="22">
        <f t="shared" si="1"/>
        <v>9.5184395962860435E-2</v>
      </c>
      <c r="L23" s="22">
        <f t="shared" si="2"/>
        <v>-1.529108002432622E-2</v>
      </c>
      <c r="M23" s="34"/>
    </row>
    <row r="24" spans="1:13" x14ac:dyDescent="0.15">
      <c r="A24" s="44"/>
      <c r="B24" s="12">
        <v>35</v>
      </c>
      <c r="C24" s="41" t="s">
        <v>26</v>
      </c>
      <c r="D24" s="41"/>
      <c r="E24" s="15">
        <f>VLOOKUP(C24,RA!B28:D55,3,0)</f>
        <v>794397.79940000002</v>
      </c>
      <c r="F24" s="25">
        <f>VLOOKUP(C24,RA!B28:I59,8,0)</f>
        <v>33242.100599999998</v>
      </c>
      <c r="G24" s="16">
        <f t="shared" si="0"/>
        <v>761155.69880000001</v>
      </c>
      <c r="H24" s="27">
        <f>RA!J28</f>
        <v>4.1845660480312796</v>
      </c>
      <c r="I24" s="20">
        <f>VLOOKUP(B24,RMS!B:D,3,FALSE)</f>
        <v>794397.79837522097</v>
      </c>
      <c r="J24" s="21">
        <f>VLOOKUP(B24,RMS!B:E,4,FALSE)</f>
        <v>761155.68377256603</v>
      </c>
      <c r="K24" s="22">
        <f t="shared" si="1"/>
        <v>1.0247790487483144E-3</v>
      </c>
      <c r="L24" s="22">
        <f t="shared" si="2"/>
        <v>1.5027433983050287E-2</v>
      </c>
      <c r="M24" s="34"/>
    </row>
    <row r="25" spans="1:13" x14ac:dyDescent="0.15">
      <c r="A25" s="44"/>
      <c r="B25" s="12">
        <v>36</v>
      </c>
      <c r="C25" s="41" t="s">
        <v>27</v>
      </c>
      <c r="D25" s="41"/>
      <c r="E25" s="15">
        <f>VLOOKUP(C25,RA!B28:D56,3,0)</f>
        <v>542280.52339999995</v>
      </c>
      <c r="F25" s="25">
        <f>VLOOKUP(C25,RA!B29:I60,8,0)</f>
        <v>83941.241399999999</v>
      </c>
      <c r="G25" s="16">
        <f t="shared" si="0"/>
        <v>458339.28199999995</v>
      </c>
      <c r="H25" s="27">
        <f>RA!J29</f>
        <v>15.4793022758228</v>
      </c>
      <c r="I25" s="20">
        <f>VLOOKUP(B25,RMS!B:D,3,FALSE)</f>
        <v>542280.52343008795</v>
      </c>
      <c r="J25" s="21">
        <f>VLOOKUP(B25,RMS!B:E,4,FALSE)</f>
        <v>458339.26769488398</v>
      </c>
      <c r="K25" s="22">
        <f t="shared" si="1"/>
        <v>-3.0088005587458611E-5</v>
      </c>
      <c r="L25" s="22">
        <f t="shared" si="2"/>
        <v>1.4305115968454629E-2</v>
      </c>
      <c r="M25" s="34"/>
    </row>
    <row r="26" spans="1:13" x14ac:dyDescent="0.15">
      <c r="A26" s="44"/>
      <c r="B26" s="12">
        <v>37</v>
      </c>
      <c r="C26" s="41" t="s">
        <v>28</v>
      </c>
      <c r="D26" s="41"/>
      <c r="E26" s="15">
        <f>VLOOKUP(C26,RA!B30:D57,3,0)</f>
        <v>1039654.4121</v>
      </c>
      <c r="F26" s="25">
        <f>VLOOKUP(C26,RA!B30:I61,8,0)</f>
        <v>134589.93109999999</v>
      </c>
      <c r="G26" s="16">
        <f t="shared" si="0"/>
        <v>905064.48099999991</v>
      </c>
      <c r="H26" s="27">
        <f>RA!J30</f>
        <v>12.9456413144192</v>
      </c>
      <c r="I26" s="20">
        <f>VLOOKUP(B26,RMS!B:D,3,FALSE)</f>
        <v>1039654.46060796</v>
      </c>
      <c r="J26" s="21">
        <f>VLOOKUP(B26,RMS!B:E,4,FALSE)</f>
        <v>905064.45925759</v>
      </c>
      <c r="K26" s="22">
        <f t="shared" si="1"/>
        <v>-4.8507960047572851E-2</v>
      </c>
      <c r="L26" s="22">
        <f t="shared" si="2"/>
        <v>2.1742409910075366E-2</v>
      </c>
      <c r="M26" s="34"/>
    </row>
    <row r="27" spans="1:13" x14ac:dyDescent="0.15">
      <c r="A27" s="44"/>
      <c r="B27" s="12">
        <v>38</v>
      </c>
      <c r="C27" s="41" t="s">
        <v>29</v>
      </c>
      <c r="D27" s="41"/>
      <c r="E27" s="15">
        <f>VLOOKUP(C27,RA!B30:D58,3,0)</f>
        <v>788122.86049999995</v>
      </c>
      <c r="F27" s="25">
        <f>VLOOKUP(C27,RA!B31:I62,8,0)</f>
        <v>35384.859799999998</v>
      </c>
      <c r="G27" s="16">
        <f t="shared" si="0"/>
        <v>752738.00069999998</v>
      </c>
      <c r="H27" s="27">
        <f>RA!J31</f>
        <v>4.4897644229671503</v>
      </c>
      <c r="I27" s="20">
        <f>VLOOKUP(B27,RMS!B:D,3,FALSE)</f>
        <v>788122.83189469005</v>
      </c>
      <c r="J27" s="21">
        <f>VLOOKUP(B27,RMS!B:E,4,FALSE)</f>
        <v>752737.93427876104</v>
      </c>
      <c r="K27" s="22">
        <f t="shared" si="1"/>
        <v>2.8605309897102416E-2</v>
      </c>
      <c r="L27" s="22">
        <f t="shared" si="2"/>
        <v>6.6421238938346505E-2</v>
      </c>
      <c r="M27" s="34"/>
    </row>
    <row r="28" spans="1:13" x14ac:dyDescent="0.15">
      <c r="A28" s="44"/>
      <c r="B28" s="12">
        <v>39</v>
      </c>
      <c r="C28" s="41" t="s">
        <v>30</v>
      </c>
      <c r="D28" s="41"/>
      <c r="E28" s="15">
        <f>VLOOKUP(C28,RA!B32:D59,3,0)</f>
        <v>115178.1526</v>
      </c>
      <c r="F28" s="25">
        <f>VLOOKUP(C28,RA!B32:I63,8,0)</f>
        <v>31860.581399999999</v>
      </c>
      <c r="G28" s="16">
        <f t="shared" si="0"/>
        <v>83317.571200000006</v>
      </c>
      <c r="H28" s="27">
        <f>RA!J32</f>
        <v>27.662000718702298</v>
      </c>
      <c r="I28" s="20">
        <f>VLOOKUP(B28,RMS!B:D,3,FALSE)</f>
        <v>115178.10589981099</v>
      </c>
      <c r="J28" s="21">
        <f>VLOOKUP(B28,RMS!B:E,4,FALSE)</f>
        <v>83317.575637834394</v>
      </c>
      <c r="K28" s="22">
        <f t="shared" si="1"/>
        <v>4.6700189006514847E-2</v>
      </c>
      <c r="L28" s="22">
        <f t="shared" si="2"/>
        <v>-4.437834388227202E-3</v>
      </c>
      <c r="M28" s="34"/>
    </row>
    <row r="29" spans="1:13" x14ac:dyDescent="0.15">
      <c r="A29" s="44"/>
      <c r="B29" s="12">
        <v>40</v>
      </c>
      <c r="C29" s="41" t="s">
        <v>31</v>
      </c>
      <c r="D29" s="41"/>
      <c r="E29" s="15">
        <f>VLOOKUP(C29,RA!B32:D60,3,0)</f>
        <v>0</v>
      </c>
      <c r="F29" s="25">
        <f>VLOOKUP(C29,RA!B33:I64,8,0)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4"/>
    </row>
    <row r="30" spans="1:13" ht="12" thickBot="1" x14ac:dyDescent="0.2">
      <c r="A30" s="44"/>
      <c r="B30" s="12">
        <v>42</v>
      </c>
      <c r="C30" s="41" t="s">
        <v>32</v>
      </c>
      <c r="D30" s="41"/>
      <c r="E30" s="15">
        <f>VLOOKUP(C30,RA!B34:D62,3,0)</f>
        <v>141849.99479999999</v>
      </c>
      <c r="F30" s="25">
        <f>VLOOKUP(C30,RA!B34:I66,8,0)</f>
        <v>20977.592499999999</v>
      </c>
      <c r="G30" s="16">
        <f t="shared" si="0"/>
        <v>120872.40229999999</v>
      </c>
      <c r="H30" s="27">
        <f>RA!J34</f>
        <v>0</v>
      </c>
      <c r="I30" s="20">
        <f>VLOOKUP(B30,RMS!B:D,3,FALSE)</f>
        <v>141849.99669999999</v>
      </c>
      <c r="J30" s="21">
        <f>VLOOKUP(B30,RMS!B:E,4,FALSE)</f>
        <v>120872.3964</v>
      </c>
      <c r="K30" s="22">
        <f t="shared" si="1"/>
        <v>-1.9000000029336661E-3</v>
      </c>
      <c r="L30" s="22">
        <f t="shared" si="2"/>
        <v>5.8999999891966581E-3</v>
      </c>
      <c r="M30" s="34"/>
    </row>
    <row r="31" spans="1:13" s="39" customFormat="1" ht="12" thickBot="1" x14ac:dyDescent="0.2">
      <c r="A31" s="44"/>
      <c r="B31" s="12">
        <v>70</v>
      </c>
      <c r="C31" s="45" t="s">
        <v>70</v>
      </c>
      <c r="D31" s="46"/>
      <c r="E31" s="15">
        <f>VLOOKUP(C31,RA!B35:D63,3,0)</f>
        <v>140344.53</v>
      </c>
      <c r="F31" s="25">
        <f>VLOOKUP(C31,RA!B35:I67,8,0)</f>
        <v>-684.13</v>
      </c>
      <c r="G31" s="16">
        <f t="shared" si="0"/>
        <v>141028.66</v>
      </c>
      <c r="H31" s="27">
        <f>RA!J35</f>
        <v>14.7885747402227</v>
      </c>
      <c r="I31" s="20">
        <f>VLOOKUP(B31,RMS!B:D,3,FALSE)</f>
        <v>140344.53</v>
      </c>
      <c r="J31" s="21">
        <f>VLOOKUP(B31,RMS!B:E,4,FALSE)</f>
        <v>141028.66</v>
      </c>
      <c r="K31" s="22">
        <f t="shared" si="1"/>
        <v>0</v>
      </c>
      <c r="L31" s="22">
        <f t="shared" si="2"/>
        <v>0</v>
      </c>
    </row>
    <row r="32" spans="1:13" x14ac:dyDescent="0.15">
      <c r="A32" s="44"/>
      <c r="B32" s="12">
        <v>71</v>
      </c>
      <c r="C32" s="41" t="s">
        <v>36</v>
      </c>
      <c r="D32" s="41"/>
      <c r="E32" s="15">
        <f>VLOOKUP(C32,RA!B34:D63,3,0)</f>
        <v>257276.04</v>
      </c>
      <c r="F32" s="25">
        <f>VLOOKUP(C32,RA!B34:I67,8,0)</f>
        <v>-21737.59</v>
      </c>
      <c r="G32" s="16">
        <f t="shared" si="0"/>
        <v>279013.63</v>
      </c>
      <c r="H32" s="27">
        <f>RA!J35</f>
        <v>14.7885747402227</v>
      </c>
      <c r="I32" s="20">
        <f>VLOOKUP(B32,RMS!B:D,3,FALSE)</f>
        <v>257276.04</v>
      </c>
      <c r="J32" s="21">
        <f>VLOOKUP(B32,RMS!B:E,4,FALSE)</f>
        <v>279013.63</v>
      </c>
      <c r="K32" s="22">
        <f t="shared" si="1"/>
        <v>0</v>
      </c>
      <c r="L32" s="22">
        <f t="shared" si="2"/>
        <v>0</v>
      </c>
      <c r="M32" s="34"/>
    </row>
    <row r="33" spans="1:13" x14ac:dyDescent="0.15">
      <c r="A33" s="44"/>
      <c r="B33" s="12">
        <v>72</v>
      </c>
      <c r="C33" s="41" t="s">
        <v>37</v>
      </c>
      <c r="D33" s="41"/>
      <c r="E33" s="15">
        <f>VLOOKUP(C33,RA!B34:D64,3,0)</f>
        <v>149864.1</v>
      </c>
      <c r="F33" s="25">
        <f>VLOOKUP(C33,RA!B34:I68,8,0)</f>
        <v>-6775.24</v>
      </c>
      <c r="G33" s="16">
        <f t="shared" si="0"/>
        <v>156639.34</v>
      </c>
      <c r="H33" s="27">
        <f>RA!J34</f>
        <v>0</v>
      </c>
      <c r="I33" s="20">
        <f>VLOOKUP(B33,RMS!B:D,3,FALSE)</f>
        <v>149864.1</v>
      </c>
      <c r="J33" s="21">
        <f>VLOOKUP(B33,RMS!B:E,4,FALSE)</f>
        <v>156639.34</v>
      </c>
      <c r="K33" s="22">
        <f t="shared" si="1"/>
        <v>0</v>
      </c>
      <c r="L33" s="22">
        <f t="shared" si="2"/>
        <v>0</v>
      </c>
      <c r="M33" s="34"/>
    </row>
    <row r="34" spans="1:13" x14ac:dyDescent="0.15">
      <c r="A34" s="44"/>
      <c r="B34" s="12">
        <v>73</v>
      </c>
      <c r="C34" s="41" t="s">
        <v>38</v>
      </c>
      <c r="D34" s="41"/>
      <c r="E34" s="15">
        <f>VLOOKUP(C34,RA!B35:D65,3,0)</f>
        <v>129618.98</v>
      </c>
      <c r="F34" s="25">
        <f>VLOOKUP(C34,RA!B35:I69,8,0)</f>
        <v>-24567.58</v>
      </c>
      <c r="G34" s="16">
        <f t="shared" si="0"/>
        <v>154186.56</v>
      </c>
      <c r="H34" s="27">
        <f>RA!J35</f>
        <v>14.7885747402227</v>
      </c>
      <c r="I34" s="20">
        <f>VLOOKUP(B34,RMS!B:D,3,FALSE)</f>
        <v>129618.98</v>
      </c>
      <c r="J34" s="21">
        <f>VLOOKUP(B34,RMS!B:E,4,FALSE)</f>
        <v>154186.56</v>
      </c>
      <c r="K34" s="22">
        <f t="shared" si="1"/>
        <v>0</v>
      </c>
      <c r="L34" s="22">
        <f t="shared" si="2"/>
        <v>0</v>
      </c>
      <c r="M34" s="34"/>
    </row>
    <row r="35" spans="1:13" s="39" customFormat="1" x14ac:dyDescent="0.15">
      <c r="A35" s="44"/>
      <c r="B35" s="12">
        <v>74</v>
      </c>
      <c r="C35" s="41" t="s">
        <v>72</v>
      </c>
      <c r="D35" s="41"/>
      <c r="E35" s="15">
        <f>VLOOKUP(C35,RA!B36:D66,3,0)</f>
        <v>0</v>
      </c>
      <c r="F35" s="25">
        <f>VLOOKUP(C35,RA!B36:I70,8,0)</f>
        <v>0</v>
      </c>
      <c r="G35" s="16">
        <f t="shared" si="0"/>
        <v>0</v>
      </c>
      <c r="H35" s="27">
        <f>RA!J36</f>
        <v>-0.48746466998036903</v>
      </c>
      <c r="I35" s="20">
        <f>VLOOKUP(B35,RMS!B:D,3,FALSE)</f>
        <v>0</v>
      </c>
      <c r="J35" s="21">
        <f>VLOOKUP(B35,RMS!B:E,4,FALSE)</f>
        <v>0</v>
      </c>
      <c r="K35" s="22">
        <f t="shared" si="1"/>
        <v>0</v>
      </c>
      <c r="L35" s="22">
        <f t="shared" si="2"/>
        <v>0</v>
      </c>
    </row>
    <row r="36" spans="1:13" ht="11.25" customHeight="1" x14ac:dyDescent="0.15">
      <c r="A36" s="44"/>
      <c r="B36" s="12">
        <v>75</v>
      </c>
      <c r="C36" s="41" t="s">
        <v>33</v>
      </c>
      <c r="D36" s="41"/>
      <c r="E36" s="15">
        <f>VLOOKUP(C36,RA!B8:D66,3,0)</f>
        <v>160750.34210000001</v>
      </c>
      <c r="F36" s="25">
        <f>VLOOKUP(C36,RA!B8:I70,8,0)</f>
        <v>10328.309800000001</v>
      </c>
      <c r="G36" s="16">
        <f t="shared" si="0"/>
        <v>150422.03230000002</v>
      </c>
      <c r="H36" s="27">
        <f>RA!J36</f>
        <v>-0.48746466998036903</v>
      </c>
      <c r="I36" s="20">
        <f>VLOOKUP(B36,RMS!B:D,3,FALSE)</f>
        <v>160750.34188034199</v>
      </c>
      <c r="J36" s="21">
        <f>VLOOKUP(B36,RMS!B:E,4,FALSE)</f>
        <v>150422.03376068399</v>
      </c>
      <c r="K36" s="22">
        <f t="shared" si="1"/>
        <v>2.196580171585083E-4</v>
      </c>
      <c r="L36" s="22">
        <f t="shared" si="2"/>
        <v>-1.4606839686166495E-3</v>
      </c>
      <c r="M36" s="34"/>
    </row>
    <row r="37" spans="1:13" x14ac:dyDescent="0.15">
      <c r="A37" s="44"/>
      <c r="B37" s="12">
        <v>76</v>
      </c>
      <c r="C37" s="41" t="s">
        <v>34</v>
      </c>
      <c r="D37" s="41"/>
      <c r="E37" s="15">
        <f>VLOOKUP(C37,RA!B8:D67,3,0)</f>
        <v>292822.7549</v>
      </c>
      <c r="F37" s="25">
        <f>VLOOKUP(C37,RA!B8:I71,8,0)</f>
        <v>20675.743900000001</v>
      </c>
      <c r="G37" s="16">
        <f t="shared" si="0"/>
        <v>272147.011</v>
      </c>
      <c r="H37" s="27">
        <f>RA!J37</f>
        <v>-8.4491311355694094</v>
      </c>
      <c r="I37" s="20">
        <f>VLOOKUP(B37,RMS!B:D,3,FALSE)</f>
        <v>292822.74870256399</v>
      </c>
      <c r="J37" s="21">
        <f>VLOOKUP(B37,RMS!B:E,4,FALSE)</f>
        <v>272147.01100598299</v>
      </c>
      <c r="K37" s="22">
        <f t="shared" si="1"/>
        <v>6.1974360141903162E-3</v>
      </c>
      <c r="L37" s="22">
        <f t="shared" si="2"/>
        <v>-5.9829908423125744E-6</v>
      </c>
      <c r="M37" s="34"/>
    </row>
    <row r="38" spans="1:13" x14ac:dyDescent="0.15">
      <c r="A38" s="44"/>
      <c r="B38" s="12">
        <v>77</v>
      </c>
      <c r="C38" s="41" t="s">
        <v>39</v>
      </c>
      <c r="D38" s="41"/>
      <c r="E38" s="15">
        <f>VLOOKUP(C38,RA!B9:D68,3,0)</f>
        <v>66487.199999999997</v>
      </c>
      <c r="F38" s="25">
        <f>VLOOKUP(C38,RA!B9:I72,8,0)</f>
        <v>-7317.12</v>
      </c>
      <c r="G38" s="16">
        <f t="shared" si="0"/>
        <v>73804.319999999992</v>
      </c>
      <c r="H38" s="27">
        <f>RA!J38</f>
        <v>-4.5209226225627104</v>
      </c>
      <c r="I38" s="20">
        <f>VLOOKUP(B38,RMS!B:D,3,FALSE)</f>
        <v>66487.199999999997</v>
      </c>
      <c r="J38" s="21">
        <f>VLOOKUP(B38,RMS!B:E,4,FALSE)</f>
        <v>73804.320000000007</v>
      </c>
      <c r="K38" s="22">
        <f t="shared" si="1"/>
        <v>0</v>
      </c>
      <c r="L38" s="22">
        <f t="shared" si="2"/>
        <v>0</v>
      </c>
      <c r="M38" s="34"/>
    </row>
    <row r="39" spans="1:13" x14ac:dyDescent="0.15">
      <c r="A39" s="44"/>
      <c r="B39" s="12">
        <v>78</v>
      </c>
      <c r="C39" s="41" t="s">
        <v>40</v>
      </c>
      <c r="D39" s="41"/>
      <c r="E39" s="15">
        <f>VLOOKUP(C39,RA!B10:D69,3,0)</f>
        <v>47654.720000000001</v>
      </c>
      <c r="F39" s="25">
        <f>VLOOKUP(C39,RA!B10:I73,8,0)</f>
        <v>5947.33</v>
      </c>
      <c r="G39" s="16">
        <f t="shared" si="0"/>
        <v>41707.39</v>
      </c>
      <c r="H39" s="27">
        <f>RA!J39</f>
        <v>-18.9536902697429</v>
      </c>
      <c r="I39" s="20">
        <f>VLOOKUP(B39,RMS!B:D,3,FALSE)</f>
        <v>47654.720000000001</v>
      </c>
      <c r="J39" s="21">
        <f>VLOOKUP(B39,RMS!B:E,4,FALSE)</f>
        <v>41707.39</v>
      </c>
      <c r="K39" s="22">
        <f t="shared" si="1"/>
        <v>0</v>
      </c>
      <c r="L39" s="22">
        <f t="shared" si="2"/>
        <v>0</v>
      </c>
      <c r="M39" s="34"/>
    </row>
    <row r="40" spans="1:13" x14ac:dyDescent="0.15">
      <c r="A40" s="44"/>
      <c r="B40" s="12">
        <v>99</v>
      </c>
      <c r="C40" s="41" t="s">
        <v>35</v>
      </c>
      <c r="D40" s="41"/>
      <c r="E40" s="15">
        <f>VLOOKUP(C40,RA!B8:D70,3,0)</f>
        <v>16608.8354</v>
      </c>
      <c r="F40" s="25">
        <f>VLOOKUP(C40,RA!B8:I74,8,0)</f>
        <v>2829.2539000000002</v>
      </c>
      <c r="G40" s="16">
        <f t="shared" si="0"/>
        <v>13779.5815</v>
      </c>
      <c r="H40" s="27">
        <f>RA!J40</f>
        <v>0</v>
      </c>
      <c r="I40" s="20">
        <f>VLOOKUP(B40,RMS!B:D,3,FALSE)</f>
        <v>16608.835186445802</v>
      </c>
      <c r="J40" s="21">
        <f>VLOOKUP(B40,RMS!B:E,4,FALSE)</f>
        <v>13779.5816050223</v>
      </c>
      <c r="K40" s="22">
        <f t="shared" si="1"/>
        <v>2.1355419812607579E-4</v>
      </c>
      <c r="L40" s="22">
        <f t="shared" si="2"/>
        <v>-1.0502229997655377E-4</v>
      </c>
      <c r="M40" s="34"/>
    </row>
  </sheetData>
  <mergeCells count="40">
    <mergeCell ref="C2:D2"/>
    <mergeCell ref="C4:D4"/>
    <mergeCell ref="C5:D5"/>
    <mergeCell ref="C6:D6"/>
    <mergeCell ref="C7:D7"/>
    <mergeCell ref="A3:D3"/>
    <mergeCell ref="A4:A40"/>
    <mergeCell ref="C30:D30"/>
    <mergeCell ref="C32:D32"/>
    <mergeCell ref="C33:D33"/>
    <mergeCell ref="C34:D34"/>
    <mergeCell ref="C36:D36"/>
    <mergeCell ref="C31:D31"/>
    <mergeCell ref="C35:D35"/>
    <mergeCell ref="C29:D29"/>
    <mergeCell ref="C27:D27"/>
    <mergeCell ref="C37:D37"/>
    <mergeCell ref="C38:D38"/>
    <mergeCell ref="C40:D40"/>
    <mergeCell ref="C39:D39"/>
    <mergeCell ref="C10:D10"/>
    <mergeCell ref="C23:D23"/>
    <mergeCell ref="C24:D24"/>
    <mergeCell ref="C25:D25"/>
    <mergeCell ref="C26:D26"/>
    <mergeCell ref="C28:D28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23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45"/>
  <sheetViews>
    <sheetView workbookViewId="0">
      <selection sqref="A1:W45"/>
    </sheetView>
  </sheetViews>
  <sheetFormatPr defaultRowHeight="11.25" x14ac:dyDescent="0.15"/>
  <cols>
    <col min="1" max="1" width="7" style="36" customWidth="1"/>
    <col min="2" max="3" width="9" style="36"/>
    <col min="4" max="5" width="11.5" style="36" bestFit="1" customWidth="1"/>
    <col min="6" max="7" width="12.25" style="36" bestFit="1" customWidth="1"/>
    <col min="8" max="8" width="9" style="36"/>
    <col min="9" max="9" width="12.25" style="36" bestFit="1" customWidth="1"/>
    <col min="10" max="10" width="9" style="36"/>
    <col min="11" max="11" width="12.25" style="36" bestFit="1" customWidth="1"/>
    <col min="12" max="12" width="10.5" style="36" bestFit="1" customWidth="1"/>
    <col min="13" max="13" width="12.25" style="36" bestFit="1" customWidth="1"/>
    <col min="14" max="15" width="13.875" style="36" bestFit="1" customWidth="1"/>
    <col min="16" max="18" width="10.5" style="36" bestFit="1" customWidth="1"/>
    <col min="19" max="20" width="9" style="36"/>
    <col min="21" max="21" width="10.5" style="36" bestFit="1" customWidth="1"/>
    <col min="22" max="22" width="36" style="36" bestFit="1" customWidth="1"/>
    <col min="23" max="16384" width="9" style="36"/>
  </cols>
  <sheetData>
    <row r="1" spans="1:23" ht="12.75" x14ac:dyDescent="0.2">
      <c r="A1" s="47"/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59" t="s">
        <v>46</v>
      </c>
      <c r="W1" s="49"/>
    </row>
    <row r="2" spans="1:23" ht="12.75" x14ac:dyDescent="0.2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59"/>
      <c r="W2" s="49"/>
    </row>
    <row r="3" spans="1:23" ht="23.25" thickBot="1" x14ac:dyDescent="0.2">
      <c r="A3" s="47"/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60" t="s">
        <v>47</v>
      </c>
      <c r="W3" s="49"/>
    </row>
    <row r="4" spans="1:23" ht="15" thickTop="1" thickBot="1" x14ac:dyDescent="0.2">
      <c r="A4" s="48"/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58"/>
      <c r="W4" s="49"/>
    </row>
    <row r="5" spans="1:23" ht="15" thickTop="1" thickBot="1" x14ac:dyDescent="0.25">
      <c r="A5" s="61"/>
      <c r="B5" s="62"/>
      <c r="C5" s="63"/>
      <c r="D5" s="64" t="s">
        <v>0</v>
      </c>
      <c r="E5" s="64" t="s">
        <v>59</v>
      </c>
      <c r="F5" s="64" t="s">
        <v>60</v>
      </c>
      <c r="G5" s="64" t="s">
        <v>48</v>
      </c>
      <c r="H5" s="64" t="s">
        <v>49</v>
      </c>
      <c r="I5" s="64" t="s">
        <v>1</v>
      </c>
      <c r="J5" s="64" t="s">
        <v>2</v>
      </c>
      <c r="K5" s="64" t="s">
        <v>50</v>
      </c>
      <c r="L5" s="64" t="s">
        <v>51</v>
      </c>
      <c r="M5" s="64" t="s">
        <v>52</v>
      </c>
      <c r="N5" s="64" t="s">
        <v>53</v>
      </c>
      <c r="O5" s="64" t="s">
        <v>54</v>
      </c>
      <c r="P5" s="64" t="s">
        <v>61</v>
      </c>
      <c r="Q5" s="64" t="s">
        <v>62</v>
      </c>
      <c r="R5" s="64" t="s">
        <v>55</v>
      </c>
      <c r="S5" s="64" t="s">
        <v>56</v>
      </c>
      <c r="T5" s="64" t="s">
        <v>57</v>
      </c>
      <c r="U5" s="65" t="s">
        <v>58</v>
      </c>
      <c r="V5" s="58"/>
      <c r="W5" s="58"/>
    </row>
    <row r="6" spans="1:23" ht="14.25" thickBot="1" x14ac:dyDescent="0.2">
      <c r="A6" s="66" t="s">
        <v>3</v>
      </c>
      <c r="B6" s="50" t="s">
        <v>4</v>
      </c>
      <c r="C6" s="51"/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7"/>
      <c r="V6" s="58"/>
      <c r="W6" s="58"/>
    </row>
    <row r="7" spans="1:23" ht="14.25" thickBot="1" x14ac:dyDescent="0.2">
      <c r="A7" s="52" t="s">
        <v>5</v>
      </c>
      <c r="B7" s="53"/>
      <c r="C7" s="54"/>
      <c r="D7" s="68">
        <v>16721771.2184</v>
      </c>
      <c r="E7" s="68">
        <v>18219910.061500002</v>
      </c>
      <c r="F7" s="69">
        <v>91.777463016869206</v>
      </c>
      <c r="G7" s="68">
        <v>21174897.013500001</v>
      </c>
      <c r="H7" s="69">
        <v>-21.030212294590701</v>
      </c>
      <c r="I7" s="68">
        <v>2081725.8928</v>
      </c>
      <c r="J7" s="69">
        <v>12.4491949184746</v>
      </c>
      <c r="K7" s="68">
        <v>1947808.1791000001</v>
      </c>
      <c r="L7" s="69">
        <v>9.1986665996919807</v>
      </c>
      <c r="M7" s="69">
        <v>6.8753029757723003E-2</v>
      </c>
      <c r="N7" s="68">
        <v>104575528.575</v>
      </c>
      <c r="O7" s="68">
        <v>4262275771.3839998</v>
      </c>
      <c r="P7" s="68">
        <v>956181</v>
      </c>
      <c r="Q7" s="68">
        <v>1142935</v>
      </c>
      <c r="R7" s="69">
        <v>-16.339861846911699</v>
      </c>
      <c r="S7" s="68">
        <v>17.488081459890999</v>
      </c>
      <c r="T7" s="68">
        <v>18.281556542323099</v>
      </c>
      <c r="U7" s="70">
        <v>-4.5372334538350403</v>
      </c>
      <c r="V7" s="58"/>
      <c r="W7" s="58"/>
    </row>
    <row r="8" spans="1:23" ht="14.25" thickBot="1" x14ac:dyDescent="0.2">
      <c r="A8" s="55">
        <v>42191</v>
      </c>
      <c r="B8" s="45" t="s">
        <v>6</v>
      </c>
      <c r="C8" s="46"/>
      <c r="D8" s="71">
        <v>561001.13820000004</v>
      </c>
      <c r="E8" s="71">
        <v>738417.83160000003</v>
      </c>
      <c r="F8" s="72">
        <v>75.973400721435098</v>
      </c>
      <c r="G8" s="71">
        <v>801760.33829999994</v>
      </c>
      <c r="H8" s="72">
        <v>-30.0288239014778</v>
      </c>
      <c r="I8" s="71">
        <v>146445.5595</v>
      </c>
      <c r="J8" s="72">
        <v>26.104324845022202</v>
      </c>
      <c r="K8" s="71">
        <v>165880.7597</v>
      </c>
      <c r="L8" s="72">
        <v>20.6895691612437</v>
      </c>
      <c r="M8" s="72">
        <v>-0.117163679712759</v>
      </c>
      <c r="N8" s="71">
        <v>3525666.6258999999</v>
      </c>
      <c r="O8" s="71">
        <v>154677828.93709999</v>
      </c>
      <c r="P8" s="71">
        <v>25335</v>
      </c>
      <c r="Q8" s="71">
        <v>31647</v>
      </c>
      <c r="R8" s="72">
        <v>-19.9450184851645</v>
      </c>
      <c r="S8" s="71">
        <v>22.143324973357</v>
      </c>
      <c r="T8" s="71">
        <v>22.8229997756501</v>
      </c>
      <c r="U8" s="73">
        <v>-3.0694342566480599</v>
      </c>
      <c r="V8" s="58"/>
      <c r="W8" s="58"/>
    </row>
    <row r="9" spans="1:23" ht="12" customHeight="1" thickBot="1" x14ac:dyDescent="0.2">
      <c r="A9" s="56"/>
      <c r="B9" s="45" t="s">
        <v>7</v>
      </c>
      <c r="C9" s="46"/>
      <c r="D9" s="71">
        <v>121686.2412</v>
      </c>
      <c r="E9" s="71">
        <v>148130.32740000001</v>
      </c>
      <c r="F9" s="72">
        <v>82.148094408383798</v>
      </c>
      <c r="G9" s="71">
        <v>153302.71919999999</v>
      </c>
      <c r="H9" s="72">
        <v>-20.623559820066099</v>
      </c>
      <c r="I9" s="71">
        <v>27068.283299999999</v>
      </c>
      <c r="J9" s="72">
        <v>22.244325268878502</v>
      </c>
      <c r="K9" s="71">
        <v>33366.854500000001</v>
      </c>
      <c r="L9" s="72">
        <v>21.765337675758602</v>
      </c>
      <c r="M9" s="72">
        <v>-0.188767304991245</v>
      </c>
      <c r="N9" s="71">
        <v>808860.03099999996</v>
      </c>
      <c r="O9" s="71">
        <v>24366676.0942</v>
      </c>
      <c r="P9" s="71">
        <v>6108</v>
      </c>
      <c r="Q9" s="71">
        <v>7673</v>
      </c>
      <c r="R9" s="72">
        <v>-20.396194448064598</v>
      </c>
      <c r="S9" s="71">
        <v>19.922436345775999</v>
      </c>
      <c r="T9" s="71">
        <v>19.9509411703376</v>
      </c>
      <c r="U9" s="73">
        <v>-0.14307900934798601</v>
      </c>
      <c r="V9" s="58"/>
      <c r="W9" s="58"/>
    </row>
    <row r="10" spans="1:23" ht="14.25" thickBot="1" x14ac:dyDescent="0.2">
      <c r="A10" s="56"/>
      <c r="B10" s="45" t="s">
        <v>8</v>
      </c>
      <c r="C10" s="46"/>
      <c r="D10" s="71">
        <v>161857.12969999999</v>
      </c>
      <c r="E10" s="71">
        <v>227009.78460000001</v>
      </c>
      <c r="F10" s="72">
        <v>71.299627011760094</v>
      </c>
      <c r="G10" s="71">
        <v>242418.51740000001</v>
      </c>
      <c r="H10" s="72">
        <v>-33.232357232459499</v>
      </c>
      <c r="I10" s="71">
        <v>45902.264600000002</v>
      </c>
      <c r="J10" s="72">
        <v>28.359742128801599</v>
      </c>
      <c r="K10" s="71">
        <v>62058.8652</v>
      </c>
      <c r="L10" s="72">
        <v>25.599886454878501</v>
      </c>
      <c r="M10" s="72">
        <v>-0.260343152391385</v>
      </c>
      <c r="N10" s="71">
        <v>1005795.5397</v>
      </c>
      <c r="O10" s="71">
        <v>39986488.982100002</v>
      </c>
      <c r="P10" s="71">
        <v>93837</v>
      </c>
      <c r="Q10" s="71">
        <v>111825</v>
      </c>
      <c r="R10" s="72">
        <v>-16.085848423876602</v>
      </c>
      <c r="S10" s="71">
        <v>1.72487536579388</v>
      </c>
      <c r="T10" s="71">
        <v>1.9516443648558</v>
      </c>
      <c r="U10" s="73">
        <v>-13.1469788228759</v>
      </c>
      <c r="V10" s="58"/>
      <c r="W10" s="58"/>
    </row>
    <row r="11" spans="1:23" ht="14.25" thickBot="1" x14ac:dyDescent="0.2">
      <c r="A11" s="56"/>
      <c r="B11" s="45" t="s">
        <v>9</v>
      </c>
      <c r="C11" s="46"/>
      <c r="D11" s="71">
        <v>51529.255700000002</v>
      </c>
      <c r="E11" s="71">
        <v>69051.0144</v>
      </c>
      <c r="F11" s="72">
        <v>74.624907610336294</v>
      </c>
      <c r="G11" s="71">
        <v>83852.060200000007</v>
      </c>
      <c r="H11" s="72">
        <v>-38.547418421092097</v>
      </c>
      <c r="I11" s="71">
        <v>11949.1139</v>
      </c>
      <c r="J11" s="72">
        <v>23.188989900352901</v>
      </c>
      <c r="K11" s="71">
        <v>15759.4249</v>
      </c>
      <c r="L11" s="72">
        <v>18.794320452486598</v>
      </c>
      <c r="M11" s="72">
        <v>-0.24177982535390599</v>
      </c>
      <c r="N11" s="71">
        <v>342636.92019999999</v>
      </c>
      <c r="O11" s="71">
        <v>13238440.1949</v>
      </c>
      <c r="P11" s="71">
        <v>2566</v>
      </c>
      <c r="Q11" s="71">
        <v>3344</v>
      </c>
      <c r="R11" s="72">
        <v>-23.2655502392344</v>
      </c>
      <c r="S11" s="71">
        <v>20.0815493764614</v>
      </c>
      <c r="T11" s="71">
        <v>19.958956100478499</v>
      </c>
      <c r="U11" s="73">
        <v>0.61047717825321102</v>
      </c>
      <c r="V11" s="58"/>
      <c r="W11" s="58"/>
    </row>
    <row r="12" spans="1:23" ht="14.25" thickBot="1" x14ac:dyDescent="0.2">
      <c r="A12" s="56"/>
      <c r="B12" s="45" t="s">
        <v>10</v>
      </c>
      <c r="C12" s="46"/>
      <c r="D12" s="71">
        <v>132070.5913</v>
      </c>
      <c r="E12" s="71">
        <v>169378.05989999999</v>
      </c>
      <c r="F12" s="72">
        <v>77.973848193782501</v>
      </c>
      <c r="G12" s="71">
        <v>219844.5129</v>
      </c>
      <c r="H12" s="72">
        <v>-39.925454787186602</v>
      </c>
      <c r="I12" s="71">
        <v>21052.107199999999</v>
      </c>
      <c r="J12" s="72">
        <v>15.940041604099299</v>
      </c>
      <c r="K12" s="71">
        <v>42852.174400000004</v>
      </c>
      <c r="L12" s="72">
        <v>19.492037274313098</v>
      </c>
      <c r="M12" s="72">
        <v>-0.50872721175147695</v>
      </c>
      <c r="N12" s="71">
        <v>947173.63040000002</v>
      </c>
      <c r="O12" s="71">
        <v>47624235.812700003</v>
      </c>
      <c r="P12" s="71">
        <v>1648</v>
      </c>
      <c r="Q12" s="71">
        <v>2187</v>
      </c>
      <c r="R12" s="72">
        <v>-24.6456332876086</v>
      </c>
      <c r="S12" s="71">
        <v>80.139921905339804</v>
      </c>
      <c r="T12" s="71">
        <v>73.006186785550995</v>
      </c>
      <c r="U12" s="73">
        <v>8.9015997896967001</v>
      </c>
      <c r="V12" s="58"/>
      <c r="W12" s="58"/>
    </row>
    <row r="13" spans="1:23" ht="14.25" thickBot="1" x14ac:dyDescent="0.2">
      <c r="A13" s="56"/>
      <c r="B13" s="45" t="s">
        <v>11</v>
      </c>
      <c r="C13" s="46"/>
      <c r="D13" s="71">
        <v>258664.54399999999</v>
      </c>
      <c r="E13" s="71">
        <v>357757.80709999998</v>
      </c>
      <c r="F13" s="72">
        <v>72.301579131632593</v>
      </c>
      <c r="G13" s="71">
        <v>384507.83730000001</v>
      </c>
      <c r="H13" s="72">
        <v>-32.728407874249598</v>
      </c>
      <c r="I13" s="71">
        <v>68664.066699999996</v>
      </c>
      <c r="J13" s="72">
        <v>26.5456044489808</v>
      </c>
      <c r="K13" s="71">
        <v>98951.127900000007</v>
      </c>
      <c r="L13" s="72">
        <v>25.734489209590901</v>
      </c>
      <c r="M13" s="72">
        <v>-0.30608101032065199</v>
      </c>
      <c r="N13" s="71">
        <v>1648789.2775999999</v>
      </c>
      <c r="O13" s="71">
        <v>69917638.0053</v>
      </c>
      <c r="P13" s="71">
        <v>11003</v>
      </c>
      <c r="Q13" s="71">
        <v>13370</v>
      </c>
      <c r="R13" s="72">
        <v>-17.7038145100972</v>
      </c>
      <c r="S13" s="71">
        <v>23.5085471235118</v>
      </c>
      <c r="T13" s="71">
        <v>24.141939992520602</v>
      </c>
      <c r="U13" s="73">
        <v>-2.6943088642654698</v>
      </c>
      <c r="V13" s="58"/>
      <c r="W13" s="58"/>
    </row>
    <row r="14" spans="1:23" ht="14.25" thickBot="1" x14ac:dyDescent="0.2">
      <c r="A14" s="56"/>
      <c r="B14" s="45" t="s">
        <v>12</v>
      </c>
      <c r="C14" s="46"/>
      <c r="D14" s="71">
        <v>170734.8462</v>
      </c>
      <c r="E14" s="71">
        <v>182853.4394</v>
      </c>
      <c r="F14" s="72">
        <v>93.372510115333398</v>
      </c>
      <c r="G14" s="71">
        <v>210888.00459999999</v>
      </c>
      <c r="H14" s="72">
        <v>-19.0400390369097</v>
      </c>
      <c r="I14" s="71">
        <v>27343.286800000002</v>
      </c>
      <c r="J14" s="72">
        <v>16.015059262108601</v>
      </c>
      <c r="K14" s="71">
        <v>24944.2274</v>
      </c>
      <c r="L14" s="72">
        <v>11.828186931406</v>
      </c>
      <c r="M14" s="72">
        <v>9.6176937514608998E-2</v>
      </c>
      <c r="N14" s="71">
        <v>1098296.2186</v>
      </c>
      <c r="O14" s="71">
        <v>37418525.592699997</v>
      </c>
      <c r="P14" s="71">
        <v>3827</v>
      </c>
      <c r="Q14" s="71">
        <v>3860</v>
      </c>
      <c r="R14" s="72">
        <v>-0.85492227979274704</v>
      </c>
      <c r="S14" s="71">
        <v>44.613233916906204</v>
      </c>
      <c r="T14" s="71">
        <v>48.963515518134699</v>
      </c>
      <c r="U14" s="73">
        <v>-9.7511012300320505</v>
      </c>
      <c r="V14" s="58"/>
      <c r="W14" s="58"/>
    </row>
    <row r="15" spans="1:23" ht="14.25" thickBot="1" x14ac:dyDescent="0.2">
      <c r="A15" s="56"/>
      <c r="B15" s="45" t="s">
        <v>13</v>
      </c>
      <c r="C15" s="46"/>
      <c r="D15" s="71">
        <v>118377.57249999999</v>
      </c>
      <c r="E15" s="71">
        <v>128063.7377</v>
      </c>
      <c r="F15" s="72">
        <v>92.4364497132743</v>
      </c>
      <c r="G15" s="71">
        <v>188236.93979999999</v>
      </c>
      <c r="H15" s="72">
        <v>-37.112464415446297</v>
      </c>
      <c r="I15" s="71">
        <v>19242.039100000002</v>
      </c>
      <c r="J15" s="72">
        <v>16.2548012208985</v>
      </c>
      <c r="K15" s="71">
        <v>21041.1427</v>
      </c>
      <c r="L15" s="72">
        <v>11.178009333532501</v>
      </c>
      <c r="M15" s="72">
        <v>-8.5504082437500004E-2</v>
      </c>
      <c r="N15" s="71">
        <v>739993.13170000003</v>
      </c>
      <c r="O15" s="71">
        <v>28842864.230700001</v>
      </c>
      <c r="P15" s="71">
        <v>5532</v>
      </c>
      <c r="Q15" s="71">
        <v>6349</v>
      </c>
      <c r="R15" s="72">
        <v>-12.868168215467</v>
      </c>
      <c r="S15" s="71">
        <v>21.398693510484499</v>
      </c>
      <c r="T15" s="71">
        <v>21.563907119231398</v>
      </c>
      <c r="U15" s="73">
        <v>-0.77207334487955204</v>
      </c>
      <c r="V15" s="58"/>
      <c r="W15" s="58"/>
    </row>
    <row r="16" spans="1:23" ht="14.25" thickBot="1" x14ac:dyDescent="0.2">
      <c r="A16" s="56"/>
      <c r="B16" s="45" t="s">
        <v>14</v>
      </c>
      <c r="C16" s="46"/>
      <c r="D16" s="71">
        <v>912937.37710000004</v>
      </c>
      <c r="E16" s="71">
        <v>1045135.2089</v>
      </c>
      <c r="F16" s="72">
        <v>87.3511263734826</v>
      </c>
      <c r="G16" s="71">
        <v>1161189.2882999999</v>
      </c>
      <c r="H16" s="72">
        <v>-21.379107928513999</v>
      </c>
      <c r="I16" s="71">
        <v>48266.021699999998</v>
      </c>
      <c r="J16" s="72">
        <v>5.2868929359996102</v>
      </c>
      <c r="K16" s="71">
        <v>29157.401600000001</v>
      </c>
      <c r="L16" s="72">
        <v>2.51099470980196</v>
      </c>
      <c r="M16" s="72">
        <v>0.655360870702552</v>
      </c>
      <c r="N16" s="71">
        <v>5227796.3081</v>
      </c>
      <c r="O16" s="71">
        <v>210664879.63</v>
      </c>
      <c r="P16" s="71">
        <v>48711</v>
      </c>
      <c r="Q16" s="71">
        <v>59437</v>
      </c>
      <c r="R16" s="72">
        <v>-18.045998283897202</v>
      </c>
      <c r="S16" s="71">
        <v>18.741914087167199</v>
      </c>
      <c r="T16" s="71">
        <v>17.806000420613401</v>
      </c>
      <c r="U16" s="73">
        <v>4.9936930785238198</v>
      </c>
      <c r="V16" s="58"/>
      <c r="W16" s="58"/>
    </row>
    <row r="17" spans="1:23" ht="12" thickBot="1" x14ac:dyDescent="0.2">
      <c r="A17" s="56"/>
      <c r="B17" s="45" t="s">
        <v>15</v>
      </c>
      <c r="C17" s="46"/>
      <c r="D17" s="71">
        <v>419950.0698</v>
      </c>
      <c r="E17" s="71">
        <v>626063.71380000003</v>
      </c>
      <c r="F17" s="72">
        <v>67.077848554908499</v>
      </c>
      <c r="G17" s="71">
        <v>457662.14490000001</v>
      </c>
      <c r="H17" s="72">
        <v>-8.2401560889944605</v>
      </c>
      <c r="I17" s="71">
        <v>44160.845300000001</v>
      </c>
      <c r="J17" s="72">
        <v>10.515737102039701</v>
      </c>
      <c r="K17" s="71">
        <v>62148.233399999997</v>
      </c>
      <c r="L17" s="72">
        <v>13.579500531681401</v>
      </c>
      <c r="M17" s="72">
        <v>-0.28942718265584699</v>
      </c>
      <c r="N17" s="71">
        <v>2646614.9123</v>
      </c>
      <c r="O17" s="71">
        <v>208531825.495</v>
      </c>
      <c r="P17" s="71">
        <v>11199</v>
      </c>
      <c r="Q17" s="71">
        <v>13528</v>
      </c>
      <c r="R17" s="72">
        <v>-17.216144293317601</v>
      </c>
      <c r="S17" s="71">
        <v>37.498890061612599</v>
      </c>
      <c r="T17" s="71">
        <v>34.675880137492598</v>
      </c>
      <c r="U17" s="73">
        <v>7.5282492881300804</v>
      </c>
      <c r="V17" s="40"/>
      <c r="W17" s="40"/>
    </row>
    <row r="18" spans="1:23" ht="12" thickBot="1" x14ac:dyDescent="0.2">
      <c r="A18" s="56"/>
      <c r="B18" s="45" t="s">
        <v>16</v>
      </c>
      <c r="C18" s="46"/>
      <c r="D18" s="71">
        <v>2217944.1820999999</v>
      </c>
      <c r="E18" s="71">
        <v>2063879.3703999999</v>
      </c>
      <c r="F18" s="72">
        <v>107.46481668985</v>
      </c>
      <c r="G18" s="71">
        <v>2350928.4426000002</v>
      </c>
      <c r="H18" s="72">
        <v>-5.6566698539291496</v>
      </c>
      <c r="I18" s="71">
        <v>355725.73550000001</v>
      </c>
      <c r="J18" s="72">
        <v>16.038534169204901</v>
      </c>
      <c r="K18" s="71">
        <v>349781.01419999998</v>
      </c>
      <c r="L18" s="72">
        <v>14.878420281187299</v>
      </c>
      <c r="M18" s="72">
        <v>1.699555166994E-2</v>
      </c>
      <c r="N18" s="71">
        <v>12269980.752800001</v>
      </c>
      <c r="O18" s="71">
        <v>474462056.5061</v>
      </c>
      <c r="P18" s="71">
        <v>104331</v>
      </c>
      <c r="Q18" s="71">
        <v>118204</v>
      </c>
      <c r="R18" s="72">
        <v>-11.7364894589016</v>
      </c>
      <c r="S18" s="71">
        <v>21.258726381420701</v>
      </c>
      <c r="T18" s="71">
        <v>21.4084104768028</v>
      </c>
      <c r="U18" s="73">
        <v>-0.70410659931616304</v>
      </c>
      <c r="V18" s="40"/>
      <c r="W18" s="40"/>
    </row>
    <row r="19" spans="1:23" ht="12" thickBot="1" x14ac:dyDescent="0.2">
      <c r="A19" s="56"/>
      <c r="B19" s="45" t="s">
        <v>17</v>
      </c>
      <c r="C19" s="46"/>
      <c r="D19" s="71">
        <v>447681.5355</v>
      </c>
      <c r="E19" s="71">
        <v>519984.12890000001</v>
      </c>
      <c r="F19" s="72">
        <v>86.095230723108301</v>
      </c>
      <c r="G19" s="71">
        <v>567734.8689</v>
      </c>
      <c r="H19" s="72">
        <v>-21.146020788296202</v>
      </c>
      <c r="I19" s="71">
        <v>41701.655899999998</v>
      </c>
      <c r="J19" s="72">
        <v>9.3150269986955898</v>
      </c>
      <c r="K19" s="71">
        <v>55413.199000000001</v>
      </c>
      <c r="L19" s="72">
        <v>9.76040085530847</v>
      </c>
      <c r="M19" s="72">
        <v>-0.24744182518681199</v>
      </c>
      <c r="N19" s="71">
        <v>2723992.5808000001</v>
      </c>
      <c r="O19" s="71">
        <v>142286291.55199999</v>
      </c>
      <c r="P19" s="71">
        <v>10471</v>
      </c>
      <c r="Q19" s="71">
        <v>12637</v>
      </c>
      <c r="R19" s="72">
        <v>-17.140144021524101</v>
      </c>
      <c r="S19" s="71">
        <v>42.754420351446903</v>
      </c>
      <c r="T19" s="71">
        <v>43.389125021761501</v>
      </c>
      <c r="U19" s="73">
        <v>-1.48453578623517</v>
      </c>
      <c r="V19" s="40"/>
      <c r="W19" s="40"/>
    </row>
    <row r="20" spans="1:23" ht="12" thickBot="1" x14ac:dyDescent="0.2">
      <c r="A20" s="56"/>
      <c r="B20" s="45" t="s">
        <v>18</v>
      </c>
      <c r="C20" s="46"/>
      <c r="D20" s="71">
        <v>925825.94519999996</v>
      </c>
      <c r="E20" s="71">
        <v>969519.32079999999</v>
      </c>
      <c r="F20" s="72">
        <v>95.493295010980702</v>
      </c>
      <c r="G20" s="71">
        <v>1106662.3511999999</v>
      </c>
      <c r="H20" s="72">
        <v>-16.340702817251501</v>
      </c>
      <c r="I20" s="71">
        <v>93310.860100000005</v>
      </c>
      <c r="J20" s="72">
        <v>10.0786611764096</v>
      </c>
      <c r="K20" s="71">
        <v>83272.232399999994</v>
      </c>
      <c r="L20" s="72">
        <v>7.5246286556784403</v>
      </c>
      <c r="M20" s="72">
        <v>0.1205519224197</v>
      </c>
      <c r="N20" s="71">
        <v>5664364.3490000004</v>
      </c>
      <c r="O20" s="71">
        <v>225978247.87380001</v>
      </c>
      <c r="P20" s="71">
        <v>42066</v>
      </c>
      <c r="Q20" s="71">
        <v>50900</v>
      </c>
      <c r="R20" s="72">
        <v>-17.3555992141454</v>
      </c>
      <c r="S20" s="71">
        <v>22.008889487947499</v>
      </c>
      <c r="T20" s="71">
        <v>22.80974621611</v>
      </c>
      <c r="U20" s="73">
        <v>-3.6387875390126698</v>
      </c>
      <c r="V20" s="40"/>
      <c r="W20" s="40"/>
    </row>
    <row r="21" spans="1:23" ht="12" thickBot="1" x14ac:dyDescent="0.2">
      <c r="A21" s="56"/>
      <c r="B21" s="45" t="s">
        <v>19</v>
      </c>
      <c r="C21" s="46"/>
      <c r="D21" s="71">
        <v>365352.78210000001</v>
      </c>
      <c r="E21" s="71">
        <v>376232.8075</v>
      </c>
      <c r="F21" s="72">
        <v>97.108166756563406</v>
      </c>
      <c r="G21" s="71">
        <v>429023.98619999998</v>
      </c>
      <c r="H21" s="72">
        <v>-14.840942732353</v>
      </c>
      <c r="I21" s="71">
        <v>49891.136599999998</v>
      </c>
      <c r="J21" s="72">
        <v>13.655606045541001</v>
      </c>
      <c r="K21" s="71">
        <v>49196.820800000001</v>
      </c>
      <c r="L21" s="72">
        <v>11.4671492463048</v>
      </c>
      <c r="M21" s="72">
        <v>1.4113021709728E-2</v>
      </c>
      <c r="N21" s="71">
        <v>2152392.1356000002</v>
      </c>
      <c r="O21" s="71">
        <v>85845776.498699993</v>
      </c>
      <c r="P21" s="71">
        <v>33200</v>
      </c>
      <c r="Q21" s="71">
        <v>39559</v>
      </c>
      <c r="R21" s="72">
        <v>-16.074723830228301</v>
      </c>
      <c r="S21" s="71">
        <v>11.004601870481901</v>
      </c>
      <c r="T21" s="71">
        <v>11.078752483632</v>
      </c>
      <c r="U21" s="73">
        <v>-0.67381459159383295</v>
      </c>
      <c r="V21" s="40"/>
      <c r="W21" s="40"/>
    </row>
    <row r="22" spans="1:23" ht="12" thickBot="1" x14ac:dyDescent="0.2">
      <c r="A22" s="56"/>
      <c r="B22" s="45" t="s">
        <v>20</v>
      </c>
      <c r="C22" s="46"/>
      <c r="D22" s="71">
        <v>1291577.2401000001</v>
      </c>
      <c r="E22" s="71">
        <v>1403464.8308000001</v>
      </c>
      <c r="F22" s="72">
        <v>92.027759567283098</v>
      </c>
      <c r="G22" s="71">
        <v>1494642.1538</v>
      </c>
      <c r="H22" s="72">
        <v>-13.5861893887928</v>
      </c>
      <c r="I22" s="71">
        <v>181793.8554</v>
      </c>
      <c r="J22" s="72">
        <v>14.0753374831787</v>
      </c>
      <c r="K22" s="71">
        <v>207962.8222</v>
      </c>
      <c r="L22" s="72">
        <v>13.9138871248394</v>
      </c>
      <c r="M22" s="72">
        <v>-0.12583483202989501</v>
      </c>
      <c r="N22" s="71">
        <v>7948769.0313999997</v>
      </c>
      <c r="O22" s="71">
        <v>276432318.70550001</v>
      </c>
      <c r="P22" s="71">
        <v>80397</v>
      </c>
      <c r="Q22" s="71">
        <v>95744</v>
      </c>
      <c r="R22" s="72">
        <v>-16.029202874331599</v>
      </c>
      <c r="S22" s="71">
        <v>16.064992973618399</v>
      </c>
      <c r="T22" s="71">
        <v>16.613627808531099</v>
      </c>
      <c r="U22" s="73">
        <v>-3.4150953929056902</v>
      </c>
      <c r="V22" s="40"/>
      <c r="W22" s="40"/>
    </row>
    <row r="23" spans="1:23" ht="12" thickBot="1" x14ac:dyDescent="0.2">
      <c r="A23" s="56"/>
      <c r="B23" s="45" t="s">
        <v>21</v>
      </c>
      <c r="C23" s="46"/>
      <c r="D23" s="71">
        <v>2549552.0139000001</v>
      </c>
      <c r="E23" s="71">
        <v>3102588.6921999999</v>
      </c>
      <c r="F23" s="72">
        <v>82.174992138327895</v>
      </c>
      <c r="G23" s="71">
        <v>3702656.4484000001</v>
      </c>
      <c r="H23" s="72">
        <v>-31.142625587050698</v>
      </c>
      <c r="I23" s="71">
        <v>317635.66940000001</v>
      </c>
      <c r="J23" s="72">
        <v>12.4584894784758</v>
      </c>
      <c r="K23" s="71">
        <v>-59109.108899999999</v>
      </c>
      <c r="L23" s="72">
        <v>-1.5963973359057499</v>
      </c>
      <c r="M23" s="72">
        <v>-6.3737177790545196</v>
      </c>
      <c r="N23" s="71">
        <v>15923712.2667</v>
      </c>
      <c r="O23" s="71">
        <v>596424552.72749996</v>
      </c>
      <c r="P23" s="71">
        <v>83242</v>
      </c>
      <c r="Q23" s="71">
        <v>103592</v>
      </c>
      <c r="R23" s="72">
        <v>-19.6443740829408</v>
      </c>
      <c r="S23" s="71">
        <v>30.628192665961901</v>
      </c>
      <c r="T23" s="71">
        <v>30.479245960112799</v>
      </c>
      <c r="U23" s="73">
        <v>0.48630589298426902</v>
      </c>
      <c r="V23" s="40"/>
      <c r="W23" s="40"/>
    </row>
    <row r="24" spans="1:23" ht="12" thickBot="1" x14ac:dyDescent="0.2">
      <c r="A24" s="56"/>
      <c r="B24" s="45" t="s">
        <v>22</v>
      </c>
      <c r="C24" s="46"/>
      <c r="D24" s="71">
        <v>259284.4425</v>
      </c>
      <c r="E24" s="71">
        <v>297968.54960000003</v>
      </c>
      <c r="F24" s="72">
        <v>87.017385844267594</v>
      </c>
      <c r="G24" s="71">
        <v>335207.64429999999</v>
      </c>
      <c r="H24" s="72">
        <v>-22.649603340206401</v>
      </c>
      <c r="I24" s="71">
        <v>46903.741099999999</v>
      </c>
      <c r="J24" s="72">
        <v>18.089685847618899</v>
      </c>
      <c r="K24" s="71">
        <v>61613.824800000002</v>
      </c>
      <c r="L24" s="72">
        <v>18.380793471660098</v>
      </c>
      <c r="M24" s="72">
        <v>-0.238746478533824</v>
      </c>
      <c r="N24" s="71">
        <v>1694215.1577999999</v>
      </c>
      <c r="O24" s="71">
        <v>55814967.9067</v>
      </c>
      <c r="P24" s="71">
        <v>26146</v>
      </c>
      <c r="Q24" s="71">
        <v>31839</v>
      </c>
      <c r="R24" s="72">
        <v>-17.880586701843601</v>
      </c>
      <c r="S24" s="71">
        <v>9.9167919567046603</v>
      </c>
      <c r="T24" s="71">
        <v>10.5508793963378</v>
      </c>
      <c r="U24" s="73">
        <v>-6.3940782704881203</v>
      </c>
      <c r="V24" s="40"/>
      <c r="W24" s="40"/>
    </row>
    <row r="25" spans="1:23" ht="12" thickBot="1" x14ac:dyDescent="0.2">
      <c r="A25" s="56"/>
      <c r="B25" s="45" t="s">
        <v>23</v>
      </c>
      <c r="C25" s="46"/>
      <c r="D25" s="71">
        <v>220471.0318</v>
      </c>
      <c r="E25" s="71">
        <v>233085.92420000001</v>
      </c>
      <c r="F25" s="72">
        <v>94.587878936363495</v>
      </c>
      <c r="G25" s="71">
        <v>285553.07760000002</v>
      </c>
      <c r="H25" s="72">
        <v>-22.791575684281799</v>
      </c>
      <c r="I25" s="71">
        <v>21209.4274</v>
      </c>
      <c r="J25" s="72">
        <v>9.6200517713547509</v>
      </c>
      <c r="K25" s="71">
        <v>23400.967400000001</v>
      </c>
      <c r="L25" s="72">
        <v>8.1949624205345994</v>
      </c>
      <c r="M25" s="72">
        <v>-9.3651683818849002E-2</v>
      </c>
      <c r="N25" s="71">
        <v>1478871.4295999999</v>
      </c>
      <c r="O25" s="71">
        <v>63006037.799400002</v>
      </c>
      <c r="P25" s="71">
        <v>17863</v>
      </c>
      <c r="Q25" s="71">
        <v>22657</v>
      </c>
      <c r="R25" s="72">
        <v>-21.159023701284401</v>
      </c>
      <c r="S25" s="71">
        <v>12.3423294967251</v>
      </c>
      <c r="T25" s="71">
        <v>12.8580604448956</v>
      </c>
      <c r="U25" s="73">
        <v>-4.1785543669644003</v>
      </c>
      <c r="V25" s="40"/>
      <c r="W25" s="40"/>
    </row>
    <row r="26" spans="1:23" ht="12" thickBot="1" x14ac:dyDescent="0.2">
      <c r="A26" s="56"/>
      <c r="B26" s="45" t="s">
        <v>24</v>
      </c>
      <c r="C26" s="46"/>
      <c r="D26" s="71">
        <v>576325.24159999995</v>
      </c>
      <c r="E26" s="71">
        <v>693986.01450000005</v>
      </c>
      <c r="F26" s="72">
        <v>83.045656476986494</v>
      </c>
      <c r="G26" s="71">
        <v>637225.8443</v>
      </c>
      <c r="H26" s="72">
        <v>-9.5571457505619506</v>
      </c>
      <c r="I26" s="71">
        <v>118953.5074</v>
      </c>
      <c r="J26" s="72">
        <v>20.639996101812201</v>
      </c>
      <c r="K26" s="71">
        <v>141198.51300000001</v>
      </c>
      <c r="L26" s="72">
        <v>22.1583154956793</v>
      </c>
      <c r="M26" s="72">
        <v>-0.15754419170122599</v>
      </c>
      <c r="N26" s="71">
        <v>3752687.2949999999</v>
      </c>
      <c r="O26" s="71">
        <v>132475692.1329</v>
      </c>
      <c r="P26" s="71">
        <v>42746</v>
      </c>
      <c r="Q26" s="71">
        <v>51479</v>
      </c>
      <c r="R26" s="72">
        <v>-16.964198993764398</v>
      </c>
      <c r="S26" s="71">
        <v>13.4825537266645</v>
      </c>
      <c r="T26" s="71">
        <v>13.5989914955613</v>
      </c>
      <c r="U26" s="73">
        <v>-0.86361805973398797</v>
      </c>
      <c r="V26" s="40"/>
      <c r="W26" s="40"/>
    </row>
    <row r="27" spans="1:23" ht="12" thickBot="1" x14ac:dyDescent="0.2">
      <c r="A27" s="56"/>
      <c r="B27" s="45" t="s">
        <v>25</v>
      </c>
      <c r="C27" s="46"/>
      <c r="D27" s="71">
        <v>276036.79269999999</v>
      </c>
      <c r="E27" s="71">
        <v>280928.76209999999</v>
      </c>
      <c r="F27" s="72">
        <v>98.258644161804</v>
      </c>
      <c r="G27" s="71">
        <v>314148.8996</v>
      </c>
      <c r="H27" s="72">
        <v>-12.1318607031657</v>
      </c>
      <c r="I27" s="71">
        <v>75811.431500000006</v>
      </c>
      <c r="J27" s="72">
        <v>27.4642487903389</v>
      </c>
      <c r="K27" s="71">
        <v>101284.01790000001</v>
      </c>
      <c r="L27" s="72">
        <v>32.2407680017225</v>
      </c>
      <c r="M27" s="72">
        <v>-0.251496602604664</v>
      </c>
      <c r="N27" s="71">
        <v>1581614.5363</v>
      </c>
      <c r="O27" s="71">
        <v>49486427.560199998</v>
      </c>
      <c r="P27" s="71">
        <v>36403</v>
      </c>
      <c r="Q27" s="71">
        <v>41843</v>
      </c>
      <c r="R27" s="72">
        <v>-13.000979853261001</v>
      </c>
      <c r="S27" s="71">
        <v>7.5828034145537497</v>
      </c>
      <c r="T27" s="71">
        <v>7.6477972038333801</v>
      </c>
      <c r="U27" s="73">
        <v>-0.85712085262409698</v>
      </c>
      <c r="V27" s="40"/>
      <c r="W27" s="40"/>
    </row>
    <row r="28" spans="1:23" ht="12" thickBot="1" x14ac:dyDescent="0.2">
      <c r="A28" s="56"/>
      <c r="B28" s="45" t="s">
        <v>26</v>
      </c>
      <c r="C28" s="46"/>
      <c r="D28" s="71">
        <v>794397.79940000002</v>
      </c>
      <c r="E28" s="71">
        <v>810306.70460000006</v>
      </c>
      <c r="F28" s="72">
        <v>98.036681035750107</v>
      </c>
      <c r="G28" s="71">
        <v>921151.35699999996</v>
      </c>
      <c r="H28" s="72">
        <v>-13.760339887335199</v>
      </c>
      <c r="I28" s="71">
        <v>33242.100599999998</v>
      </c>
      <c r="J28" s="72">
        <v>4.1845660480312796</v>
      </c>
      <c r="K28" s="71">
        <v>65441.138299999999</v>
      </c>
      <c r="L28" s="72">
        <v>7.1042763822362804</v>
      </c>
      <c r="M28" s="72">
        <v>-0.49203052600324398</v>
      </c>
      <c r="N28" s="71">
        <v>4848625.5698999995</v>
      </c>
      <c r="O28" s="71">
        <v>174289042.20750001</v>
      </c>
      <c r="P28" s="71">
        <v>43585</v>
      </c>
      <c r="Q28" s="71">
        <v>50623</v>
      </c>
      <c r="R28" s="72">
        <v>-13.9027714675148</v>
      </c>
      <c r="S28" s="71">
        <v>18.226403565446802</v>
      </c>
      <c r="T28" s="71">
        <v>19.011373111036502</v>
      </c>
      <c r="U28" s="73">
        <v>-4.3067714525853198</v>
      </c>
      <c r="V28" s="40"/>
      <c r="W28" s="40"/>
    </row>
    <row r="29" spans="1:23" ht="12" thickBot="1" x14ac:dyDescent="0.2">
      <c r="A29" s="56"/>
      <c r="B29" s="45" t="s">
        <v>27</v>
      </c>
      <c r="C29" s="46"/>
      <c r="D29" s="71">
        <v>542280.52339999995</v>
      </c>
      <c r="E29" s="71">
        <v>555069.73540000001</v>
      </c>
      <c r="F29" s="72">
        <v>97.695926982799094</v>
      </c>
      <c r="G29" s="71">
        <v>509461.63860000001</v>
      </c>
      <c r="H29" s="72">
        <v>6.4418755630328199</v>
      </c>
      <c r="I29" s="71">
        <v>83941.241399999999</v>
      </c>
      <c r="J29" s="72">
        <v>15.4793022758228</v>
      </c>
      <c r="K29" s="71">
        <v>74263.743900000001</v>
      </c>
      <c r="L29" s="72">
        <v>14.5769059480272</v>
      </c>
      <c r="M29" s="72">
        <v>0.130312545419623</v>
      </c>
      <c r="N29" s="71">
        <v>3457886.6751000001</v>
      </c>
      <c r="O29" s="71">
        <v>132268256.1692</v>
      </c>
      <c r="P29" s="71">
        <v>89636</v>
      </c>
      <c r="Q29" s="71">
        <v>101043</v>
      </c>
      <c r="R29" s="72">
        <v>-11.289253090268501</v>
      </c>
      <c r="S29" s="71">
        <v>6.04980725824446</v>
      </c>
      <c r="T29" s="71">
        <v>6.28366689627188</v>
      </c>
      <c r="U29" s="73">
        <v>-3.8655717123671098</v>
      </c>
      <c r="V29" s="40"/>
      <c r="W29" s="40"/>
    </row>
    <row r="30" spans="1:23" ht="12" thickBot="1" x14ac:dyDescent="0.2">
      <c r="A30" s="56"/>
      <c r="B30" s="45" t="s">
        <v>28</v>
      </c>
      <c r="C30" s="46"/>
      <c r="D30" s="71">
        <v>1039654.4121</v>
      </c>
      <c r="E30" s="71">
        <v>1266313.5355</v>
      </c>
      <c r="F30" s="72">
        <v>82.100868620147494</v>
      </c>
      <c r="G30" s="71">
        <v>1261150.5512000001</v>
      </c>
      <c r="H30" s="72">
        <v>-17.5630212340029</v>
      </c>
      <c r="I30" s="71">
        <v>134589.93109999999</v>
      </c>
      <c r="J30" s="72">
        <v>12.9456413144192</v>
      </c>
      <c r="K30" s="71">
        <v>157418.72760000001</v>
      </c>
      <c r="L30" s="72">
        <v>12.482151908843401</v>
      </c>
      <c r="M30" s="72">
        <v>-0.14501957199151</v>
      </c>
      <c r="N30" s="71">
        <v>6887176.9845000003</v>
      </c>
      <c r="O30" s="71">
        <v>242937814.32820001</v>
      </c>
      <c r="P30" s="71">
        <v>67704</v>
      </c>
      <c r="Q30" s="71">
        <v>81813</v>
      </c>
      <c r="R30" s="72">
        <v>-17.245425543617799</v>
      </c>
      <c r="S30" s="71">
        <v>15.355878708791201</v>
      </c>
      <c r="T30" s="71">
        <v>15.9951966178969</v>
      </c>
      <c r="U30" s="73">
        <v>-4.1633430507607097</v>
      </c>
      <c r="V30" s="40"/>
      <c r="W30" s="40"/>
    </row>
    <row r="31" spans="1:23" ht="12" thickBot="1" x14ac:dyDescent="0.2">
      <c r="A31" s="56"/>
      <c r="B31" s="45" t="s">
        <v>29</v>
      </c>
      <c r="C31" s="46"/>
      <c r="D31" s="71">
        <v>788122.86049999995</v>
      </c>
      <c r="E31" s="71">
        <v>710367.97030000004</v>
      </c>
      <c r="F31" s="72">
        <v>110.94572016910701</v>
      </c>
      <c r="G31" s="71">
        <v>877914.29509999999</v>
      </c>
      <c r="H31" s="72">
        <v>-10.227813250241301</v>
      </c>
      <c r="I31" s="71">
        <v>35384.859799999998</v>
      </c>
      <c r="J31" s="72">
        <v>4.4897644229671503</v>
      </c>
      <c r="K31" s="71">
        <v>30420.857899999999</v>
      </c>
      <c r="L31" s="72">
        <v>3.46512843791146</v>
      </c>
      <c r="M31" s="72">
        <v>0.16317757757909901</v>
      </c>
      <c r="N31" s="71">
        <v>4915271.9148000004</v>
      </c>
      <c r="O31" s="71">
        <v>234958760.84099999</v>
      </c>
      <c r="P31" s="71">
        <v>32031</v>
      </c>
      <c r="Q31" s="71">
        <v>43581</v>
      </c>
      <c r="R31" s="72">
        <v>-26.5023748881393</v>
      </c>
      <c r="S31" s="71">
        <v>24.605003293684199</v>
      </c>
      <c r="T31" s="71">
        <v>25.5654808448636</v>
      </c>
      <c r="U31" s="73">
        <v>-3.9035863548365599</v>
      </c>
      <c r="V31" s="40"/>
      <c r="W31" s="40"/>
    </row>
    <row r="32" spans="1:23" ht="12" thickBot="1" x14ac:dyDescent="0.2">
      <c r="A32" s="56"/>
      <c r="B32" s="45" t="s">
        <v>30</v>
      </c>
      <c r="C32" s="46"/>
      <c r="D32" s="71">
        <v>115178.1526</v>
      </c>
      <c r="E32" s="71">
        <v>156010.34090000001</v>
      </c>
      <c r="F32" s="72">
        <v>73.827255254718807</v>
      </c>
      <c r="G32" s="71">
        <v>160993.54389999999</v>
      </c>
      <c r="H32" s="72">
        <v>-28.457905944637101</v>
      </c>
      <c r="I32" s="71">
        <v>31860.581399999999</v>
      </c>
      <c r="J32" s="72">
        <v>27.662000718702298</v>
      </c>
      <c r="K32" s="71">
        <v>39827.890800000001</v>
      </c>
      <c r="L32" s="72">
        <v>24.738812399048001</v>
      </c>
      <c r="M32" s="72">
        <v>-0.20004346803120199</v>
      </c>
      <c r="N32" s="71">
        <v>687360.75100000005</v>
      </c>
      <c r="O32" s="71">
        <v>25400162.2278</v>
      </c>
      <c r="P32" s="71">
        <v>24117</v>
      </c>
      <c r="Q32" s="71">
        <v>28185</v>
      </c>
      <c r="R32" s="72">
        <v>-14.433209153805199</v>
      </c>
      <c r="S32" s="71">
        <v>4.7758076294729896</v>
      </c>
      <c r="T32" s="71">
        <v>4.8399571083909896</v>
      </c>
      <c r="U32" s="73">
        <v>-1.3432173968255201</v>
      </c>
      <c r="V32" s="40"/>
      <c r="W32" s="40"/>
    </row>
    <row r="33" spans="1:23" ht="12" thickBot="1" x14ac:dyDescent="0.2">
      <c r="A33" s="56"/>
      <c r="B33" s="45" t="s">
        <v>31</v>
      </c>
      <c r="C33" s="46"/>
      <c r="D33" s="74"/>
      <c r="E33" s="74"/>
      <c r="F33" s="74"/>
      <c r="G33" s="74"/>
      <c r="H33" s="74"/>
      <c r="I33" s="74"/>
      <c r="J33" s="74"/>
      <c r="K33" s="74"/>
      <c r="L33" s="74"/>
      <c r="M33" s="74"/>
      <c r="N33" s="71">
        <v>0</v>
      </c>
      <c r="O33" s="71">
        <v>172.99539999999999</v>
      </c>
      <c r="P33" s="74"/>
      <c r="Q33" s="74"/>
      <c r="R33" s="74"/>
      <c r="S33" s="74"/>
      <c r="T33" s="74"/>
      <c r="U33" s="75"/>
      <c r="V33" s="40"/>
      <c r="W33" s="40"/>
    </row>
    <row r="34" spans="1:23" ht="12" thickBot="1" x14ac:dyDescent="0.2">
      <c r="A34" s="56"/>
      <c r="B34" s="45" t="s">
        <v>71</v>
      </c>
      <c r="C34" s="46"/>
      <c r="D34" s="74"/>
      <c r="E34" s="74"/>
      <c r="F34" s="74"/>
      <c r="G34" s="74"/>
      <c r="H34" s="74"/>
      <c r="I34" s="74"/>
      <c r="J34" s="74"/>
      <c r="K34" s="74"/>
      <c r="L34" s="74"/>
      <c r="M34" s="74"/>
      <c r="N34" s="74"/>
      <c r="O34" s="71">
        <v>1</v>
      </c>
      <c r="P34" s="74"/>
      <c r="Q34" s="74"/>
      <c r="R34" s="74"/>
      <c r="S34" s="74"/>
      <c r="T34" s="74"/>
      <c r="U34" s="75"/>
      <c r="V34" s="40"/>
      <c r="W34" s="40"/>
    </row>
    <row r="35" spans="1:23" ht="12" customHeight="1" thickBot="1" x14ac:dyDescent="0.2">
      <c r="A35" s="56"/>
      <c r="B35" s="45" t="s">
        <v>32</v>
      </c>
      <c r="C35" s="46"/>
      <c r="D35" s="71">
        <v>141849.99479999999</v>
      </c>
      <c r="E35" s="71">
        <v>150071.14019999999</v>
      </c>
      <c r="F35" s="72">
        <v>94.521834518586502</v>
      </c>
      <c r="G35" s="71">
        <v>164179.70060000001</v>
      </c>
      <c r="H35" s="72">
        <v>-13.600771422042699</v>
      </c>
      <c r="I35" s="71">
        <v>20977.592499999999</v>
      </c>
      <c r="J35" s="72">
        <v>14.7885747402227</v>
      </c>
      <c r="K35" s="71">
        <v>25526.8773</v>
      </c>
      <c r="L35" s="72">
        <v>15.548132446771</v>
      </c>
      <c r="M35" s="72">
        <v>-0.17821548427312001</v>
      </c>
      <c r="N35" s="71">
        <v>866542.48719999997</v>
      </c>
      <c r="O35" s="71">
        <v>36068422.804499999</v>
      </c>
      <c r="P35" s="71">
        <v>10132</v>
      </c>
      <c r="Q35" s="71">
        <v>12763</v>
      </c>
      <c r="R35" s="72">
        <v>-20.614275640523399</v>
      </c>
      <c r="S35" s="71">
        <v>14.0001968811686</v>
      </c>
      <c r="T35" s="71">
        <v>14.0618988012223</v>
      </c>
      <c r="U35" s="73">
        <v>-0.44072180253909998</v>
      </c>
      <c r="V35" s="40"/>
      <c r="W35" s="40"/>
    </row>
    <row r="36" spans="1:23" ht="12" customHeight="1" thickBot="1" x14ac:dyDescent="0.2">
      <c r="A36" s="56"/>
      <c r="B36" s="45" t="s">
        <v>70</v>
      </c>
      <c r="C36" s="46"/>
      <c r="D36" s="71">
        <v>140344.53</v>
      </c>
      <c r="E36" s="74"/>
      <c r="F36" s="74"/>
      <c r="G36" s="74"/>
      <c r="H36" s="74"/>
      <c r="I36" s="71">
        <v>-684.13</v>
      </c>
      <c r="J36" s="72">
        <v>-0.48746466998036903</v>
      </c>
      <c r="K36" s="74"/>
      <c r="L36" s="74"/>
      <c r="M36" s="74"/>
      <c r="N36" s="71">
        <v>530836.78</v>
      </c>
      <c r="O36" s="71">
        <v>11260762.68</v>
      </c>
      <c r="P36" s="71">
        <v>79</v>
      </c>
      <c r="Q36" s="71">
        <v>81</v>
      </c>
      <c r="R36" s="72">
        <v>-2.4691358024691401</v>
      </c>
      <c r="S36" s="71">
        <v>1776.5130379746799</v>
      </c>
      <c r="T36" s="71">
        <v>1230.2951851851899</v>
      </c>
      <c r="U36" s="73">
        <v>30.746627866700901</v>
      </c>
      <c r="V36" s="40"/>
      <c r="W36" s="40"/>
    </row>
    <row r="37" spans="1:23" ht="12" customHeight="1" thickBot="1" x14ac:dyDescent="0.2">
      <c r="A37" s="56"/>
      <c r="B37" s="45" t="s">
        <v>36</v>
      </c>
      <c r="C37" s="46"/>
      <c r="D37" s="71">
        <v>257276.04</v>
      </c>
      <c r="E37" s="71">
        <v>174823.337</v>
      </c>
      <c r="F37" s="72">
        <v>147.16344191508</v>
      </c>
      <c r="G37" s="71">
        <v>323796.71000000002</v>
      </c>
      <c r="H37" s="72">
        <v>-20.5439610550706</v>
      </c>
      <c r="I37" s="71">
        <v>-21737.59</v>
      </c>
      <c r="J37" s="72">
        <v>-8.4491311355694094</v>
      </c>
      <c r="K37" s="71">
        <v>-26034.62</v>
      </c>
      <c r="L37" s="72">
        <v>-8.0404214113231696</v>
      </c>
      <c r="M37" s="72">
        <v>-0.165050613375574</v>
      </c>
      <c r="N37" s="71">
        <v>1368261.05</v>
      </c>
      <c r="O37" s="71">
        <v>95177735.780000001</v>
      </c>
      <c r="P37" s="71">
        <v>86</v>
      </c>
      <c r="Q37" s="71">
        <v>125</v>
      </c>
      <c r="R37" s="72">
        <v>-31.2</v>
      </c>
      <c r="S37" s="71">
        <v>2991.5818604651199</v>
      </c>
      <c r="T37" s="71">
        <v>2369.6696000000002</v>
      </c>
      <c r="U37" s="73">
        <v>20.788742861558301</v>
      </c>
      <c r="V37" s="40"/>
      <c r="W37" s="40"/>
    </row>
    <row r="38" spans="1:23" ht="12" customHeight="1" thickBot="1" x14ac:dyDescent="0.2">
      <c r="A38" s="56"/>
      <c r="B38" s="45" t="s">
        <v>37</v>
      </c>
      <c r="C38" s="46"/>
      <c r="D38" s="71">
        <v>149864.1</v>
      </c>
      <c r="E38" s="71">
        <v>177941.7095</v>
      </c>
      <c r="F38" s="72">
        <v>84.220894820615399</v>
      </c>
      <c r="G38" s="71">
        <v>367746.17</v>
      </c>
      <c r="H38" s="72">
        <v>-59.247950835218802</v>
      </c>
      <c r="I38" s="71">
        <v>-6775.24</v>
      </c>
      <c r="J38" s="72">
        <v>-4.5209226225627104</v>
      </c>
      <c r="K38" s="71">
        <v>-4934.2</v>
      </c>
      <c r="L38" s="72">
        <v>-1.3417406903245199</v>
      </c>
      <c r="M38" s="72">
        <v>0.37311823598556998</v>
      </c>
      <c r="N38" s="71">
        <v>2312957.1800000002</v>
      </c>
      <c r="O38" s="71">
        <v>99973962.280000001</v>
      </c>
      <c r="P38" s="71">
        <v>81</v>
      </c>
      <c r="Q38" s="71">
        <v>193</v>
      </c>
      <c r="R38" s="72">
        <v>-58.031088082901597</v>
      </c>
      <c r="S38" s="71">
        <v>1850.1740740740699</v>
      </c>
      <c r="T38" s="71">
        <v>2548.0587046632099</v>
      </c>
      <c r="U38" s="73">
        <v>-37.7199443213687</v>
      </c>
      <c r="V38" s="40"/>
      <c r="W38" s="40"/>
    </row>
    <row r="39" spans="1:23" ht="12" thickBot="1" x14ac:dyDescent="0.2">
      <c r="A39" s="56"/>
      <c r="B39" s="45" t="s">
        <v>38</v>
      </c>
      <c r="C39" s="46"/>
      <c r="D39" s="71">
        <v>129618.98</v>
      </c>
      <c r="E39" s="71">
        <v>101215.29210000001</v>
      </c>
      <c r="F39" s="72">
        <v>128.062644794758</v>
      </c>
      <c r="G39" s="71">
        <v>351545.82</v>
      </c>
      <c r="H39" s="72">
        <v>-63.128851880531499</v>
      </c>
      <c r="I39" s="71">
        <v>-24567.58</v>
      </c>
      <c r="J39" s="72">
        <v>-18.9536902697429</v>
      </c>
      <c r="K39" s="71">
        <v>-35740.629999999997</v>
      </c>
      <c r="L39" s="72">
        <v>-10.166706007199901</v>
      </c>
      <c r="M39" s="72">
        <v>-0.31261480281685</v>
      </c>
      <c r="N39" s="71">
        <v>1236583.1399999999</v>
      </c>
      <c r="O39" s="71">
        <v>63545533.520000003</v>
      </c>
      <c r="P39" s="71">
        <v>84</v>
      </c>
      <c r="Q39" s="71">
        <v>158</v>
      </c>
      <c r="R39" s="72">
        <v>-46.835443037974699</v>
      </c>
      <c r="S39" s="71">
        <v>1543.0830952381</v>
      </c>
      <c r="T39" s="71">
        <v>1417.1334177215199</v>
      </c>
      <c r="U39" s="73">
        <v>8.1622096635788992</v>
      </c>
      <c r="V39" s="40"/>
      <c r="W39" s="40"/>
    </row>
    <row r="40" spans="1:23" ht="12" customHeight="1" thickBot="1" x14ac:dyDescent="0.2">
      <c r="A40" s="56"/>
      <c r="B40" s="45" t="s">
        <v>73</v>
      </c>
      <c r="C40" s="46"/>
      <c r="D40" s="74"/>
      <c r="E40" s="74"/>
      <c r="F40" s="74"/>
      <c r="G40" s="71">
        <v>4.95</v>
      </c>
      <c r="H40" s="74"/>
      <c r="I40" s="74"/>
      <c r="J40" s="74"/>
      <c r="K40" s="71">
        <v>0.05</v>
      </c>
      <c r="L40" s="72">
        <v>1.0101010101010099</v>
      </c>
      <c r="M40" s="74"/>
      <c r="N40" s="71">
        <v>72.81</v>
      </c>
      <c r="O40" s="71">
        <v>3755.85</v>
      </c>
      <c r="P40" s="74"/>
      <c r="Q40" s="71">
        <v>33</v>
      </c>
      <c r="R40" s="74"/>
      <c r="S40" s="74"/>
      <c r="T40" s="71">
        <v>0.38939393939393901</v>
      </c>
      <c r="U40" s="75"/>
      <c r="V40" s="40"/>
      <c r="W40" s="40"/>
    </row>
    <row r="41" spans="1:23" ht="12" customHeight="1" thickBot="1" x14ac:dyDescent="0.2">
      <c r="A41" s="56"/>
      <c r="B41" s="45" t="s">
        <v>33</v>
      </c>
      <c r="C41" s="46"/>
      <c r="D41" s="71">
        <v>160750.34210000001</v>
      </c>
      <c r="E41" s="71">
        <v>94894.742700000003</v>
      </c>
      <c r="F41" s="72">
        <v>169.398575227919</v>
      </c>
      <c r="G41" s="71">
        <v>320347.86290000001</v>
      </c>
      <c r="H41" s="72">
        <v>-49.820067271627202</v>
      </c>
      <c r="I41" s="71">
        <v>10328.309800000001</v>
      </c>
      <c r="J41" s="72">
        <v>6.4250624073788503</v>
      </c>
      <c r="K41" s="71">
        <v>20250.587500000001</v>
      </c>
      <c r="L41" s="72">
        <v>6.3214367396361997</v>
      </c>
      <c r="M41" s="72">
        <v>-0.48997480690375</v>
      </c>
      <c r="N41" s="71">
        <v>1034921.9659</v>
      </c>
      <c r="O41" s="71">
        <v>40375698.470600002</v>
      </c>
      <c r="P41" s="71">
        <v>264</v>
      </c>
      <c r="Q41" s="71">
        <v>325</v>
      </c>
      <c r="R41" s="72">
        <v>-18.769230769230798</v>
      </c>
      <c r="S41" s="71">
        <v>608.902810984849</v>
      </c>
      <c r="T41" s="71">
        <v>652.52044707692301</v>
      </c>
      <c r="U41" s="73">
        <v>-7.1633165925982096</v>
      </c>
      <c r="V41" s="40"/>
      <c r="W41" s="40"/>
    </row>
    <row r="42" spans="1:23" ht="12" thickBot="1" x14ac:dyDescent="0.2">
      <c r="A42" s="56"/>
      <c r="B42" s="45" t="s">
        <v>34</v>
      </c>
      <c r="C42" s="46"/>
      <c r="D42" s="71">
        <v>292822.7549</v>
      </c>
      <c r="E42" s="71">
        <v>299133.88510000001</v>
      </c>
      <c r="F42" s="72">
        <v>97.890198832576203</v>
      </c>
      <c r="G42" s="71">
        <v>543210.35869999998</v>
      </c>
      <c r="H42" s="72">
        <v>-46.0940406952516</v>
      </c>
      <c r="I42" s="71">
        <v>20675.743900000001</v>
      </c>
      <c r="J42" s="72">
        <v>7.06083921212368</v>
      </c>
      <c r="K42" s="71">
        <v>32989.338900000002</v>
      </c>
      <c r="L42" s="72">
        <v>6.0730319979444802</v>
      </c>
      <c r="M42" s="72">
        <v>-0.373259829101941</v>
      </c>
      <c r="N42" s="71">
        <v>2230753.7700999998</v>
      </c>
      <c r="O42" s="71">
        <v>104137942.8246</v>
      </c>
      <c r="P42" s="71">
        <v>1618</v>
      </c>
      <c r="Q42" s="71">
        <v>2131</v>
      </c>
      <c r="R42" s="72">
        <v>-24.073205068043201</v>
      </c>
      <c r="S42" s="71">
        <v>180.978216872682</v>
      </c>
      <c r="T42" s="71">
        <v>201.41138071328001</v>
      </c>
      <c r="U42" s="73">
        <v>-11.2903995816096</v>
      </c>
      <c r="V42" s="40"/>
      <c r="W42" s="40"/>
    </row>
    <row r="43" spans="1:23" ht="12" thickBot="1" x14ac:dyDescent="0.2">
      <c r="A43" s="56"/>
      <c r="B43" s="45" t="s">
        <v>39</v>
      </c>
      <c r="C43" s="46"/>
      <c r="D43" s="71">
        <v>66487.199999999997</v>
      </c>
      <c r="E43" s="71">
        <v>74954.675399999993</v>
      </c>
      <c r="F43" s="72">
        <v>88.703205830973403</v>
      </c>
      <c r="G43" s="71">
        <v>175700.06</v>
      </c>
      <c r="H43" s="72">
        <v>-62.1586924899172</v>
      </c>
      <c r="I43" s="71">
        <v>-7317.12</v>
      </c>
      <c r="J43" s="72">
        <v>-11.0053062845179</v>
      </c>
      <c r="K43" s="71">
        <v>-9809.5</v>
      </c>
      <c r="L43" s="72">
        <v>-5.5830942801044001</v>
      </c>
      <c r="M43" s="72">
        <v>-0.25407818951016897</v>
      </c>
      <c r="N43" s="71">
        <v>571989.14</v>
      </c>
      <c r="O43" s="71">
        <v>43267855.329999998</v>
      </c>
      <c r="P43" s="71">
        <v>63</v>
      </c>
      <c r="Q43" s="71">
        <v>108</v>
      </c>
      <c r="R43" s="72">
        <v>-41.6666666666667</v>
      </c>
      <c r="S43" s="71">
        <v>1055.3523809523799</v>
      </c>
      <c r="T43" s="71">
        <v>1362.32268518519</v>
      </c>
      <c r="U43" s="73">
        <v>-29.086995943078801</v>
      </c>
      <c r="V43" s="40"/>
      <c r="W43" s="40"/>
    </row>
    <row r="44" spans="1:23" ht="12" thickBot="1" x14ac:dyDescent="0.2">
      <c r="A44" s="56"/>
      <c r="B44" s="45" t="s">
        <v>40</v>
      </c>
      <c r="C44" s="46"/>
      <c r="D44" s="71">
        <v>47654.720000000001</v>
      </c>
      <c r="E44" s="71">
        <v>15307.666999999999</v>
      </c>
      <c r="F44" s="72">
        <v>311.312755888928</v>
      </c>
      <c r="G44" s="71">
        <v>55091.46</v>
      </c>
      <c r="H44" s="72">
        <v>-13.498898014320201</v>
      </c>
      <c r="I44" s="71">
        <v>5947.33</v>
      </c>
      <c r="J44" s="72">
        <v>12.480043949476601</v>
      </c>
      <c r="K44" s="71">
        <v>5881.42</v>
      </c>
      <c r="L44" s="72">
        <v>10.6757381271072</v>
      </c>
      <c r="M44" s="72">
        <v>1.1206477347307E-2</v>
      </c>
      <c r="N44" s="71">
        <v>341618.97</v>
      </c>
      <c r="O44" s="71">
        <v>16428607.43</v>
      </c>
      <c r="P44" s="71">
        <v>53</v>
      </c>
      <c r="Q44" s="71">
        <v>79</v>
      </c>
      <c r="R44" s="72">
        <v>-32.911392405063303</v>
      </c>
      <c r="S44" s="71">
        <v>899.14566037735904</v>
      </c>
      <c r="T44" s="71">
        <v>934.718481012658</v>
      </c>
      <c r="U44" s="73">
        <v>-3.9562911998452202</v>
      </c>
      <c r="V44" s="40"/>
      <c r="W44" s="40"/>
    </row>
    <row r="45" spans="1:23" ht="12" thickBot="1" x14ac:dyDescent="0.2">
      <c r="A45" s="57"/>
      <c r="B45" s="45" t="s">
        <v>35</v>
      </c>
      <c r="C45" s="46"/>
      <c r="D45" s="76">
        <v>16608.8354</v>
      </c>
      <c r="E45" s="77"/>
      <c r="F45" s="77"/>
      <c r="G45" s="76">
        <v>15156.4557</v>
      </c>
      <c r="H45" s="78">
        <v>9.5825813682812306</v>
      </c>
      <c r="I45" s="76">
        <v>2829.2539000000002</v>
      </c>
      <c r="J45" s="78">
        <v>17.034631458867999</v>
      </c>
      <c r="K45" s="76">
        <v>2131.9823999999999</v>
      </c>
      <c r="L45" s="78">
        <v>14.066497090081601</v>
      </c>
      <c r="M45" s="78">
        <v>0.32705312201451597</v>
      </c>
      <c r="N45" s="76">
        <v>102447.25599999999</v>
      </c>
      <c r="O45" s="76">
        <v>4699512.4077000003</v>
      </c>
      <c r="P45" s="76">
        <v>17</v>
      </c>
      <c r="Q45" s="76">
        <v>20</v>
      </c>
      <c r="R45" s="78">
        <v>-15</v>
      </c>
      <c r="S45" s="76">
        <v>976.99031764705899</v>
      </c>
      <c r="T45" s="76">
        <v>757.77758500000004</v>
      </c>
      <c r="U45" s="79">
        <v>22.437554261029</v>
      </c>
      <c r="V45" s="40"/>
      <c r="W45" s="40"/>
    </row>
  </sheetData>
  <mergeCells count="43">
    <mergeCell ref="A1:U4"/>
    <mergeCell ref="W1:W4"/>
    <mergeCell ref="B6:C6"/>
    <mergeCell ref="A7:C7"/>
    <mergeCell ref="A8:A45"/>
    <mergeCell ref="B8:C8"/>
    <mergeCell ref="B9:C9"/>
    <mergeCell ref="B10:C10"/>
    <mergeCell ref="B11:C11"/>
    <mergeCell ref="B12:C12"/>
    <mergeCell ref="B24:C24"/>
    <mergeCell ref="B13:C13"/>
    <mergeCell ref="B14:C14"/>
    <mergeCell ref="B15:C15"/>
    <mergeCell ref="B16:C16"/>
    <mergeCell ref="B17:C17"/>
    <mergeCell ref="B18:C18"/>
    <mergeCell ref="B36:C36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43:C43"/>
    <mergeCell ref="B44:C44"/>
    <mergeCell ref="B45:C45"/>
    <mergeCell ref="B37:C37"/>
    <mergeCell ref="B38:C38"/>
    <mergeCell ref="B39:C39"/>
    <mergeCell ref="B40:C40"/>
    <mergeCell ref="B41:C41"/>
    <mergeCell ref="B42:C42"/>
    <mergeCell ref="B19:C19"/>
    <mergeCell ref="B20:C20"/>
    <mergeCell ref="B21:C21"/>
    <mergeCell ref="B22:C22"/>
    <mergeCell ref="B23:C23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63"/>
  <sheetViews>
    <sheetView topLeftCell="A22" workbookViewId="0">
      <selection activeCell="F35" sqref="F35"/>
    </sheetView>
  </sheetViews>
  <sheetFormatPr defaultRowHeight="13.5" x14ac:dyDescent="0.1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 x14ac:dyDescent="0.2">
      <c r="A1" s="30" t="s">
        <v>63</v>
      </c>
      <c r="B1" s="31" t="s">
        <v>64</v>
      </c>
      <c r="C1" s="30" t="s">
        <v>65</v>
      </c>
      <c r="D1" s="30" t="s">
        <v>66</v>
      </c>
      <c r="E1" s="30" t="s">
        <v>67</v>
      </c>
      <c r="F1" s="30" t="s">
        <v>68</v>
      </c>
      <c r="G1" s="30" t="s">
        <v>67</v>
      </c>
      <c r="H1" s="30" t="s">
        <v>69</v>
      </c>
    </row>
    <row r="2" spans="1:8" ht="14.25" x14ac:dyDescent="0.2">
      <c r="A2" s="32">
        <v>1</v>
      </c>
      <c r="B2" s="33">
        <v>12</v>
      </c>
      <c r="C2" s="32">
        <v>67204</v>
      </c>
      <c r="D2" s="32">
        <v>561002.03165897401</v>
      </c>
      <c r="E2" s="32">
        <v>414555.59184102598</v>
      </c>
      <c r="F2" s="32">
        <v>146446.43981794899</v>
      </c>
      <c r="G2" s="32">
        <v>414555.59184102598</v>
      </c>
      <c r="H2" s="32">
        <v>0.26104440189794498</v>
      </c>
    </row>
    <row r="3" spans="1:8" ht="14.25" x14ac:dyDescent="0.2">
      <c r="A3" s="32">
        <v>2</v>
      </c>
      <c r="B3" s="33">
        <v>13</v>
      </c>
      <c r="C3" s="32">
        <v>14409</v>
      </c>
      <c r="D3" s="32">
        <v>121686.286311444</v>
      </c>
      <c r="E3" s="32">
        <v>94617.955670040101</v>
      </c>
      <c r="F3" s="32">
        <v>27068.330641403802</v>
      </c>
      <c r="G3" s="32">
        <v>94617.955670040101</v>
      </c>
      <c r="H3" s="32">
        <v>0.22244355926949</v>
      </c>
    </row>
    <row r="4" spans="1:8" ht="14.25" x14ac:dyDescent="0.2">
      <c r="A4" s="32">
        <v>3</v>
      </c>
      <c r="B4" s="33">
        <v>14</v>
      </c>
      <c r="C4" s="32">
        <v>116956</v>
      </c>
      <c r="D4" s="32">
        <v>161859.35701111099</v>
      </c>
      <c r="E4" s="32">
        <v>115954.865279487</v>
      </c>
      <c r="F4" s="32">
        <v>45904.491731623901</v>
      </c>
      <c r="G4" s="32">
        <v>115954.865279487</v>
      </c>
      <c r="H4" s="32">
        <v>0.28360727843786498</v>
      </c>
    </row>
    <row r="5" spans="1:8" ht="14.25" x14ac:dyDescent="0.2">
      <c r="A5" s="32">
        <v>4</v>
      </c>
      <c r="B5" s="33">
        <v>15</v>
      </c>
      <c r="C5" s="32">
        <v>3223</v>
      </c>
      <c r="D5" s="32">
        <v>51529.2940760684</v>
      </c>
      <c r="E5" s="32">
        <v>39580.141712820499</v>
      </c>
      <c r="F5" s="32">
        <v>11949.1523632479</v>
      </c>
      <c r="G5" s="32">
        <v>39580.141712820499</v>
      </c>
      <c r="H5" s="32">
        <v>0.23189047273980401</v>
      </c>
    </row>
    <row r="6" spans="1:8" ht="14.25" x14ac:dyDescent="0.2">
      <c r="A6" s="32">
        <v>5</v>
      </c>
      <c r="B6" s="33">
        <v>16</v>
      </c>
      <c r="C6" s="32">
        <v>2686</v>
      </c>
      <c r="D6" s="32">
        <v>132070.602208547</v>
      </c>
      <c r="E6" s="32">
        <v>111018.485120513</v>
      </c>
      <c r="F6" s="32">
        <v>21052.1170880342</v>
      </c>
      <c r="G6" s="32">
        <v>111018.485120513</v>
      </c>
      <c r="H6" s="32">
        <v>0.15940047774440899</v>
      </c>
    </row>
    <row r="7" spans="1:8" ht="14.25" x14ac:dyDescent="0.2">
      <c r="A7" s="32">
        <v>6</v>
      </c>
      <c r="B7" s="33">
        <v>17</v>
      </c>
      <c r="C7" s="32">
        <v>20804</v>
      </c>
      <c r="D7" s="32">
        <v>258664.83464615399</v>
      </c>
      <c r="E7" s="32">
        <v>190000.47685555599</v>
      </c>
      <c r="F7" s="32">
        <v>68664.357790598297</v>
      </c>
      <c r="G7" s="32">
        <v>190000.47685555599</v>
      </c>
      <c r="H7" s="32">
        <v>0.26545687157100101</v>
      </c>
    </row>
    <row r="8" spans="1:8" ht="14.25" x14ac:dyDescent="0.2">
      <c r="A8" s="32">
        <v>7</v>
      </c>
      <c r="B8" s="33">
        <v>18</v>
      </c>
      <c r="C8" s="32">
        <v>88080</v>
      </c>
      <c r="D8" s="32">
        <v>170734.87034871799</v>
      </c>
      <c r="E8" s="32">
        <v>143391.54335640999</v>
      </c>
      <c r="F8" s="32">
        <v>27343.326992307699</v>
      </c>
      <c r="G8" s="32">
        <v>143391.54335640999</v>
      </c>
      <c r="H8" s="32">
        <v>0.160150805377134</v>
      </c>
    </row>
    <row r="9" spans="1:8" ht="14.25" x14ac:dyDescent="0.2">
      <c r="A9" s="32">
        <v>8</v>
      </c>
      <c r="B9" s="33">
        <v>19</v>
      </c>
      <c r="C9" s="32">
        <v>17289</v>
      </c>
      <c r="D9" s="32">
        <v>118377.745352991</v>
      </c>
      <c r="E9" s="32">
        <v>99135.533742735002</v>
      </c>
      <c r="F9" s="32">
        <v>19242.2116102564</v>
      </c>
      <c r="G9" s="32">
        <v>99135.533742735002</v>
      </c>
      <c r="H9" s="32">
        <v>0.16254923214560199</v>
      </c>
    </row>
    <row r="10" spans="1:8" ht="14.25" x14ac:dyDescent="0.2">
      <c r="A10" s="32">
        <v>9</v>
      </c>
      <c r="B10" s="33">
        <v>21</v>
      </c>
      <c r="C10" s="32">
        <v>231251</v>
      </c>
      <c r="D10" s="32">
        <v>912936.81716410303</v>
      </c>
      <c r="E10" s="32">
        <v>864671.35587435903</v>
      </c>
      <c r="F10" s="32">
        <v>48265.461289743602</v>
      </c>
      <c r="G10" s="32">
        <v>864671.35587435903</v>
      </c>
      <c r="H10" s="35">
        <v>5.28683479319772E-2</v>
      </c>
    </row>
    <row r="11" spans="1:8" ht="14.25" x14ac:dyDescent="0.2">
      <c r="A11" s="32">
        <v>10</v>
      </c>
      <c r="B11" s="33">
        <v>22</v>
      </c>
      <c r="C11" s="32">
        <v>33603</v>
      </c>
      <c r="D11" s="32">
        <v>419949.96347777802</v>
      </c>
      <c r="E11" s="32">
        <v>375789.22453589702</v>
      </c>
      <c r="F11" s="32">
        <v>44160.7389418803</v>
      </c>
      <c r="G11" s="32">
        <v>375789.22453589702</v>
      </c>
      <c r="H11" s="32">
        <v>0.105157144380171</v>
      </c>
    </row>
    <row r="12" spans="1:8" ht="14.25" x14ac:dyDescent="0.2">
      <c r="A12" s="32">
        <v>11</v>
      </c>
      <c r="B12" s="33">
        <v>23</v>
      </c>
      <c r="C12" s="32">
        <v>287355.81099999999</v>
      </c>
      <c r="D12" s="32">
        <v>2217944.02381942</v>
      </c>
      <c r="E12" s="32">
        <v>1862218.4742117201</v>
      </c>
      <c r="F12" s="32">
        <v>355725.54960770003</v>
      </c>
      <c r="G12" s="32">
        <v>1862218.4742117201</v>
      </c>
      <c r="H12" s="32">
        <v>0.16038526932484101</v>
      </c>
    </row>
    <row r="13" spans="1:8" ht="14.25" x14ac:dyDescent="0.2">
      <c r="A13" s="32">
        <v>12</v>
      </c>
      <c r="B13" s="33">
        <v>24</v>
      </c>
      <c r="C13" s="32">
        <v>17045</v>
      </c>
      <c r="D13" s="32">
        <v>447681.58711709402</v>
      </c>
      <c r="E13" s="32">
        <v>405979.880095726</v>
      </c>
      <c r="F13" s="32">
        <v>41701.707021367503</v>
      </c>
      <c r="G13" s="32">
        <v>405979.880095726</v>
      </c>
      <c r="H13" s="32">
        <v>9.3150373438209297E-2</v>
      </c>
    </row>
    <row r="14" spans="1:8" ht="14.25" x14ac:dyDescent="0.2">
      <c r="A14" s="32">
        <v>13</v>
      </c>
      <c r="B14" s="33">
        <v>25</v>
      </c>
      <c r="C14" s="32">
        <v>85254</v>
      </c>
      <c r="D14" s="32">
        <v>925826.08649999998</v>
      </c>
      <c r="E14" s="32">
        <v>832515.08510000003</v>
      </c>
      <c r="F14" s="32">
        <v>93311.001399999994</v>
      </c>
      <c r="G14" s="32">
        <v>832515.08510000003</v>
      </c>
      <c r="H14" s="32">
        <v>0.100786749002454</v>
      </c>
    </row>
    <row r="15" spans="1:8" ht="14.25" x14ac:dyDescent="0.2">
      <c r="A15" s="32">
        <v>14</v>
      </c>
      <c r="B15" s="33">
        <v>26</v>
      </c>
      <c r="C15" s="32">
        <v>66785</v>
      </c>
      <c r="D15" s="32">
        <v>365352.92063790897</v>
      </c>
      <c r="E15" s="32">
        <v>315461.64542843198</v>
      </c>
      <c r="F15" s="32">
        <v>49891.275209477302</v>
      </c>
      <c r="G15" s="32">
        <v>315461.64542843198</v>
      </c>
      <c r="H15" s="32">
        <v>0.13655638805997999</v>
      </c>
    </row>
    <row r="16" spans="1:8" ht="14.25" x14ac:dyDescent="0.2">
      <c r="A16" s="32">
        <v>15</v>
      </c>
      <c r="B16" s="33">
        <v>27</v>
      </c>
      <c r="C16" s="32">
        <v>188917.55900000001</v>
      </c>
      <c r="D16" s="32">
        <v>1291578.5295247899</v>
      </c>
      <c r="E16" s="32">
        <v>1109783.38309231</v>
      </c>
      <c r="F16" s="32">
        <v>181795.146432479</v>
      </c>
      <c r="G16" s="32">
        <v>1109783.38309231</v>
      </c>
      <c r="H16" s="32">
        <v>0.140754233890344</v>
      </c>
    </row>
    <row r="17" spans="1:8" ht="14.25" x14ac:dyDescent="0.2">
      <c r="A17" s="32">
        <v>16</v>
      </c>
      <c r="B17" s="33">
        <v>29</v>
      </c>
      <c r="C17" s="32">
        <v>195141</v>
      </c>
      <c r="D17" s="32">
        <v>2549553.9296333301</v>
      </c>
      <c r="E17" s="32">
        <v>2231916.3817632501</v>
      </c>
      <c r="F17" s="32">
        <v>317637.54787008499</v>
      </c>
      <c r="G17" s="32">
        <v>2231916.3817632501</v>
      </c>
      <c r="H17" s="32">
        <v>0.124585537955562</v>
      </c>
    </row>
    <row r="18" spans="1:8" ht="14.25" x14ac:dyDescent="0.2">
      <c r="A18" s="32">
        <v>17</v>
      </c>
      <c r="B18" s="33">
        <v>31</v>
      </c>
      <c r="C18" s="32">
        <v>28714.833999999999</v>
      </c>
      <c r="D18" s="32">
        <v>259284.436981423</v>
      </c>
      <c r="E18" s="32">
        <v>212380.71078129299</v>
      </c>
      <c r="F18" s="32">
        <v>46903.726200130397</v>
      </c>
      <c r="G18" s="32">
        <v>212380.71078129299</v>
      </c>
      <c r="H18" s="32">
        <v>0.18089680486102899</v>
      </c>
    </row>
    <row r="19" spans="1:8" ht="14.25" x14ac:dyDescent="0.2">
      <c r="A19" s="32">
        <v>18</v>
      </c>
      <c r="B19" s="33">
        <v>32</v>
      </c>
      <c r="C19" s="32">
        <v>14739.834999999999</v>
      </c>
      <c r="D19" s="32">
        <v>220471.03126732499</v>
      </c>
      <c r="E19" s="32">
        <v>199261.60424492299</v>
      </c>
      <c r="F19" s="32">
        <v>21209.4270224022</v>
      </c>
      <c r="G19" s="32">
        <v>199261.60424492299</v>
      </c>
      <c r="H19" s="32">
        <v>9.6200516233288597E-2</v>
      </c>
    </row>
    <row r="20" spans="1:8" ht="14.25" x14ac:dyDescent="0.2">
      <c r="A20" s="32">
        <v>19</v>
      </c>
      <c r="B20" s="33">
        <v>33</v>
      </c>
      <c r="C20" s="32">
        <v>48301.737000000001</v>
      </c>
      <c r="D20" s="32">
        <v>576325.25709034898</v>
      </c>
      <c r="E20" s="32">
        <v>457371.71750356001</v>
      </c>
      <c r="F20" s="32">
        <v>118953.539586789</v>
      </c>
      <c r="G20" s="32">
        <v>457371.71750356001</v>
      </c>
      <c r="H20" s="32">
        <v>0.20640001131885399</v>
      </c>
    </row>
    <row r="21" spans="1:8" ht="14.25" x14ac:dyDescent="0.2">
      <c r="A21" s="32">
        <v>20</v>
      </c>
      <c r="B21" s="33">
        <v>34</v>
      </c>
      <c r="C21" s="32">
        <v>48959.786999999997</v>
      </c>
      <c r="D21" s="32">
        <v>276036.69751560403</v>
      </c>
      <c r="E21" s="32">
        <v>200225.37649108001</v>
      </c>
      <c r="F21" s="32">
        <v>75811.321024523902</v>
      </c>
      <c r="G21" s="32">
        <v>200225.37649108001</v>
      </c>
      <c r="H21" s="32">
        <v>0.27464218238677601</v>
      </c>
    </row>
    <row r="22" spans="1:8" ht="14.25" x14ac:dyDescent="0.2">
      <c r="A22" s="32">
        <v>21</v>
      </c>
      <c r="B22" s="33">
        <v>35</v>
      </c>
      <c r="C22" s="32">
        <v>31599.05</v>
      </c>
      <c r="D22" s="32">
        <v>794397.79837522097</v>
      </c>
      <c r="E22" s="32">
        <v>761155.68377256603</v>
      </c>
      <c r="F22" s="32">
        <v>33242.114602654903</v>
      </c>
      <c r="G22" s="32">
        <v>761155.68377256603</v>
      </c>
      <c r="H22" s="32">
        <v>4.1845678161048297E-2</v>
      </c>
    </row>
    <row r="23" spans="1:8" ht="14.25" x14ac:dyDescent="0.2">
      <c r="A23" s="32">
        <v>22</v>
      </c>
      <c r="B23" s="33">
        <v>36</v>
      </c>
      <c r="C23" s="32">
        <v>114083.747</v>
      </c>
      <c r="D23" s="32">
        <v>542280.52343008795</v>
      </c>
      <c r="E23" s="32">
        <v>458339.26769488398</v>
      </c>
      <c r="F23" s="32">
        <v>83941.255735204206</v>
      </c>
      <c r="G23" s="32">
        <v>458339.26769488398</v>
      </c>
      <c r="H23" s="32">
        <v>0.15479304918467399</v>
      </c>
    </row>
    <row r="24" spans="1:8" ht="14.25" x14ac:dyDescent="0.2">
      <c r="A24" s="32">
        <v>23</v>
      </c>
      <c r="B24" s="33">
        <v>37</v>
      </c>
      <c r="C24" s="32">
        <v>122367.79399999999</v>
      </c>
      <c r="D24" s="32">
        <v>1039654.46060796</v>
      </c>
      <c r="E24" s="32">
        <v>905064.45925759</v>
      </c>
      <c r="F24" s="32">
        <v>134590.00135037501</v>
      </c>
      <c r="G24" s="32">
        <v>905064.45925759</v>
      </c>
      <c r="H24" s="32">
        <v>0.12945647467493199</v>
      </c>
    </row>
    <row r="25" spans="1:8" ht="14.25" x14ac:dyDescent="0.2">
      <c r="A25" s="32">
        <v>24</v>
      </c>
      <c r="B25" s="33">
        <v>38</v>
      </c>
      <c r="C25" s="32">
        <v>163216.552</v>
      </c>
      <c r="D25" s="32">
        <v>788122.83189469005</v>
      </c>
      <c r="E25" s="32">
        <v>752737.93427876104</v>
      </c>
      <c r="F25" s="32">
        <v>35384.8976159292</v>
      </c>
      <c r="G25" s="32">
        <v>752737.93427876104</v>
      </c>
      <c r="H25" s="32">
        <v>4.4897693841532298E-2</v>
      </c>
    </row>
    <row r="26" spans="1:8" ht="14.25" x14ac:dyDescent="0.2">
      <c r="A26" s="32">
        <v>25</v>
      </c>
      <c r="B26" s="33">
        <v>39</v>
      </c>
      <c r="C26" s="32">
        <v>69195.807000000001</v>
      </c>
      <c r="D26" s="32">
        <v>115178.10589981099</v>
      </c>
      <c r="E26" s="32">
        <v>83317.575637834394</v>
      </c>
      <c r="F26" s="32">
        <v>31860.530261976499</v>
      </c>
      <c r="G26" s="32">
        <v>83317.575637834394</v>
      </c>
      <c r="H26" s="32">
        <v>0.27661967535471399</v>
      </c>
    </row>
    <row r="27" spans="1:8" ht="14.25" x14ac:dyDescent="0.2">
      <c r="A27" s="32">
        <v>26</v>
      </c>
      <c r="B27" s="33">
        <v>42</v>
      </c>
      <c r="C27" s="32">
        <v>7700.8819999999996</v>
      </c>
      <c r="D27" s="32">
        <v>141849.99669999999</v>
      </c>
      <c r="E27" s="32">
        <v>120872.3964</v>
      </c>
      <c r="F27" s="32">
        <v>20977.600299999998</v>
      </c>
      <c r="G27" s="32">
        <v>120872.3964</v>
      </c>
      <c r="H27" s="32">
        <v>0.147885800409046</v>
      </c>
    </row>
    <row r="28" spans="1:8" ht="14.25" x14ac:dyDescent="0.2">
      <c r="A28" s="32">
        <v>27</v>
      </c>
      <c r="B28" s="33">
        <v>75</v>
      </c>
      <c r="C28" s="32">
        <v>284</v>
      </c>
      <c r="D28" s="32">
        <v>160750.34188034199</v>
      </c>
      <c r="E28" s="32">
        <v>150422.03376068399</v>
      </c>
      <c r="F28" s="32">
        <v>10328.308119658101</v>
      </c>
      <c r="G28" s="32">
        <v>150422.03376068399</v>
      </c>
      <c r="H28" s="32">
        <v>6.4250613708468698E-2</v>
      </c>
    </row>
    <row r="29" spans="1:8" ht="14.25" x14ac:dyDescent="0.2">
      <c r="A29" s="32">
        <v>28</v>
      </c>
      <c r="B29" s="33">
        <v>76</v>
      </c>
      <c r="C29" s="32">
        <v>1676</v>
      </c>
      <c r="D29" s="32">
        <v>292822.74870256399</v>
      </c>
      <c r="E29" s="32">
        <v>272147.01100598299</v>
      </c>
      <c r="F29" s="32">
        <v>20675.7376965812</v>
      </c>
      <c r="G29" s="32">
        <v>272147.01100598299</v>
      </c>
      <c r="H29" s="32">
        <v>7.0608372430731703E-2</v>
      </c>
    </row>
    <row r="30" spans="1:8" ht="14.25" x14ac:dyDescent="0.2">
      <c r="A30" s="32">
        <v>29</v>
      </c>
      <c r="B30" s="33">
        <v>99</v>
      </c>
      <c r="C30" s="32">
        <v>17</v>
      </c>
      <c r="D30" s="32">
        <v>16608.835186445802</v>
      </c>
      <c r="E30" s="32">
        <v>13779.5816050223</v>
      </c>
      <c r="F30" s="32">
        <v>2829.2535814234898</v>
      </c>
      <c r="G30" s="32">
        <v>13779.5816050223</v>
      </c>
      <c r="H30" s="32">
        <v>0.17034629759782299</v>
      </c>
    </row>
    <row r="31" spans="1:8" ht="14.25" x14ac:dyDescent="0.2">
      <c r="A31" s="32">
        <v>30</v>
      </c>
      <c r="B31" s="33">
        <v>40</v>
      </c>
      <c r="C31" s="32">
        <v>0</v>
      </c>
      <c r="D31" s="32">
        <v>0</v>
      </c>
      <c r="E31" s="32">
        <v>0</v>
      </c>
      <c r="F31" s="32">
        <v>0</v>
      </c>
      <c r="G31" s="32">
        <v>0</v>
      </c>
      <c r="H31" s="32">
        <v>0</v>
      </c>
    </row>
    <row r="32" spans="1:8" ht="14.25" x14ac:dyDescent="0.2">
      <c r="A32" s="32"/>
      <c r="B32" s="37">
        <v>70</v>
      </c>
      <c r="C32" s="38">
        <v>80</v>
      </c>
      <c r="D32" s="38">
        <v>140344.53</v>
      </c>
      <c r="E32" s="38">
        <v>141028.66</v>
      </c>
      <c r="F32" s="32"/>
      <c r="G32" s="32"/>
      <c r="H32" s="32"/>
    </row>
    <row r="33" spans="1:8" ht="14.25" x14ac:dyDescent="0.2">
      <c r="A33" s="32"/>
      <c r="B33" s="37">
        <v>71</v>
      </c>
      <c r="C33" s="38">
        <v>84</v>
      </c>
      <c r="D33" s="38">
        <v>257276.04</v>
      </c>
      <c r="E33" s="38">
        <v>279013.63</v>
      </c>
      <c r="F33" s="32"/>
      <c r="G33" s="32"/>
      <c r="H33" s="32"/>
    </row>
    <row r="34" spans="1:8" ht="14.25" x14ac:dyDescent="0.2">
      <c r="A34" s="32"/>
      <c r="B34" s="37">
        <v>72</v>
      </c>
      <c r="C34" s="38">
        <v>62</v>
      </c>
      <c r="D34" s="38">
        <v>149864.1</v>
      </c>
      <c r="E34" s="38">
        <v>156639.34</v>
      </c>
      <c r="F34" s="32"/>
      <c r="G34" s="32"/>
      <c r="H34" s="32"/>
    </row>
    <row r="35" spans="1:8" ht="14.25" x14ac:dyDescent="0.2">
      <c r="A35" s="32"/>
      <c r="B35" s="37">
        <v>73</v>
      </c>
      <c r="C35" s="38">
        <v>78</v>
      </c>
      <c r="D35" s="38">
        <v>129618.98</v>
      </c>
      <c r="E35" s="38">
        <v>154186.56</v>
      </c>
      <c r="F35" s="32"/>
      <c r="G35" s="32"/>
      <c r="H35" s="32"/>
    </row>
    <row r="36" spans="1:8" ht="14.25" x14ac:dyDescent="0.2">
      <c r="A36" s="32"/>
      <c r="B36" s="37">
        <v>77</v>
      </c>
      <c r="C36" s="38">
        <v>47</v>
      </c>
      <c r="D36" s="38">
        <v>66487.199999999997</v>
      </c>
      <c r="E36" s="38">
        <v>73804.320000000007</v>
      </c>
      <c r="F36" s="32"/>
      <c r="G36" s="32"/>
      <c r="H36" s="32"/>
    </row>
    <row r="37" spans="1:8" ht="14.25" x14ac:dyDescent="0.2">
      <c r="A37" s="32"/>
      <c r="B37" s="37">
        <v>78</v>
      </c>
      <c r="C37" s="38">
        <v>45</v>
      </c>
      <c r="D37" s="38">
        <v>47654.720000000001</v>
      </c>
      <c r="E37" s="38">
        <v>41707.39</v>
      </c>
      <c r="F37" s="32"/>
      <c r="G37" s="32"/>
      <c r="H37" s="32"/>
    </row>
    <row r="38" spans="1:8" ht="14.25" x14ac:dyDescent="0.2">
      <c r="A38" s="32"/>
      <c r="B38" s="37">
        <v>74</v>
      </c>
      <c r="C38" s="38">
        <v>0</v>
      </c>
      <c r="D38" s="38">
        <v>0</v>
      </c>
      <c r="E38" s="38">
        <v>0</v>
      </c>
      <c r="F38" s="32"/>
      <c r="G38" s="32"/>
      <c r="H38" s="32"/>
    </row>
    <row r="39" spans="1:8" ht="14.25" x14ac:dyDescent="0.2">
      <c r="A39" s="32"/>
      <c r="B39" s="37"/>
      <c r="C39" s="38"/>
      <c r="D39" s="38"/>
      <c r="E39" s="38"/>
      <c r="F39" s="32"/>
      <c r="G39" s="32"/>
      <c r="H39" s="32"/>
    </row>
    <row r="40" spans="1:8" ht="14.25" x14ac:dyDescent="0.2">
      <c r="A40" s="32"/>
      <c r="B40" s="33"/>
      <c r="C40" s="32"/>
      <c r="D40" s="32"/>
      <c r="E40" s="32"/>
      <c r="F40" s="32"/>
      <c r="G40" s="32"/>
      <c r="H40" s="32"/>
    </row>
    <row r="41" spans="1:8" ht="14.25" x14ac:dyDescent="0.2">
      <c r="A41" s="32"/>
      <c r="B41" s="33"/>
      <c r="C41" s="32"/>
      <c r="D41" s="32"/>
      <c r="E41" s="32"/>
      <c r="F41" s="32"/>
      <c r="G41" s="32"/>
      <c r="H41" s="32"/>
    </row>
    <row r="42" spans="1:8" ht="14.25" x14ac:dyDescent="0.2">
      <c r="A42" s="32"/>
      <c r="B42" s="33"/>
      <c r="C42" s="32"/>
      <c r="D42" s="32"/>
      <c r="E42" s="32"/>
      <c r="F42" s="32"/>
      <c r="G42" s="32"/>
      <c r="H42" s="32"/>
    </row>
    <row r="43" spans="1:8" ht="14.25" x14ac:dyDescent="0.2">
      <c r="A43" s="32"/>
      <c r="B43" s="33"/>
      <c r="C43" s="33"/>
      <c r="D43" s="33"/>
      <c r="E43" s="33"/>
      <c r="F43" s="33"/>
      <c r="G43" s="33"/>
      <c r="H43" s="33"/>
    </row>
    <row r="44" spans="1:8" ht="14.25" x14ac:dyDescent="0.2">
      <c r="A44" s="32"/>
      <c r="B44" s="33"/>
      <c r="C44" s="33"/>
      <c r="D44" s="33"/>
      <c r="E44" s="33"/>
      <c r="F44" s="33"/>
      <c r="G44" s="33"/>
      <c r="H44" s="33"/>
    </row>
    <row r="45" spans="1:8" ht="14.25" x14ac:dyDescent="0.2">
      <c r="A45" s="32"/>
      <c r="B45" s="33"/>
      <c r="C45" s="32"/>
      <c r="D45" s="32"/>
      <c r="E45" s="32"/>
      <c r="F45" s="32"/>
      <c r="G45" s="32"/>
      <c r="H45" s="32"/>
    </row>
    <row r="46" spans="1:8" ht="14.25" x14ac:dyDescent="0.2">
      <c r="A46" s="32"/>
      <c r="B46" s="33"/>
      <c r="C46" s="32"/>
      <c r="D46" s="32"/>
      <c r="E46" s="32"/>
      <c r="F46" s="32"/>
      <c r="G46" s="32"/>
      <c r="H46" s="32"/>
    </row>
    <row r="47" spans="1:8" ht="14.25" x14ac:dyDescent="0.2">
      <c r="A47" s="32"/>
      <c r="B47" s="33"/>
      <c r="C47" s="32"/>
      <c r="D47" s="32"/>
      <c r="E47" s="32"/>
      <c r="F47" s="32"/>
      <c r="G47" s="32"/>
      <c r="H47" s="32"/>
    </row>
    <row r="48" spans="1:8" ht="14.25" x14ac:dyDescent="0.2">
      <c r="A48" s="32"/>
      <c r="B48" s="33"/>
      <c r="C48" s="32"/>
      <c r="D48" s="32"/>
      <c r="E48" s="32"/>
      <c r="F48" s="32"/>
      <c r="G48" s="32"/>
      <c r="H48" s="32"/>
    </row>
    <row r="49" spans="1:8" ht="14.25" x14ac:dyDescent="0.2">
      <c r="A49" s="32"/>
      <c r="B49" s="33"/>
      <c r="C49" s="32"/>
      <c r="D49" s="32"/>
      <c r="E49" s="32"/>
      <c r="F49" s="32"/>
      <c r="G49" s="32"/>
      <c r="H49" s="32"/>
    </row>
    <row r="50" spans="1:8" ht="14.25" x14ac:dyDescent="0.2">
      <c r="A50" s="32"/>
      <c r="B50" s="33"/>
      <c r="C50" s="32"/>
      <c r="D50" s="32"/>
      <c r="E50" s="32"/>
      <c r="F50" s="32"/>
      <c r="G50" s="32"/>
      <c r="H50" s="32"/>
    </row>
    <row r="51" spans="1:8" ht="14.25" x14ac:dyDescent="0.2">
      <c r="A51" s="32"/>
      <c r="B51" s="33"/>
      <c r="C51" s="32"/>
      <c r="D51" s="32"/>
      <c r="E51" s="32"/>
      <c r="F51" s="32"/>
      <c r="G51" s="32"/>
      <c r="H51" s="32"/>
    </row>
    <row r="52" spans="1:8" ht="14.25" x14ac:dyDescent="0.2">
      <c r="A52" s="32"/>
      <c r="B52" s="33"/>
      <c r="C52" s="32"/>
      <c r="D52" s="32"/>
      <c r="E52" s="32"/>
      <c r="F52" s="32"/>
      <c r="G52" s="32"/>
      <c r="H52" s="32"/>
    </row>
    <row r="53" spans="1:8" ht="14.25" x14ac:dyDescent="0.2">
      <c r="A53" s="32"/>
      <c r="B53" s="33"/>
      <c r="C53" s="32"/>
      <c r="D53" s="32"/>
      <c r="E53" s="32"/>
      <c r="F53" s="32"/>
      <c r="G53" s="32"/>
      <c r="H53" s="32"/>
    </row>
    <row r="54" spans="1:8" ht="14.25" x14ac:dyDescent="0.2">
      <c r="A54" s="32"/>
      <c r="B54" s="33"/>
      <c r="C54" s="32"/>
      <c r="D54" s="32"/>
      <c r="E54" s="32"/>
      <c r="F54" s="32"/>
      <c r="G54" s="32"/>
      <c r="H54" s="32"/>
    </row>
    <row r="55" spans="1:8" ht="14.25" x14ac:dyDescent="0.2">
      <c r="A55" s="32"/>
      <c r="B55" s="33"/>
      <c r="C55" s="32"/>
      <c r="D55" s="32"/>
      <c r="E55" s="32"/>
      <c r="F55" s="32"/>
      <c r="G55" s="32"/>
      <c r="H55" s="32"/>
    </row>
    <row r="56" spans="1:8" ht="14.25" x14ac:dyDescent="0.2">
      <c r="A56" s="32"/>
      <c r="B56" s="33"/>
      <c r="C56" s="32"/>
      <c r="D56" s="32"/>
      <c r="E56" s="32"/>
      <c r="F56" s="32"/>
      <c r="G56" s="32"/>
      <c r="H56" s="32"/>
    </row>
    <row r="57" spans="1:8" ht="14.25" x14ac:dyDescent="0.2">
      <c r="A57" s="32"/>
      <c r="B57" s="33"/>
      <c r="C57" s="32"/>
      <c r="D57" s="32"/>
      <c r="E57" s="32"/>
      <c r="F57" s="32"/>
      <c r="G57" s="32"/>
      <c r="H57" s="32"/>
    </row>
    <row r="58" spans="1:8" ht="14.25" x14ac:dyDescent="0.2">
      <c r="A58" s="32"/>
      <c r="B58" s="33"/>
      <c r="C58" s="32"/>
      <c r="D58" s="32"/>
      <c r="E58" s="32"/>
      <c r="F58" s="32"/>
      <c r="G58" s="32"/>
      <c r="H58" s="32"/>
    </row>
    <row r="59" spans="1:8" ht="14.25" x14ac:dyDescent="0.2">
      <c r="A59" s="32"/>
      <c r="B59" s="33"/>
      <c r="C59" s="32"/>
      <c r="D59" s="32"/>
      <c r="E59" s="32"/>
      <c r="F59" s="32"/>
      <c r="G59" s="32"/>
      <c r="H59" s="32"/>
    </row>
    <row r="60" spans="1:8" ht="14.25" x14ac:dyDescent="0.2">
      <c r="A60" s="32"/>
      <c r="B60" s="33"/>
      <c r="C60" s="32"/>
      <c r="D60" s="32"/>
      <c r="E60" s="32"/>
      <c r="F60" s="32"/>
      <c r="G60" s="32"/>
      <c r="H60" s="32"/>
    </row>
    <row r="61" spans="1:8" ht="14.25" x14ac:dyDescent="0.2">
      <c r="A61" s="32"/>
      <c r="B61" s="33"/>
      <c r="C61" s="32"/>
      <c r="D61" s="32"/>
      <c r="E61" s="32"/>
      <c r="F61" s="32"/>
      <c r="G61" s="32"/>
      <c r="H61" s="32"/>
    </row>
    <row r="62" spans="1:8" ht="14.25" x14ac:dyDescent="0.2">
      <c r="A62" s="32"/>
      <c r="B62" s="33"/>
      <c r="C62" s="32"/>
      <c r="D62" s="32"/>
      <c r="E62" s="32"/>
      <c r="F62" s="32"/>
      <c r="G62" s="32"/>
      <c r="H62" s="32"/>
    </row>
    <row r="63" spans="1:8" ht="14.25" x14ac:dyDescent="0.2">
      <c r="A63" s="32"/>
      <c r="B63" s="33"/>
      <c r="C63" s="32"/>
      <c r="D63" s="32"/>
      <c r="E63" s="32"/>
      <c r="F63" s="32"/>
      <c r="G63" s="32"/>
      <c r="H63" s="32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杨进</cp:lastModifiedBy>
  <dcterms:created xsi:type="dcterms:W3CDTF">2013-06-21T00:28:37Z</dcterms:created>
  <dcterms:modified xsi:type="dcterms:W3CDTF">2015-07-07T02:48:50Z</dcterms:modified>
</cp:coreProperties>
</file>