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BBG\RMS-RA Data check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E4" i="2" l="1"/>
  <c r="J35" i="2" l="1"/>
  <c r="I35" i="2"/>
  <c r="H35" i="2"/>
  <c r="F35" i="2"/>
  <c r="E35" i="2"/>
  <c r="J31" i="2"/>
  <c r="I31" i="2"/>
  <c r="H31" i="2"/>
  <c r="F31" i="2"/>
  <c r="E31" i="2"/>
  <c r="K31" i="2" l="1"/>
  <c r="K35" i="2"/>
  <c r="G35" i="2"/>
  <c r="L35" i="2" s="1"/>
  <c r="G31" i="2"/>
  <c r="L31" i="2" s="1"/>
  <c r="J38" i="2"/>
  <c r="J39" i="2"/>
  <c r="J32" i="2"/>
  <c r="J33" i="2"/>
  <c r="J34" i="2"/>
  <c r="I38" i="2"/>
  <c r="I39" i="2"/>
  <c r="I32" i="2"/>
  <c r="I33" i="2"/>
  <c r="I34" i="2"/>
  <c r="H30" i="2" l="1"/>
  <c r="H32" i="2"/>
  <c r="H40" i="2" l="1"/>
  <c r="J8" i="2" l="1"/>
  <c r="F38" i="2" l="1"/>
  <c r="F39" i="2"/>
  <c r="F33" i="2"/>
  <c r="F34" i="2"/>
  <c r="E38" i="2"/>
  <c r="K38" i="2" s="1"/>
  <c r="E39" i="2"/>
  <c r="K39" i="2" s="1"/>
  <c r="E34" i="2"/>
  <c r="K34" i="2" s="1"/>
  <c r="E33" i="2"/>
  <c r="K33" i="2" s="1"/>
  <c r="F40" i="2"/>
  <c r="E13" i="2"/>
  <c r="F37" i="2"/>
  <c r="F36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2" i="2"/>
  <c r="F4" i="2"/>
  <c r="E40" i="2"/>
  <c r="E37" i="2"/>
  <c r="E36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2" i="2"/>
  <c r="K32" i="2" s="1"/>
  <c r="E5" i="2"/>
  <c r="I30" i="2"/>
  <c r="I36" i="2"/>
  <c r="I37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6" i="2"/>
  <c r="J37" i="2"/>
  <c r="J40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3" i="2"/>
  <c r="H34" i="2"/>
  <c r="H36" i="2"/>
  <c r="H37" i="2"/>
  <c r="H38" i="2"/>
  <c r="H39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K6" i="2" l="1"/>
  <c r="E3" i="2"/>
  <c r="K19" i="2"/>
  <c r="G36" i="2"/>
  <c r="L36" i="2" s="1"/>
  <c r="G37" i="2"/>
  <c r="L37" i="2" s="1"/>
  <c r="G30" i="2"/>
  <c r="L30" i="2" s="1"/>
  <c r="G40" i="2"/>
  <c r="L40" i="2" s="1"/>
  <c r="G38" i="2"/>
  <c r="L38" i="2" s="1"/>
  <c r="G33" i="2"/>
  <c r="L33" i="2" s="1"/>
  <c r="G39" i="2"/>
  <c r="L39" i="2" s="1"/>
  <c r="G34" i="2"/>
  <c r="L34" i="2" s="1"/>
  <c r="G29" i="2"/>
  <c r="L29" i="2" s="1"/>
  <c r="G32" i="2"/>
  <c r="L32" i="2" s="1"/>
  <c r="I3" i="2"/>
  <c r="K5" i="2"/>
  <c r="K7" i="2"/>
  <c r="K40" i="2"/>
  <c r="G19" i="2"/>
  <c r="L19" i="2" s="1"/>
  <c r="G11" i="2"/>
  <c r="L11" i="2" s="1"/>
  <c r="G7" i="2"/>
  <c r="L7" i="2" s="1"/>
  <c r="G5" i="2"/>
  <c r="L5" i="2" s="1"/>
  <c r="K37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K36" i="2"/>
  <c r="K30" i="2"/>
  <c r="K27" i="2"/>
  <c r="K25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K3" i="2" l="1"/>
  <c r="L4" i="2"/>
  <c r="G3" i="2"/>
  <c r="L3" i="2" s="1"/>
</calcChain>
</file>

<file path=xl/sharedStrings.xml><?xml version="1.0" encoding="utf-8"?>
<sst xmlns="http://schemas.openxmlformats.org/spreadsheetml/2006/main" count="117" uniqueCount="74">
  <si>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</si>
  <si>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</si>
  <si>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</si>
  <si>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</si>
  <si>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</si>
  <si>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</si>
  <si>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</si>
  <si>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</si>
  <si>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</si>
  <si>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</si>
  <si>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</si>
  <si>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</si>
  <si>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</si>
  <si>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</si>
  <si>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</si>
  <si>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</si>
  <si>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</si>
  <si>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</si>
  <si>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</si>
  <si>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</si>
  <si>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</si>
  <si>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</si>
  <si>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</si>
  <si>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</si>
  <si>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</si>
  <si>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</si>
  <si>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</si>
  <si>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</si>
  <si>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</si>
  <si>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</si>
  <si>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</si>
  <si>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</si>
  <si>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</si>
  <si>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</si>
  <si>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</si>
  <si>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</si>
  <si>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</si>
  <si>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</si>
  <si>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</si>
  <si>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</si>
  <si>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</si>
  <si>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</si>
  <si>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</si>
  <si>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</si>
  <si>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</si>
  <si>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</si>
  <si>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</si>
  <si>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</si>
  <si>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</si>
  <si>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</si>
  <si>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</si>
  <si>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</si>
  <si>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</si>
  <si>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</si>
  <si>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</si>
  <si>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</si>
  <si>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</si>
  <si>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</si>
  <si>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</si>
  <si>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</si>
  <si>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</si>
  <si>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</si>
  <si>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</si>
  <si>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</si>
  <si>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</si>
  <si>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</si>
  <si>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</si>
  <si>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</si>
  <si>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</si>
  <si>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</si>
  <si>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70-手机通信自营</t>
  </si>
  <si>
    <t>41-周转筐</t>
  </si>
  <si>
    <r>
      <t>74-</t>
    </r>
    <r>
      <rPr>
        <sz val="8"/>
        <color rgb="FF000000"/>
        <rFont val="宋体"/>
        <family val="3"/>
        <charset val="134"/>
      </rPr>
      <t>赠品</t>
    </r>
    <phoneticPr fontId="23" type="noConversion"/>
  </si>
  <si>
    <t>74-赠品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</si>
</sst>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5" fillId="0" borderId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3" fillId="3" borderId="0" applyNumberFormat="0" applyBorder="0" applyAlignment="0" applyProtection="0"/>
    <xf numFmtId="0" fontId="52" fillId="4" borderId="0" applyNumberFormat="0" applyBorder="0" applyAlignment="0" applyProtection="0"/>
    <xf numFmtId="0" fontId="54" fillId="5" borderId="4" applyNumberFormat="0" applyAlignment="0" applyProtection="0"/>
    <xf numFmtId="0" fontId="53" fillId="6" borderId="5" applyNumberFormat="0" applyAlignment="0" applyProtection="0"/>
    <xf numFmtId="0" fontId="47" fillId="6" borderId="4" applyNumberFormat="0" applyAlignment="0" applyProtection="0"/>
    <xf numFmtId="0" fontId="51" fillId="0" borderId="6" applyNumberFormat="0" applyFill="0" applyAlignment="0" applyProtection="0"/>
    <xf numFmtId="0" fontId="48" fillId="7" borderId="7" applyNumberFormat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37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8" fillId="38" borderId="21">
      <alignment vertical="center"/>
    </xf>
  </cellStyleXfs>
  <cellXfs count="80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11" fontId="32" fillId="0" borderId="0" xfId="0" applyNumberFormat="1" applyFont="1" applyAlignment="1"/>
    <xf numFmtId="0" fontId="20" fillId="0" borderId="0" xfId="0" applyFont="1">
      <alignment vertical="center"/>
    </xf>
    <xf numFmtId="1" fontId="56" fillId="0" borderId="0" xfId="0" applyNumberFormat="1" applyFont="1" applyAlignment="1"/>
    <xf numFmtId="0" fontId="56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1" fillId="33" borderId="18" xfId="0" applyFont="1" applyFill="1" applyBorder="1" applyAlignment="1">
      <alignment vertical="center" wrapText="1"/>
    </xf>
    <xf numFmtId="49" fontId="21" fillId="33" borderId="18" xfId="0" applyNumberFormat="1" applyFont="1" applyFill="1" applyBorder="1" applyAlignment="1">
      <alignment horizontal="left" vertical="top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110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41" t="s">
        <v>4</v>
      </c>
      <c r="D2" s="41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3" t="s">
        <v>5</v>
      </c>
      <c r="B3" s="43"/>
      <c r="C3" s="43"/>
      <c r="D3" s="43"/>
      <c r="E3" s="15">
        <f>SUM(E4:E40)</f>
        <v>16116457.6886</v>
      </c>
      <c r="F3" s="25">
        <f>RA!I7</f>
        <v>1892727.1384000001</v>
      </c>
      <c r="G3" s="16">
        <f>SUM(G4:G40)</f>
        <v>14223730.550199995</v>
      </c>
      <c r="H3" s="27">
        <f>RA!J7</f>
        <v>11.744064204250201</v>
      </c>
      <c r="I3" s="20">
        <f>SUM(I4:I40)</f>
        <v>16116463.346332328</v>
      </c>
      <c r="J3" s="21">
        <f>SUM(J4:J40)</f>
        <v>14223730.617469225</v>
      </c>
      <c r="K3" s="22">
        <f>E3-I3</f>
        <v>-5.6577323284000158</v>
      </c>
      <c r="L3" s="22">
        <f>G3-J3</f>
        <v>-6.7269230261445045E-2</v>
      </c>
    </row>
    <row r="4" spans="1:13" x14ac:dyDescent="0.15">
      <c r="A4" s="44">
        <f>RA!A8</f>
        <v>42192</v>
      </c>
      <c r="B4" s="12">
        <v>12</v>
      </c>
      <c r="C4" s="42" t="s">
        <v>6</v>
      </c>
      <c r="D4" s="42"/>
      <c r="E4" s="15">
        <f>VLOOKUP(C4,RA!B8:D36,3,0)</f>
        <v>525341.96539999999</v>
      </c>
      <c r="F4" s="25">
        <f>VLOOKUP(C4,RA!B8:I39,8,0)</f>
        <v>140205.76560000001</v>
      </c>
      <c r="G4" s="16">
        <f t="shared" ref="G4:G40" si="0">E4-F4</f>
        <v>385136.19979999994</v>
      </c>
      <c r="H4" s="27">
        <f>RA!J8</f>
        <v>26.6884762372346</v>
      </c>
      <c r="I4" s="20">
        <f>VLOOKUP(B4,RMS!B:D,3,FALSE)</f>
        <v>525342.77404871804</v>
      </c>
      <c r="J4" s="21">
        <f>VLOOKUP(B4,RMS!B:E,4,FALSE)</f>
        <v>385136.21180769202</v>
      </c>
      <c r="K4" s="22">
        <f t="shared" ref="K4:K40" si="1">E4-I4</f>
        <v>-0.80864871805533767</v>
      </c>
      <c r="L4" s="22">
        <f t="shared" ref="L4:L40" si="2">G4-J4</f>
        <v>-1.200769207207486E-2</v>
      </c>
    </row>
    <row r="5" spans="1:13" x14ac:dyDescent="0.15">
      <c r="A5" s="44"/>
      <c r="B5" s="12">
        <v>13</v>
      </c>
      <c r="C5" s="42" t="s">
        <v>7</v>
      </c>
      <c r="D5" s="42"/>
      <c r="E5" s="15">
        <f>VLOOKUP(C5,RA!B8:D37,3,0)</f>
        <v>110716.2825</v>
      </c>
      <c r="F5" s="25">
        <f>VLOOKUP(C5,RA!B9:I40,8,0)</f>
        <v>24382.761299999998</v>
      </c>
      <c r="G5" s="16">
        <f t="shared" si="0"/>
        <v>86333.521200000003</v>
      </c>
      <c r="H5" s="27">
        <f>RA!J9</f>
        <v>22.022742047900699</v>
      </c>
      <c r="I5" s="20">
        <f>VLOOKUP(B5,RMS!B:D,3,FALSE)</f>
        <v>110716.32395342999</v>
      </c>
      <c r="J5" s="21">
        <f>VLOOKUP(B5,RMS!B:E,4,FALSE)</f>
        <v>86333.537989115794</v>
      </c>
      <c r="K5" s="22">
        <f t="shared" si="1"/>
        <v>-4.1453429992543533E-2</v>
      </c>
      <c r="L5" s="22">
        <f t="shared" si="2"/>
        <v>-1.6789115790743381E-2</v>
      </c>
      <c r="M5" s="34"/>
    </row>
    <row r="6" spans="1:13" x14ac:dyDescent="0.15">
      <c r="A6" s="44"/>
      <c r="B6" s="12">
        <v>14</v>
      </c>
      <c r="C6" s="42" t="s">
        <v>8</v>
      </c>
      <c r="D6" s="42"/>
      <c r="E6" s="15">
        <f>VLOOKUP(C6,RA!B10:D38,3,0)</f>
        <v>178555.9117</v>
      </c>
      <c r="F6" s="25">
        <f>VLOOKUP(C6,RA!B10:I41,8,0)</f>
        <v>47550.175600000002</v>
      </c>
      <c r="G6" s="16">
        <f t="shared" si="0"/>
        <v>131005.73609999999</v>
      </c>
      <c r="H6" s="27">
        <f>RA!J10</f>
        <v>26.630412371835199</v>
      </c>
      <c r="I6" s="20">
        <f>VLOOKUP(B6,RMS!B:D,3,FALSE)</f>
        <v>178558.01809230799</v>
      </c>
      <c r="J6" s="21">
        <f>VLOOKUP(B6,RMS!B:E,4,FALSE)</f>
        <v>131005.736301709</v>
      </c>
      <c r="K6" s="22">
        <f>E6-I6</f>
        <v>-2.1063923079927918</v>
      </c>
      <c r="L6" s="22">
        <f t="shared" si="2"/>
        <v>-2.0170900097582489E-4</v>
      </c>
      <c r="M6" s="34"/>
    </row>
    <row r="7" spans="1:13" x14ac:dyDescent="0.15">
      <c r="A7" s="44"/>
      <c r="B7" s="12">
        <v>15</v>
      </c>
      <c r="C7" s="42" t="s">
        <v>9</v>
      </c>
      <c r="D7" s="42"/>
      <c r="E7" s="15">
        <f>VLOOKUP(C7,RA!B10:D39,3,0)</f>
        <v>45044.951300000001</v>
      </c>
      <c r="F7" s="25">
        <f>VLOOKUP(C7,RA!B11:I42,8,0)</f>
        <v>10671.811600000001</v>
      </c>
      <c r="G7" s="16">
        <f t="shared" si="0"/>
        <v>34373.1397</v>
      </c>
      <c r="H7" s="27">
        <f>RA!J11</f>
        <v>23.6914710572681</v>
      </c>
      <c r="I7" s="20">
        <f>VLOOKUP(B7,RMS!B:D,3,FALSE)</f>
        <v>45044.990461538502</v>
      </c>
      <c r="J7" s="21">
        <f>VLOOKUP(B7,RMS!B:E,4,FALSE)</f>
        <v>34373.139590598301</v>
      </c>
      <c r="K7" s="22">
        <f t="shared" si="1"/>
        <v>-3.9161538501502946E-2</v>
      </c>
      <c r="L7" s="22">
        <f t="shared" si="2"/>
        <v>1.0940169886453077E-4</v>
      </c>
      <c r="M7" s="34"/>
    </row>
    <row r="8" spans="1:13" x14ac:dyDescent="0.15">
      <c r="A8" s="44"/>
      <c r="B8" s="12">
        <v>16</v>
      </c>
      <c r="C8" s="42" t="s">
        <v>10</v>
      </c>
      <c r="D8" s="42"/>
      <c r="E8" s="15">
        <f>VLOOKUP(C8,RA!B12:D39,3,0)</f>
        <v>116025.0368</v>
      </c>
      <c r="F8" s="25">
        <f>VLOOKUP(C8,RA!B12:I43,8,0)</f>
        <v>18532.588400000001</v>
      </c>
      <c r="G8" s="16">
        <f t="shared" si="0"/>
        <v>97492.448399999994</v>
      </c>
      <c r="H8" s="27">
        <f>RA!J12</f>
        <v>15.972921803029299</v>
      </c>
      <c r="I8" s="20">
        <f>VLOOKUP(B8,RMS!B:D,3,FALSE)</f>
        <v>116025.04769743601</v>
      </c>
      <c r="J8" s="21">
        <f>VLOOKUP(B8,RMS!B:E,4,FALSE)</f>
        <v>97492.448319658099</v>
      </c>
      <c r="K8" s="22">
        <f t="shared" si="1"/>
        <v>-1.0897436004597694E-2</v>
      </c>
      <c r="L8" s="22">
        <f t="shared" si="2"/>
        <v>8.0341895227320492E-5</v>
      </c>
      <c r="M8" s="34"/>
    </row>
    <row r="9" spans="1:13" x14ac:dyDescent="0.15">
      <c r="A9" s="44"/>
      <c r="B9" s="12">
        <v>17</v>
      </c>
      <c r="C9" s="42" t="s">
        <v>11</v>
      </c>
      <c r="D9" s="42"/>
      <c r="E9" s="15">
        <f>VLOOKUP(C9,RA!B12:D40,3,0)</f>
        <v>328087.26530000003</v>
      </c>
      <c r="F9" s="25">
        <f>VLOOKUP(C9,RA!B13:I44,8,0)</f>
        <v>66820.403200000001</v>
      </c>
      <c r="G9" s="16">
        <f t="shared" si="0"/>
        <v>261266.86210000003</v>
      </c>
      <c r="H9" s="27">
        <f>RA!J13</f>
        <v>20.3666555417505</v>
      </c>
      <c r="I9" s="20">
        <f>VLOOKUP(B9,RMS!B:D,3,FALSE)</f>
        <v>328087.530213675</v>
      </c>
      <c r="J9" s="21">
        <f>VLOOKUP(B9,RMS!B:E,4,FALSE)</f>
        <v>261266.86157948701</v>
      </c>
      <c r="K9" s="22">
        <f t="shared" si="1"/>
        <v>-0.26491367496782914</v>
      </c>
      <c r="L9" s="22">
        <f t="shared" si="2"/>
        <v>5.2051301463507116E-4</v>
      </c>
      <c r="M9" s="34"/>
    </row>
    <row r="10" spans="1:13" x14ac:dyDescent="0.15">
      <c r="A10" s="44"/>
      <c r="B10" s="12">
        <v>18</v>
      </c>
      <c r="C10" s="42" t="s">
        <v>12</v>
      </c>
      <c r="D10" s="42"/>
      <c r="E10" s="15">
        <f>VLOOKUP(C10,RA!B14:D41,3,0)</f>
        <v>146669.25829999999</v>
      </c>
      <c r="F10" s="25">
        <f>VLOOKUP(C10,RA!B14:I45,8,0)</f>
        <v>26409.9378</v>
      </c>
      <c r="G10" s="16">
        <f t="shared" si="0"/>
        <v>120259.32049999999</v>
      </c>
      <c r="H10" s="27">
        <f>RA!J14</f>
        <v>18.006457594529198</v>
      </c>
      <c r="I10" s="20">
        <f>VLOOKUP(B10,RMS!B:D,3,FALSE)</f>
        <v>146669.280315385</v>
      </c>
      <c r="J10" s="21">
        <f>VLOOKUP(B10,RMS!B:E,4,FALSE)</f>
        <v>120259.32224786301</v>
      </c>
      <c r="K10" s="22">
        <f t="shared" si="1"/>
        <v>-2.2015385009581223E-2</v>
      </c>
      <c r="L10" s="22">
        <f t="shared" si="2"/>
        <v>-1.7478630179539323E-3</v>
      </c>
      <c r="M10" s="34"/>
    </row>
    <row r="11" spans="1:13" x14ac:dyDescent="0.15">
      <c r="A11" s="44"/>
      <c r="B11" s="12">
        <v>19</v>
      </c>
      <c r="C11" s="42" t="s">
        <v>13</v>
      </c>
      <c r="D11" s="42"/>
      <c r="E11" s="15">
        <f>VLOOKUP(C11,RA!B14:D42,3,0)</f>
        <v>107025.70699999999</v>
      </c>
      <c r="F11" s="25">
        <f>VLOOKUP(C11,RA!B15:I46,8,0)</f>
        <v>19009.099900000001</v>
      </c>
      <c r="G11" s="16">
        <f t="shared" si="0"/>
        <v>88016.607099999994</v>
      </c>
      <c r="H11" s="27">
        <f>RA!J15</f>
        <v>17.761246744205099</v>
      </c>
      <c r="I11" s="20">
        <f>VLOOKUP(B11,RMS!B:D,3,FALSE)</f>
        <v>107025.866928205</v>
      </c>
      <c r="J11" s="21">
        <f>VLOOKUP(B11,RMS!B:E,4,FALSE)</f>
        <v>88016.607479487197</v>
      </c>
      <c r="K11" s="22">
        <f t="shared" si="1"/>
        <v>-0.15992820500105154</v>
      </c>
      <c r="L11" s="22">
        <f t="shared" si="2"/>
        <v>-3.7948720273561776E-4</v>
      </c>
      <c r="M11" s="34"/>
    </row>
    <row r="12" spans="1:13" x14ac:dyDescent="0.15">
      <c r="A12" s="44"/>
      <c r="B12" s="12">
        <v>21</v>
      </c>
      <c r="C12" s="42" t="s">
        <v>14</v>
      </c>
      <c r="D12" s="42"/>
      <c r="E12" s="15">
        <f>VLOOKUP(C12,RA!B16:D43,3,0)</f>
        <v>937409.85600000003</v>
      </c>
      <c r="F12" s="25">
        <f>VLOOKUP(C12,RA!B16:I47,8,0)</f>
        <v>35733.973400000003</v>
      </c>
      <c r="G12" s="16">
        <f t="shared" si="0"/>
        <v>901675.88260000001</v>
      </c>
      <c r="H12" s="27">
        <f>RA!J16</f>
        <v>3.8119903659301801</v>
      </c>
      <c r="I12" s="20">
        <f>VLOOKUP(B12,RMS!B:D,3,FALSE)</f>
        <v>937409.26146923099</v>
      </c>
      <c r="J12" s="21">
        <f>VLOOKUP(B12,RMS!B:E,4,FALSE)</f>
        <v>901675.88209230802</v>
      </c>
      <c r="K12" s="22">
        <f t="shared" si="1"/>
        <v>0.5945307690417394</v>
      </c>
      <c r="L12" s="22">
        <f t="shared" si="2"/>
        <v>5.0769199151545763E-4</v>
      </c>
      <c r="M12" s="34"/>
    </row>
    <row r="13" spans="1:13" x14ac:dyDescent="0.15">
      <c r="A13" s="44"/>
      <c r="B13" s="12">
        <v>22</v>
      </c>
      <c r="C13" s="42" t="s">
        <v>15</v>
      </c>
      <c r="D13" s="42"/>
      <c r="E13" s="15">
        <f>VLOOKUP(C13,RA!B16:D44,3,0)</f>
        <v>399995.87780000002</v>
      </c>
      <c r="F13" s="25">
        <f>VLOOKUP(C13,RA!B17:I48,8,0)</f>
        <v>53503.513200000001</v>
      </c>
      <c r="G13" s="16">
        <f t="shared" si="0"/>
        <v>346492.36460000003</v>
      </c>
      <c r="H13" s="27">
        <f>RA!J17</f>
        <v>13.376016146534401</v>
      </c>
      <c r="I13" s="20">
        <f>VLOOKUP(B13,RMS!B:D,3,FALSE)</f>
        <v>399995.75414871803</v>
      </c>
      <c r="J13" s="21">
        <f>VLOOKUP(B13,RMS!B:E,4,FALSE)</f>
        <v>346492.36365897401</v>
      </c>
      <c r="K13" s="22">
        <f t="shared" si="1"/>
        <v>0.12365128198871389</v>
      </c>
      <c r="L13" s="22">
        <f t="shared" si="2"/>
        <v>9.4102602452039719E-4</v>
      </c>
      <c r="M13" s="34"/>
    </row>
    <row r="14" spans="1:13" x14ac:dyDescent="0.15">
      <c r="A14" s="44"/>
      <c r="B14" s="12">
        <v>23</v>
      </c>
      <c r="C14" s="42" t="s">
        <v>16</v>
      </c>
      <c r="D14" s="42"/>
      <c r="E14" s="15">
        <f>VLOOKUP(C14,RA!B18:D45,3,0)</f>
        <v>2060797.5223999999</v>
      </c>
      <c r="F14" s="25">
        <f>VLOOKUP(C14,RA!B18:I49,8,0)</f>
        <v>333017.36450000003</v>
      </c>
      <c r="G14" s="16">
        <f t="shared" si="0"/>
        <v>1727780.1579</v>
      </c>
      <c r="H14" s="27">
        <f>RA!J18</f>
        <v>16.1596353295383</v>
      </c>
      <c r="I14" s="20">
        <f>VLOOKUP(B14,RMS!B:D,3,FALSE)</f>
        <v>2060797.2808826601</v>
      </c>
      <c r="J14" s="21">
        <f>VLOOKUP(B14,RMS!B:E,4,FALSE)</f>
        <v>1727780.16638475</v>
      </c>
      <c r="K14" s="22">
        <f t="shared" si="1"/>
        <v>0.24151733983308077</v>
      </c>
      <c r="L14" s="22">
        <f t="shared" si="2"/>
        <v>-8.4847500547766685E-3</v>
      </c>
      <c r="M14" s="34"/>
    </row>
    <row r="15" spans="1:13" x14ac:dyDescent="0.15">
      <c r="A15" s="44"/>
      <c r="B15" s="12">
        <v>24</v>
      </c>
      <c r="C15" s="42" t="s">
        <v>17</v>
      </c>
      <c r="D15" s="42"/>
      <c r="E15" s="15">
        <f>VLOOKUP(C15,RA!B18:D46,3,0)</f>
        <v>471621.08510000003</v>
      </c>
      <c r="F15" s="25">
        <f>VLOOKUP(C15,RA!B19:I50,8,0)</f>
        <v>35017.653400000003</v>
      </c>
      <c r="G15" s="16">
        <f t="shared" si="0"/>
        <v>436603.43170000002</v>
      </c>
      <c r="H15" s="27">
        <f>RA!J19</f>
        <v>7.4249550128945296</v>
      </c>
      <c r="I15" s="20">
        <f>VLOOKUP(B15,RMS!B:D,3,FALSE)</f>
        <v>471621.14077948697</v>
      </c>
      <c r="J15" s="21">
        <f>VLOOKUP(B15,RMS!B:E,4,FALSE)</f>
        <v>436603.43250940199</v>
      </c>
      <c r="K15" s="22">
        <f t="shared" si="1"/>
        <v>-5.567948694806546E-2</v>
      </c>
      <c r="L15" s="22">
        <f t="shared" si="2"/>
        <v>-8.0940197221934795E-4</v>
      </c>
      <c r="M15" s="34"/>
    </row>
    <row r="16" spans="1:13" x14ac:dyDescent="0.15">
      <c r="A16" s="44"/>
      <c r="B16" s="12">
        <v>25</v>
      </c>
      <c r="C16" s="42" t="s">
        <v>18</v>
      </c>
      <c r="D16" s="42"/>
      <c r="E16" s="15">
        <f>VLOOKUP(C16,RA!B20:D47,3,0)</f>
        <v>866965.43539999996</v>
      </c>
      <c r="F16" s="25">
        <f>VLOOKUP(C16,RA!B20:I51,8,0)</f>
        <v>87291.269199999995</v>
      </c>
      <c r="G16" s="16">
        <f t="shared" si="0"/>
        <v>779674.16619999998</v>
      </c>
      <c r="H16" s="27">
        <f>RA!J20</f>
        <v>10.068598543346299</v>
      </c>
      <c r="I16" s="20">
        <f>VLOOKUP(B16,RMS!B:D,3,FALSE)</f>
        <v>866965.58741196594</v>
      </c>
      <c r="J16" s="21">
        <f>VLOOKUP(B16,RMS!B:E,4,FALSE)</f>
        <v>779674.16621709405</v>
      </c>
      <c r="K16" s="22">
        <f t="shared" si="1"/>
        <v>-0.15201196598354727</v>
      </c>
      <c r="L16" s="22">
        <f t="shared" si="2"/>
        <v>-1.7094076611101627E-5</v>
      </c>
      <c r="M16" s="34"/>
    </row>
    <row r="17" spans="1:13" x14ac:dyDescent="0.15">
      <c r="A17" s="44"/>
      <c r="B17" s="12">
        <v>26</v>
      </c>
      <c r="C17" s="42" t="s">
        <v>19</v>
      </c>
      <c r="D17" s="42"/>
      <c r="E17" s="15">
        <f>VLOOKUP(C17,RA!B20:D48,3,0)</f>
        <v>351526.17070000002</v>
      </c>
      <c r="F17" s="25">
        <f>VLOOKUP(C17,RA!B21:I52,8,0)</f>
        <v>43054.201200000003</v>
      </c>
      <c r="G17" s="16">
        <f t="shared" si="0"/>
        <v>308471.96950000001</v>
      </c>
      <c r="H17" s="27">
        <f>RA!J21</f>
        <v>12.247793987646901</v>
      </c>
      <c r="I17" s="20">
        <f>VLOOKUP(B17,RMS!B:D,3,FALSE)</f>
        <v>351526.284615891</v>
      </c>
      <c r="J17" s="21">
        <f>VLOOKUP(B17,RMS!B:E,4,FALSE)</f>
        <v>308471.96953691897</v>
      </c>
      <c r="K17" s="22">
        <f t="shared" si="1"/>
        <v>-0.11391589097911492</v>
      </c>
      <c r="L17" s="22">
        <f t="shared" si="2"/>
        <v>-3.6918965633958578E-5</v>
      </c>
      <c r="M17" s="34"/>
    </row>
    <row r="18" spans="1:13" x14ac:dyDescent="0.15">
      <c r="A18" s="44"/>
      <c r="B18" s="12">
        <v>27</v>
      </c>
      <c r="C18" s="42" t="s">
        <v>20</v>
      </c>
      <c r="D18" s="42"/>
      <c r="E18" s="15">
        <f>VLOOKUP(C18,RA!B22:D49,3,0)</f>
        <v>1254667.8624</v>
      </c>
      <c r="F18" s="25">
        <f>VLOOKUP(C18,RA!B22:I53,8,0)</f>
        <v>102102.5405</v>
      </c>
      <c r="G18" s="16">
        <f t="shared" si="0"/>
        <v>1152565.3218999999</v>
      </c>
      <c r="H18" s="27">
        <f>RA!J22</f>
        <v>8.1378142821553201</v>
      </c>
      <c r="I18" s="20">
        <f>VLOOKUP(B18,RMS!B:D,3,FALSE)</f>
        <v>1254669.12086667</v>
      </c>
      <c r="J18" s="21">
        <f>VLOOKUP(B18,RMS!B:E,4,FALSE)</f>
        <v>1152565.3234999999</v>
      </c>
      <c r="K18" s="22">
        <f t="shared" si="1"/>
        <v>-1.258466670056805</v>
      </c>
      <c r="L18" s="22">
        <f t="shared" si="2"/>
        <v>-1.6000000759959221E-3</v>
      </c>
      <c r="M18" s="34"/>
    </row>
    <row r="19" spans="1:13" x14ac:dyDescent="0.15">
      <c r="A19" s="44"/>
      <c r="B19" s="12">
        <v>29</v>
      </c>
      <c r="C19" s="42" t="s">
        <v>21</v>
      </c>
      <c r="D19" s="42"/>
      <c r="E19" s="15">
        <f>VLOOKUP(C19,RA!B22:D50,3,0)</f>
        <v>2395003.5751</v>
      </c>
      <c r="F19" s="25">
        <f>VLOOKUP(C19,RA!B23:I54,8,0)</f>
        <v>292402.60330000002</v>
      </c>
      <c r="G19" s="16">
        <f t="shared" si="0"/>
        <v>2102600.9717999999</v>
      </c>
      <c r="H19" s="27">
        <f>RA!J23</f>
        <v>12.2088587399203</v>
      </c>
      <c r="I19" s="20">
        <f>VLOOKUP(B19,RMS!B:D,3,FALSE)</f>
        <v>2395005.3081692299</v>
      </c>
      <c r="J19" s="21">
        <f>VLOOKUP(B19,RMS!B:E,4,FALSE)</f>
        <v>2102601.0072136801</v>
      </c>
      <c r="K19" s="22">
        <f t="shared" si="1"/>
        <v>-1.7330692298710346</v>
      </c>
      <c r="L19" s="22">
        <f t="shared" si="2"/>
        <v>-3.5413680132478476E-2</v>
      </c>
      <c r="M19" s="34"/>
    </row>
    <row r="20" spans="1:13" x14ac:dyDescent="0.15">
      <c r="A20" s="44"/>
      <c r="B20" s="12">
        <v>31</v>
      </c>
      <c r="C20" s="42" t="s">
        <v>22</v>
      </c>
      <c r="D20" s="42"/>
      <c r="E20" s="15">
        <f>VLOOKUP(C20,RA!B24:D51,3,0)</f>
        <v>248964.64360000001</v>
      </c>
      <c r="F20" s="25">
        <f>VLOOKUP(C20,RA!B24:I55,8,0)</f>
        <v>44703.522900000004</v>
      </c>
      <c r="G20" s="16">
        <f t="shared" si="0"/>
        <v>204261.1207</v>
      </c>
      <c r="H20" s="27">
        <f>RA!J24</f>
        <v>17.955771652389</v>
      </c>
      <c r="I20" s="20">
        <f>VLOOKUP(B20,RMS!B:D,3,FALSE)</f>
        <v>248964.64415399701</v>
      </c>
      <c r="J20" s="21">
        <f>VLOOKUP(B20,RMS!B:E,4,FALSE)</f>
        <v>204261.116743494</v>
      </c>
      <c r="K20" s="22">
        <f t="shared" si="1"/>
        <v>-5.5399700067937374E-4</v>
      </c>
      <c r="L20" s="22">
        <f t="shared" si="2"/>
        <v>3.95650599966757E-3</v>
      </c>
      <c r="M20" s="34"/>
    </row>
    <row r="21" spans="1:13" x14ac:dyDescent="0.15">
      <c r="A21" s="44"/>
      <c r="B21" s="12">
        <v>32</v>
      </c>
      <c r="C21" s="42" t="s">
        <v>23</v>
      </c>
      <c r="D21" s="42"/>
      <c r="E21" s="15">
        <f>VLOOKUP(C21,RA!B24:D52,3,0)</f>
        <v>214789.56599999999</v>
      </c>
      <c r="F21" s="25">
        <f>VLOOKUP(C21,RA!B25:I56,8,0)</f>
        <v>19700.300200000001</v>
      </c>
      <c r="G21" s="16">
        <f t="shared" si="0"/>
        <v>195089.26579999999</v>
      </c>
      <c r="H21" s="27">
        <f>RA!J25</f>
        <v>9.1719074473105504</v>
      </c>
      <c r="I21" s="20">
        <f>VLOOKUP(B21,RMS!B:D,3,FALSE)</f>
        <v>214789.55979048499</v>
      </c>
      <c r="J21" s="21">
        <f>VLOOKUP(B21,RMS!B:E,4,FALSE)</f>
        <v>195089.26545555101</v>
      </c>
      <c r="K21" s="22">
        <f t="shared" si="1"/>
        <v>6.2095150060486048E-3</v>
      </c>
      <c r="L21" s="22">
        <f t="shared" si="2"/>
        <v>3.4444898483343422E-4</v>
      </c>
      <c r="M21" s="34"/>
    </row>
    <row r="22" spans="1:13" x14ac:dyDescent="0.15">
      <c r="A22" s="44"/>
      <c r="B22" s="12">
        <v>33</v>
      </c>
      <c r="C22" s="42" t="s">
        <v>24</v>
      </c>
      <c r="D22" s="42"/>
      <c r="E22" s="15">
        <f>VLOOKUP(C22,RA!B26:D53,3,0)</f>
        <v>532929.28579999995</v>
      </c>
      <c r="F22" s="25">
        <f>VLOOKUP(C22,RA!B26:I57,8,0)</f>
        <v>109507.03290000001</v>
      </c>
      <c r="G22" s="16">
        <f t="shared" si="0"/>
        <v>423422.25289999996</v>
      </c>
      <c r="H22" s="27">
        <f>RA!J26</f>
        <v>20.548135712905101</v>
      </c>
      <c r="I22" s="20">
        <f>VLOOKUP(B22,RMS!B:D,3,FALSE)</f>
        <v>532929.29823601095</v>
      </c>
      <c r="J22" s="21">
        <f>VLOOKUP(B22,RMS!B:E,4,FALSE)</f>
        <v>423422.23887766298</v>
      </c>
      <c r="K22" s="22">
        <f t="shared" si="1"/>
        <v>-1.2436010991223156E-2</v>
      </c>
      <c r="L22" s="22">
        <f t="shared" si="2"/>
        <v>1.4022336981724948E-2</v>
      </c>
      <c r="M22" s="34"/>
    </row>
    <row r="23" spans="1:13" x14ac:dyDescent="0.15">
      <c r="A23" s="44"/>
      <c r="B23" s="12">
        <v>34</v>
      </c>
      <c r="C23" s="42" t="s">
        <v>25</v>
      </c>
      <c r="D23" s="42"/>
      <c r="E23" s="15">
        <f>VLOOKUP(C23,RA!B26:D54,3,0)</f>
        <v>261659.97210000001</v>
      </c>
      <c r="F23" s="25">
        <f>VLOOKUP(C23,RA!B27:I58,8,0)</f>
        <v>73196.208499999993</v>
      </c>
      <c r="G23" s="16">
        <f t="shared" si="0"/>
        <v>188463.76360000001</v>
      </c>
      <c r="H23" s="27">
        <f>RA!J27</f>
        <v>27.973789002785001</v>
      </c>
      <c r="I23" s="20">
        <f>VLOOKUP(B23,RMS!B:D,3,FALSE)</f>
        <v>261659.88911663301</v>
      </c>
      <c r="J23" s="21">
        <f>VLOOKUP(B23,RMS!B:E,4,FALSE)</f>
        <v>188463.77838968599</v>
      </c>
      <c r="K23" s="22">
        <f t="shared" si="1"/>
        <v>8.2983366999542341E-2</v>
      </c>
      <c r="L23" s="22">
        <f t="shared" si="2"/>
        <v>-1.4789685985306278E-2</v>
      </c>
      <c r="M23" s="34"/>
    </row>
    <row r="24" spans="1:13" x14ac:dyDescent="0.15">
      <c r="A24" s="44"/>
      <c r="B24" s="12">
        <v>35</v>
      </c>
      <c r="C24" s="42" t="s">
        <v>26</v>
      </c>
      <c r="D24" s="42"/>
      <c r="E24" s="15">
        <f>VLOOKUP(C24,RA!B28:D55,3,0)</f>
        <v>777422.27110000001</v>
      </c>
      <c r="F24" s="25">
        <f>VLOOKUP(C24,RA!B28:I59,8,0)</f>
        <v>37127.138400000003</v>
      </c>
      <c r="G24" s="16">
        <f t="shared" si="0"/>
        <v>740295.13269999996</v>
      </c>
      <c r="H24" s="27">
        <f>RA!J28</f>
        <v>4.7756720871229499</v>
      </c>
      <c r="I24" s="20">
        <f>VLOOKUP(B24,RMS!B:D,3,FALSE)</f>
        <v>777422.26953451301</v>
      </c>
      <c r="J24" s="21">
        <f>VLOOKUP(B24,RMS!B:E,4,FALSE)</f>
        <v>740295.127520354</v>
      </c>
      <c r="K24" s="22">
        <f t="shared" si="1"/>
        <v>1.5654870076104999E-3</v>
      </c>
      <c r="L24" s="22">
        <f t="shared" si="2"/>
        <v>5.1796459592878819E-3</v>
      </c>
      <c r="M24" s="34"/>
    </row>
    <row r="25" spans="1:13" x14ac:dyDescent="0.15">
      <c r="A25" s="44"/>
      <c r="B25" s="12">
        <v>36</v>
      </c>
      <c r="C25" s="42" t="s">
        <v>27</v>
      </c>
      <c r="D25" s="42"/>
      <c r="E25" s="15">
        <f>VLOOKUP(C25,RA!B28:D56,3,0)</f>
        <v>515427.33470000001</v>
      </c>
      <c r="F25" s="25">
        <f>VLOOKUP(C25,RA!B29:I60,8,0)</f>
        <v>84260.532699999996</v>
      </c>
      <c r="G25" s="16">
        <f t="shared" si="0"/>
        <v>431166.80200000003</v>
      </c>
      <c r="H25" s="27">
        <f>RA!J29</f>
        <v>16.3477035514702</v>
      </c>
      <c r="I25" s="20">
        <f>VLOOKUP(B25,RMS!B:D,3,FALSE)</f>
        <v>515427.33348761097</v>
      </c>
      <c r="J25" s="21">
        <f>VLOOKUP(B25,RMS!B:E,4,FALSE)</f>
        <v>431166.77472063701</v>
      </c>
      <c r="K25" s="22">
        <f t="shared" si="1"/>
        <v>1.2123890337534249E-3</v>
      </c>
      <c r="L25" s="22">
        <f t="shared" si="2"/>
        <v>2.7279363013803959E-2</v>
      </c>
      <c r="M25" s="34"/>
    </row>
    <row r="26" spans="1:13" x14ac:dyDescent="0.15">
      <c r="A26" s="44"/>
      <c r="B26" s="12">
        <v>37</v>
      </c>
      <c r="C26" s="42" t="s">
        <v>28</v>
      </c>
      <c r="D26" s="42"/>
      <c r="E26" s="15">
        <f>VLOOKUP(C26,RA!B30:D57,3,0)</f>
        <v>1004811.2267</v>
      </c>
      <c r="F26" s="25">
        <f>VLOOKUP(C26,RA!B30:I61,8,0)</f>
        <v>135168.20209999999</v>
      </c>
      <c r="G26" s="16">
        <f t="shared" si="0"/>
        <v>869643.0246</v>
      </c>
      <c r="H26" s="27">
        <f>RA!J30</f>
        <v>13.4520991115833</v>
      </c>
      <c r="I26" s="20">
        <f>VLOOKUP(B26,RMS!B:D,3,FALSE)</f>
        <v>1004811.27461239</v>
      </c>
      <c r="J26" s="21">
        <f>VLOOKUP(B26,RMS!B:E,4,FALSE)</f>
        <v>869643.01754813199</v>
      </c>
      <c r="K26" s="22">
        <f t="shared" si="1"/>
        <v>-4.7912389971315861E-2</v>
      </c>
      <c r="L26" s="22">
        <f t="shared" si="2"/>
        <v>7.0518680149689317E-3</v>
      </c>
      <c r="M26" s="34"/>
    </row>
    <row r="27" spans="1:13" x14ac:dyDescent="0.15">
      <c r="A27" s="44"/>
      <c r="B27" s="12">
        <v>38</v>
      </c>
      <c r="C27" s="42" t="s">
        <v>29</v>
      </c>
      <c r="D27" s="42"/>
      <c r="E27" s="15">
        <f>VLOOKUP(C27,RA!B30:D58,3,0)</f>
        <v>768005.30090000003</v>
      </c>
      <c r="F27" s="25">
        <f>VLOOKUP(C27,RA!B31:I62,8,0)</f>
        <v>30102.400699999998</v>
      </c>
      <c r="G27" s="16">
        <f t="shared" si="0"/>
        <v>737902.90020000003</v>
      </c>
      <c r="H27" s="27">
        <f>RA!J31</f>
        <v>3.9195563708641101</v>
      </c>
      <c r="I27" s="20">
        <f>VLOOKUP(B27,RMS!B:D,3,FALSE)</f>
        <v>768005.25406017702</v>
      </c>
      <c r="J27" s="21">
        <f>VLOOKUP(B27,RMS!B:E,4,FALSE)</f>
        <v>737902.93139114999</v>
      </c>
      <c r="K27" s="22">
        <f t="shared" si="1"/>
        <v>4.6839823015034199E-2</v>
      </c>
      <c r="L27" s="22">
        <f t="shared" si="2"/>
        <v>-3.1191149959340692E-2</v>
      </c>
      <c r="M27" s="34"/>
    </row>
    <row r="28" spans="1:13" x14ac:dyDescent="0.15">
      <c r="A28" s="44"/>
      <c r="B28" s="12">
        <v>39</v>
      </c>
      <c r="C28" s="42" t="s">
        <v>30</v>
      </c>
      <c r="D28" s="42"/>
      <c r="E28" s="15">
        <f>VLOOKUP(C28,RA!B32:D59,3,0)</f>
        <v>114109.31050000001</v>
      </c>
      <c r="F28" s="25">
        <f>VLOOKUP(C28,RA!B32:I63,8,0)</f>
        <v>31745.472600000001</v>
      </c>
      <c r="G28" s="16">
        <f t="shared" si="0"/>
        <v>82363.837900000013</v>
      </c>
      <c r="H28" s="27">
        <f>RA!J32</f>
        <v>27.820229971506102</v>
      </c>
      <c r="I28" s="20">
        <f>VLOOKUP(B28,RMS!B:D,3,FALSE)</f>
        <v>114109.245919166</v>
      </c>
      <c r="J28" s="21">
        <f>VLOOKUP(B28,RMS!B:E,4,FALSE)</f>
        <v>82363.838540191704</v>
      </c>
      <c r="K28" s="22">
        <f t="shared" si="1"/>
        <v>6.4580834005028009E-2</v>
      </c>
      <c r="L28" s="22">
        <f t="shared" si="2"/>
        <v>-6.4019169076345861E-4</v>
      </c>
      <c r="M28" s="34"/>
    </row>
    <row r="29" spans="1:13" x14ac:dyDescent="0.15">
      <c r="A29" s="44"/>
      <c r="B29" s="12">
        <v>40</v>
      </c>
      <c r="C29" s="42" t="s">
        <v>31</v>
      </c>
      <c r="D29" s="42"/>
      <c r="E29" s="15">
        <f>VLOOKUP(C29,RA!B32:D60,3,0)</f>
        <v>0</v>
      </c>
      <c r="F29" s="25">
        <f>VLOOKUP(C29,RA!B33:I64,8,0)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4"/>
    </row>
    <row r="30" spans="1:13" ht="12" thickBot="1" x14ac:dyDescent="0.2">
      <c r="A30" s="44"/>
      <c r="B30" s="12">
        <v>42</v>
      </c>
      <c r="C30" s="42" t="s">
        <v>32</v>
      </c>
      <c r="D30" s="42"/>
      <c r="E30" s="15">
        <f>VLOOKUP(C30,RA!B34:D62,3,0)</f>
        <v>139241.29120000001</v>
      </c>
      <c r="F30" s="25">
        <f>VLOOKUP(C30,RA!B34:I66,8,0)</f>
        <v>20543.100699999999</v>
      </c>
      <c r="G30" s="16">
        <f t="shared" si="0"/>
        <v>118698.19050000001</v>
      </c>
      <c r="H30" s="27">
        <f>RA!J34</f>
        <v>0</v>
      </c>
      <c r="I30" s="20">
        <f>VLOOKUP(B30,RMS!B:D,3,FALSE)</f>
        <v>139241.29139999999</v>
      </c>
      <c r="J30" s="21">
        <f>VLOOKUP(B30,RMS!B:E,4,FALSE)</f>
        <v>118698.1894</v>
      </c>
      <c r="K30" s="22">
        <f t="shared" si="1"/>
        <v>-1.999999803956598E-4</v>
      </c>
      <c r="L30" s="22">
        <f t="shared" si="2"/>
        <v>1.1000000085914508E-3</v>
      </c>
      <c r="M30" s="34"/>
    </row>
    <row r="31" spans="1:13" s="39" customFormat="1" ht="12" thickBot="1" x14ac:dyDescent="0.2">
      <c r="A31" s="44"/>
      <c r="B31" s="12">
        <v>70</v>
      </c>
      <c r="C31" s="45" t="s">
        <v>70</v>
      </c>
      <c r="D31" s="46"/>
      <c r="E31" s="15">
        <f>VLOOKUP(C31,RA!B35:D63,3,0)</f>
        <v>126933.39</v>
      </c>
      <c r="F31" s="25">
        <f>VLOOKUP(C31,RA!B35:I67,8,0)</f>
        <v>3239.79</v>
      </c>
      <c r="G31" s="16">
        <f t="shared" si="0"/>
        <v>123693.6</v>
      </c>
      <c r="H31" s="27">
        <f>RA!J35</f>
        <v>14.753598248735599</v>
      </c>
      <c r="I31" s="20">
        <f>VLOOKUP(B31,RMS!B:D,3,FALSE)</f>
        <v>126933.39</v>
      </c>
      <c r="J31" s="21">
        <f>VLOOKUP(B31,RMS!B:E,4,FALSE)</f>
        <v>123693.6</v>
      </c>
      <c r="K31" s="22">
        <f t="shared" si="1"/>
        <v>0</v>
      </c>
      <c r="L31" s="22">
        <f t="shared" si="2"/>
        <v>0</v>
      </c>
    </row>
    <row r="32" spans="1:13" x14ac:dyDescent="0.15">
      <c r="A32" s="44"/>
      <c r="B32" s="12">
        <v>71</v>
      </c>
      <c r="C32" s="42" t="s">
        <v>36</v>
      </c>
      <c r="D32" s="42"/>
      <c r="E32" s="15">
        <f>VLOOKUP(C32,RA!B34:D63,3,0)</f>
        <v>221824.4</v>
      </c>
      <c r="F32" s="25">
        <f>VLOOKUP(C32,RA!B34:I67,8,0)</f>
        <v>-25213.09</v>
      </c>
      <c r="G32" s="16">
        <f t="shared" si="0"/>
        <v>247037.49</v>
      </c>
      <c r="H32" s="27">
        <f>RA!J35</f>
        <v>14.753598248735599</v>
      </c>
      <c r="I32" s="20">
        <f>VLOOKUP(B32,RMS!B:D,3,FALSE)</f>
        <v>221824.4</v>
      </c>
      <c r="J32" s="21">
        <f>VLOOKUP(B32,RMS!B:E,4,FALSE)</f>
        <v>247037.49</v>
      </c>
      <c r="K32" s="22">
        <f t="shared" si="1"/>
        <v>0</v>
      </c>
      <c r="L32" s="22">
        <f t="shared" si="2"/>
        <v>0</v>
      </c>
      <c r="M32" s="34"/>
    </row>
    <row r="33" spans="1:13" x14ac:dyDescent="0.15">
      <c r="A33" s="44"/>
      <c r="B33" s="12">
        <v>72</v>
      </c>
      <c r="C33" s="42" t="s">
        <v>37</v>
      </c>
      <c r="D33" s="42"/>
      <c r="E33" s="15">
        <f>VLOOKUP(C33,RA!B34:D64,3,0)</f>
        <v>150736.01</v>
      </c>
      <c r="F33" s="25">
        <f>VLOOKUP(C33,RA!B34:I68,8,0)</f>
        <v>-15677.79</v>
      </c>
      <c r="G33" s="16">
        <f t="shared" si="0"/>
        <v>166413.80000000002</v>
      </c>
      <c r="H33" s="27">
        <f>RA!J34</f>
        <v>0</v>
      </c>
      <c r="I33" s="20">
        <f>VLOOKUP(B33,RMS!B:D,3,FALSE)</f>
        <v>150736.01</v>
      </c>
      <c r="J33" s="21">
        <f>VLOOKUP(B33,RMS!B:E,4,FALSE)</f>
        <v>166413.79999999999</v>
      </c>
      <c r="K33" s="22">
        <f t="shared" si="1"/>
        <v>0</v>
      </c>
      <c r="L33" s="22">
        <f t="shared" si="2"/>
        <v>0</v>
      </c>
      <c r="M33" s="34"/>
    </row>
    <row r="34" spans="1:13" x14ac:dyDescent="0.15">
      <c r="A34" s="44"/>
      <c r="B34" s="12">
        <v>73</v>
      </c>
      <c r="C34" s="42" t="s">
        <v>38</v>
      </c>
      <c r="D34" s="42"/>
      <c r="E34" s="15">
        <f>VLOOKUP(C34,RA!B35:D65,3,0)</f>
        <v>140946.76</v>
      </c>
      <c r="F34" s="25">
        <f>VLOOKUP(C34,RA!B35:I69,8,0)</f>
        <v>-20006.419999999998</v>
      </c>
      <c r="G34" s="16">
        <f t="shared" si="0"/>
        <v>160953.18</v>
      </c>
      <c r="H34" s="27">
        <f>RA!J35</f>
        <v>14.753598248735599</v>
      </c>
      <c r="I34" s="20">
        <f>VLOOKUP(B34,RMS!B:D,3,FALSE)</f>
        <v>140946.76</v>
      </c>
      <c r="J34" s="21">
        <f>VLOOKUP(B34,RMS!B:E,4,FALSE)</f>
        <v>160953.18</v>
      </c>
      <c r="K34" s="22">
        <f t="shared" si="1"/>
        <v>0</v>
      </c>
      <c r="L34" s="22">
        <f t="shared" si="2"/>
        <v>0</v>
      </c>
      <c r="M34" s="34"/>
    </row>
    <row r="35" spans="1:13" s="39" customFormat="1" x14ac:dyDescent="0.15">
      <c r="A35" s="44"/>
      <c r="B35" s="12">
        <v>74</v>
      </c>
      <c r="C35" s="42" t="s">
        <v>72</v>
      </c>
      <c r="D35" s="42"/>
      <c r="E35" s="15">
        <f>VLOOKUP(C35,RA!B36:D66,3,0)</f>
        <v>0</v>
      </c>
      <c r="F35" s="25">
        <f>VLOOKUP(C35,RA!B36:I70,8,0)</f>
        <v>0</v>
      </c>
      <c r="G35" s="16">
        <f t="shared" si="0"/>
        <v>0</v>
      </c>
      <c r="H35" s="27">
        <f>RA!J36</f>
        <v>2.5523544277829502</v>
      </c>
      <c r="I35" s="20">
        <f>VLOOKUP(B35,RMS!B:D,3,FALSE)</f>
        <v>0</v>
      </c>
      <c r="J35" s="21">
        <f>VLOOKUP(B35,RMS!B:E,4,FALSE)</f>
        <v>0</v>
      </c>
      <c r="K35" s="22">
        <f t="shared" si="1"/>
        <v>0</v>
      </c>
      <c r="L35" s="22">
        <f t="shared" si="2"/>
        <v>0</v>
      </c>
    </row>
    <row r="36" spans="1:13" ht="11.25" customHeight="1" x14ac:dyDescent="0.15">
      <c r="A36" s="44"/>
      <c r="B36" s="12">
        <v>75</v>
      </c>
      <c r="C36" s="42" t="s">
        <v>33</v>
      </c>
      <c r="D36" s="42"/>
      <c r="E36" s="15">
        <f>VLOOKUP(C36,RA!B8:D66,3,0)</f>
        <v>176504.27429999999</v>
      </c>
      <c r="F36" s="25">
        <f>VLOOKUP(C36,RA!B8:I70,8,0)</f>
        <v>11646.0316</v>
      </c>
      <c r="G36" s="16">
        <f t="shared" si="0"/>
        <v>164858.2427</v>
      </c>
      <c r="H36" s="27">
        <f>RA!J36</f>
        <v>2.5523544277829502</v>
      </c>
      <c r="I36" s="20">
        <f>VLOOKUP(B36,RMS!B:D,3,FALSE)</f>
        <v>176504.273504274</v>
      </c>
      <c r="J36" s="21">
        <f>VLOOKUP(B36,RMS!B:E,4,FALSE)</f>
        <v>164858.243589744</v>
      </c>
      <c r="K36" s="22">
        <f t="shared" si="1"/>
        <v>7.9572599497623742E-4</v>
      </c>
      <c r="L36" s="22">
        <f t="shared" si="2"/>
        <v>-8.897439984139055E-4</v>
      </c>
      <c r="M36" s="34"/>
    </row>
    <row r="37" spans="1:13" x14ac:dyDescent="0.15">
      <c r="A37" s="44"/>
      <c r="B37" s="12">
        <v>76</v>
      </c>
      <c r="C37" s="42" t="s">
        <v>34</v>
      </c>
      <c r="D37" s="42"/>
      <c r="E37" s="15">
        <f>VLOOKUP(C37,RA!B8:D67,3,0)</f>
        <v>319334.02830000001</v>
      </c>
      <c r="F37" s="25">
        <f>VLOOKUP(C37,RA!B8:I71,8,0)</f>
        <v>20985.9391</v>
      </c>
      <c r="G37" s="16">
        <f t="shared" si="0"/>
        <v>298348.08919999999</v>
      </c>
      <c r="H37" s="27">
        <f>RA!J37</f>
        <v>-11.366238339876</v>
      </c>
      <c r="I37" s="20">
        <f>VLOOKUP(B37,RMS!B:D,3,FALSE)</f>
        <v>319334.02238461497</v>
      </c>
      <c r="J37" s="21">
        <f>VLOOKUP(B37,RMS!B:E,4,FALSE)</f>
        <v>298348.09242564102</v>
      </c>
      <c r="K37" s="22">
        <f t="shared" si="1"/>
        <v>5.9153850306756794E-3</v>
      </c>
      <c r="L37" s="22">
        <f t="shared" si="2"/>
        <v>-3.225641034077853E-3</v>
      </c>
      <c r="M37" s="34"/>
    </row>
    <row r="38" spans="1:13" x14ac:dyDescent="0.15">
      <c r="A38" s="44"/>
      <c r="B38" s="12">
        <v>77</v>
      </c>
      <c r="C38" s="42" t="s">
        <v>39</v>
      </c>
      <c r="D38" s="42"/>
      <c r="E38" s="15">
        <f>VLOOKUP(C38,RA!B9:D68,3,0)</f>
        <v>68802.61</v>
      </c>
      <c r="F38" s="25">
        <f>VLOOKUP(C38,RA!B9:I72,8,0)</f>
        <v>-8920.92</v>
      </c>
      <c r="G38" s="16">
        <f t="shared" si="0"/>
        <v>77723.53</v>
      </c>
      <c r="H38" s="27">
        <f>RA!J38</f>
        <v>-10.400825920760401</v>
      </c>
      <c r="I38" s="20">
        <f>VLOOKUP(B38,RMS!B:D,3,FALSE)</f>
        <v>68802.61</v>
      </c>
      <c r="J38" s="21">
        <f>VLOOKUP(B38,RMS!B:E,4,FALSE)</f>
        <v>77723.53</v>
      </c>
      <c r="K38" s="22">
        <f t="shared" si="1"/>
        <v>0</v>
      </c>
      <c r="L38" s="22">
        <f t="shared" si="2"/>
        <v>0</v>
      </c>
      <c r="M38" s="34"/>
    </row>
    <row r="39" spans="1:13" x14ac:dyDescent="0.15">
      <c r="A39" s="44"/>
      <c r="B39" s="12">
        <v>78</v>
      </c>
      <c r="C39" s="42" t="s">
        <v>40</v>
      </c>
      <c r="D39" s="42"/>
      <c r="E39" s="15">
        <f>VLOOKUP(C39,RA!B10:D69,3,0)</f>
        <v>36078.68</v>
      </c>
      <c r="F39" s="25">
        <f>VLOOKUP(C39,RA!B10:I73,8,0)</f>
        <v>4621.74</v>
      </c>
      <c r="G39" s="16">
        <f t="shared" si="0"/>
        <v>31456.940000000002</v>
      </c>
      <c r="H39" s="27">
        <f>RA!J39</f>
        <v>-14.1943099649825</v>
      </c>
      <c r="I39" s="20">
        <f>VLOOKUP(B39,RMS!B:D,3,FALSE)</f>
        <v>36078.68</v>
      </c>
      <c r="J39" s="21">
        <f>VLOOKUP(B39,RMS!B:E,4,FALSE)</f>
        <v>31456.94</v>
      </c>
      <c r="K39" s="22">
        <f t="shared" si="1"/>
        <v>0</v>
      </c>
      <c r="L39" s="22">
        <f t="shared" si="2"/>
        <v>0</v>
      </c>
      <c r="M39" s="34"/>
    </row>
    <row r="40" spans="1:13" x14ac:dyDescent="0.15">
      <c r="A40" s="44"/>
      <c r="B40" s="12">
        <v>99</v>
      </c>
      <c r="C40" s="42" t="s">
        <v>35</v>
      </c>
      <c r="D40" s="42"/>
      <c r="E40" s="15">
        <f>VLOOKUP(C40,RA!B8:D70,3,0)</f>
        <v>2483.5702000000001</v>
      </c>
      <c r="F40" s="25">
        <f>VLOOKUP(C40,RA!B8:I74,8,0)</f>
        <v>292.28390000000002</v>
      </c>
      <c r="G40" s="16">
        <f t="shared" si="0"/>
        <v>2191.2863000000002</v>
      </c>
      <c r="H40" s="27">
        <f>RA!J40</f>
        <v>0</v>
      </c>
      <c r="I40" s="20">
        <f>VLOOKUP(B40,RMS!B:D,3,FALSE)</f>
        <v>2483.57007790636</v>
      </c>
      <c r="J40" s="21">
        <f>VLOOKUP(B40,RMS!B:E,4,FALSE)</f>
        <v>2191.2864382421899</v>
      </c>
      <c r="K40" s="22">
        <f t="shared" si="1"/>
        <v>1.2209364012960577E-4</v>
      </c>
      <c r="L40" s="22">
        <f t="shared" si="2"/>
        <v>-1.3824218967783963E-4</v>
      </c>
      <c r="M40" s="34"/>
    </row>
  </sheetData>
  <mergeCells count="40"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37:D37"/>
    <mergeCell ref="C38:D38"/>
    <mergeCell ref="C40:D40"/>
    <mergeCell ref="C39:D39"/>
    <mergeCell ref="C10:D10"/>
    <mergeCell ref="C23:D23"/>
    <mergeCell ref="C24:D24"/>
    <mergeCell ref="C25:D25"/>
    <mergeCell ref="C26:D26"/>
    <mergeCell ref="C28:D28"/>
    <mergeCell ref="C2:D2"/>
    <mergeCell ref="C4:D4"/>
    <mergeCell ref="C5:D5"/>
    <mergeCell ref="C6:D6"/>
    <mergeCell ref="C7:D7"/>
    <mergeCell ref="A3:D3"/>
    <mergeCell ref="A4:A40"/>
    <mergeCell ref="C30:D30"/>
    <mergeCell ref="C32:D32"/>
    <mergeCell ref="C33:D33"/>
    <mergeCell ref="C34:D34"/>
    <mergeCell ref="C36:D36"/>
    <mergeCell ref="C31:D31"/>
    <mergeCell ref="C35:D35"/>
    <mergeCell ref="C29:D29"/>
    <mergeCell ref="C27:D27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5"/>
  <sheetViews>
    <sheetView workbookViewId="0">
      <selection sqref="A1:W45"/>
    </sheetView>
  </sheetViews>
  <sheetFormatPr defaultRowHeight="11.25" x14ac:dyDescent="0.15"/>
  <cols>
    <col min="1" max="1" width="7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 x14ac:dyDescent="0.2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59" t="s">
        <v>46</v>
      </c>
      <c r="W1" s="49"/>
    </row>
    <row r="2" spans="1:23" ht="12.75" x14ac:dyDescent="0.2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59"/>
      <c r="W2" s="49"/>
    </row>
    <row r="3" spans="1:23" ht="23.25" thickBot="1" x14ac:dyDescent="0.2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60" t="s">
        <v>47</v>
      </c>
      <c r="W3" s="49"/>
    </row>
    <row r="4" spans="1:23" ht="15" thickTop="1" thickBot="1" x14ac:dyDescent="0.2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58"/>
      <c r="W4" s="49"/>
    </row>
    <row r="5" spans="1:23" ht="15" thickTop="1" thickBot="1" x14ac:dyDescent="0.25">
      <c r="A5" s="61"/>
      <c r="B5" s="62"/>
      <c r="C5" s="63"/>
      <c r="D5" s="64" t="s">
        <v>0</v>
      </c>
      <c r="E5" s="64" t="s">
        <v>59</v>
      </c>
      <c r="F5" s="64" t="s">
        <v>60</v>
      </c>
      <c r="G5" s="64" t="s">
        <v>48</v>
      </c>
      <c r="H5" s="64" t="s">
        <v>49</v>
      </c>
      <c r="I5" s="64" t="s">
        <v>1</v>
      </c>
      <c r="J5" s="64" t="s">
        <v>2</v>
      </c>
      <c r="K5" s="64" t="s">
        <v>50</v>
      </c>
      <c r="L5" s="64" t="s">
        <v>51</v>
      </c>
      <c r="M5" s="64" t="s">
        <v>52</v>
      </c>
      <c r="N5" s="64" t="s">
        <v>53</v>
      </c>
      <c r="O5" s="64" t="s">
        <v>54</v>
      </c>
      <c r="P5" s="64" t="s">
        <v>61</v>
      </c>
      <c r="Q5" s="64" t="s">
        <v>62</v>
      </c>
      <c r="R5" s="64" t="s">
        <v>55</v>
      </c>
      <c r="S5" s="64" t="s">
        <v>56</v>
      </c>
      <c r="T5" s="64" t="s">
        <v>57</v>
      </c>
      <c r="U5" s="65" t="s">
        <v>58</v>
      </c>
      <c r="V5" s="58"/>
      <c r="W5" s="58"/>
    </row>
    <row r="6" spans="1:23" ht="14.25" thickBot="1" x14ac:dyDescent="0.2">
      <c r="A6" s="66" t="s">
        <v>3</v>
      </c>
      <c r="B6" s="50" t="s">
        <v>4</v>
      </c>
      <c r="C6" s="51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  <c r="V6" s="58"/>
      <c r="W6" s="58"/>
    </row>
    <row r="7" spans="1:23" ht="14.25" thickBot="1" x14ac:dyDescent="0.2">
      <c r="A7" s="52" t="s">
        <v>5</v>
      </c>
      <c r="B7" s="53"/>
      <c r="C7" s="54"/>
      <c r="D7" s="68">
        <v>16116457.6886</v>
      </c>
      <c r="E7" s="68">
        <v>17990395.717599999</v>
      </c>
      <c r="F7" s="69">
        <v>89.583675320900696</v>
      </c>
      <c r="G7" s="68">
        <v>16174419.9486</v>
      </c>
      <c r="H7" s="69">
        <v>-0.35835758057595202</v>
      </c>
      <c r="I7" s="68">
        <v>1892727.1384000001</v>
      </c>
      <c r="J7" s="69">
        <v>11.744064204250201</v>
      </c>
      <c r="K7" s="68">
        <v>1899477.2634999999</v>
      </c>
      <c r="L7" s="69">
        <v>11.743711796381399</v>
      </c>
      <c r="M7" s="69">
        <v>-3.553675124051E-3</v>
      </c>
      <c r="N7" s="68">
        <v>120691986.26360001</v>
      </c>
      <c r="O7" s="68">
        <v>4278392229.0725999</v>
      </c>
      <c r="P7" s="68">
        <v>915743</v>
      </c>
      <c r="Q7" s="68">
        <v>956181</v>
      </c>
      <c r="R7" s="69">
        <v>-4.2291156172314599</v>
      </c>
      <c r="S7" s="68">
        <v>17.5993239245072</v>
      </c>
      <c r="T7" s="68">
        <v>17.488081459890999</v>
      </c>
      <c r="U7" s="70">
        <v>0.63208373851986799</v>
      </c>
      <c r="V7" s="58"/>
      <c r="W7" s="58"/>
    </row>
    <row r="8" spans="1:23" ht="14.25" thickBot="1" x14ac:dyDescent="0.2">
      <c r="A8" s="55">
        <v>42192</v>
      </c>
      <c r="B8" s="45" t="s">
        <v>6</v>
      </c>
      <c r="C8" s="46"/>
      <c r="D8" s="71">
        <v>525341.96539999999</v>
      </c>
      <c r="E8" s="71">
        <v>749228.7807</v>
      </c>
      <c r="F8" s="72">
        <v>70.117696881475396</v>
      </c>
      <c r="G8" s="71">
        <v>630061.35979999998</v>
      </c>
      <c r="H8" s="72">
        <v>-16.6205073158654</v>
      </c>
      <c r="I8" s="71">
        <v>140205.76560000001</v>
      </c>
      <c r="J8" s="72">
        <v>26.6884762372346</v>
      </c>
      <c r="K8" s="71">
        <v>131452.47150000001</v>
      </c>
      <c r="L8" s="72">
        <v>20.863439640502101</v>
      </c>
      <c r="M8" s="72">
        <v>6.6589041652214007E-2</v>
      </c>
      <c r="N8" s="71">
        <v>4051008.5913</v>
      </c>
      <c r="O8" s="71">
        <v>155203170.9025</v>
      </c>
      <c r="P8" s="71">
        <v>23841</v>
      </c>
      <c r="Q8" s="71">
        <v>25335</v>
      </c>
      <c r="R8" s="72">
        <v>-5.8969804618117196</v>
      </c>
      <c r="S8" s="71">
        <v>22.035231970135499</v>
      </c>
      <c r="T8" s="71">
        <v>22.143324973357</v>
      </c>
      <c r="U8" s="73">
        <v>-0.49054624597570101</v>
      </c>
      <c r="V8" s="58"/>
      <c r="W8" s="58"/>
    </row>
    <row r="9" spans="1:23" ht="12" customHeight="1" thickBot="1" x14ac:dyDescent="0.2">
      <c r="A9" s="56"/>
      <c r="B9" s="45" t="s">
        <v>7</v>
      </c>
      <c r="C9" s="46"/>
      <c r="D9" s="71">
        <v>110716.2825</v>
      </c>
      <c r="E9" s="71">
        <v>145384.96669999999</v>
      </c>
      <c r="F9" s="72">
        <v>76.153872723623195</v>
      </c>
      <c r="G9" s="71">
        <v>121905.0414</v>
      </c>
      <c r="H9" s="72">
        <v>-9.1782577418492295</v>
      </c>
      <c r="I9" s="71">
        <v>24382.761299999998</v>
      </c>
      <c r="J9" s="72">
        <v>22.022742047900699</v>
      </c>
      <c r="K9" s="71">
        <v>26966.2163</v>
      </c>
      <c r="L9" s="72">
        <v>22.120673591765001</v>
      </c>
      <c r="M9" s="72">
        <v>-9.5803392335765E-2</v>
      </c>
      <c r="N9" s="71">
        <v>919576.31350000005</v>
      </c>
      <c r="O9" s="71">
        <v>24477392.376699999</v>
      </c>
      <c r="P9" s="71">
        <v>5790</v>
      </c>
      <c r="Q9" s="71">
        <v>6108</v>
      </c>
      <c r="R9" s="72">
        <v>-5.2062868369351696</v>
      </c>
      <c r="S9" s="71">
        <v>19.121983160621799</v>
      </c>
      <c r="T9" s="71">
        <v>19.922436345775999</v>
      </c>
      <c r="U9" s="73">
        <v>-4.1860364504590502</v>
      </c>
      <c r="V9" s="58"/>
      <c r="W9" s="58"/>
    </row>
    <row r="10" spans="1:23" ht="14.25" thickBot="1" x14ac:dyDescent="0.2">
      <c r="A10" s="56"/>
      <c r="B10" s="45" t="s">
        <v>8</v>
      </c>
      <c r="C10" s="46"/>
      <c r="D10" s="71">
        <v>178555.9117</v>
      </c>
      <c r="E10" s="71">
        <v>213017.2985</v>
      </c>
      <c r="F10" s="72">
        <v>83.822259017147402</v>
      </c>
      <c r="G10" s="71">
        <v>189968.63519999999</v>
      </c>
      <c r="H10" s="72">
        <v>-6.0076883154867398</v>
      </c>
      <c r="I10" s="71">
        <v>47550.175600000002</v>
      </c>
      <c r="J10" s="72">
        <v>26.630412371835199</v>
      </c>
      <c r="K10" s="71">
        <v>48368.033900000002</v>
      </c>
      <c r="L10" s="72">
        <v>25.461063006047201</v>
      </c>
      <c r="M10" s="72">
        <v>-1.6909066465073001E-2</v>
      </c>
      <c r="N10" s="71">
        <v>1184351.4513999999</v>
      </c>
      <c r="O10" s="71">
        <v>40165044.893799998</v>
      </c>
      <c r="P10" s="71">
        <v>89366</v>
      </c>
      <c r="Q10" s="71">
        <v>93837</v>
      </c>
      <c r="R10" s="72">
        <v>-4.7646450760360999</v>
      </c>
      <c r="S10" s="71">
        <v>1.9980295828391099</v>
      </c>
      <c r="T10" s="71">
        <v>1.72487536579388</v>
      </c>
      <c r="U10" s="73">
        <v>13.671179815921199</v>
      </c>
      <c r="V10" s="58"/>
      <c r="W10" s="58"/>
    </row>
    <row r="11" spans="1:23" ht="14.25" thickBot="1" x14ac:dyDescent="0.2">
      <c r="A11" s="56"/>
      <c r="B11" s="45" t="s">
        <v>9</v>
      </c>
      <c r="C11" s="46"/>
      <c r="D11" s="71">
        <v>45044.951300000001</v>
      </c>
      <c r="E11" s="71">
        <v>69614.273700000005</v>
      </c>
      <c r="F11" s="72">
        <v>64.706487485769699</v>
      </c>
      <c r="G11" s="71">
        <v>60957.171699999999</v>
      </c>
      <c r="H11" s="72">
        <v>-26.103934871374602</v>
      </c>
      <c r="I11" s="71">
        <v>10671.811600000001</v>
      </c>
      <c r="J11" s="72">
        <v>23.6914710572681</v>
      </c>
      <c r="K11" s="71">
        <v>12760.5947</v>
      </c>
      <c r="L11" s="72">
        <v>20.933705328064001</v>
      </c>
      <c r="M11" s="72">
        <v>-0.16369010607319101</v>
      </c>
      <c r="N11" s="71">
        <v>387681.87150000001</v>
      </c>
      <c r="O11" s="71">
        <v>13283485.146199999</v>
      </c>
      <c r="P11" s="71">
        <v>2375</v>
      </c>
      <c r="Q11" s="71">
        <v>2566</v>
      </c>
      <c r="R11" s="72">
        <v>-7.4434918160561097</v>
      </c>
      <c r="S11" s="71">
        <v>18.966295284210499</v>
      </c>
      <c r="T11" s="71">
        <v>20.0815493764614</v>
      </c>
      <c r="U11" s="73">
        <v>-5.8801894388902598</v>
      </c>
      <c r="V11" s="58"/>
      <c r="W11" s="58"/>
    </row>
    <row r="12" spans="1:23" ht="14.25" thickBot="1" x14ac:dyDescent="0.2">
      <c r="A12" s="56"/>
      <c r="B12" s="45" t="s">
        <v>10</v>
      </c>
      <c r="C12" s="46"/>
      <c r="D12" s="71">
        <v>116025.0368</v>
      </c>
      <c r="E12" s="71">
        <v>159428.52540000001</v>
      </c>
      <c r="F12" s="72">
        <v>72.775581727860597</v>
      </c>
      <c r="G12" s="71">
        <v>212203.3192</v>
      </c>
      <c r="H12" s="72">
        <v>-45.323646568107002</v>
      </c>
      <c r="I12" s="71">
        <v>18532.588400000001</v>
      </c>
      <c r="J12" s="72">
        <v>15.972921803029299</v>
      </c>
      <c r="K12" s="71">
        <v>43062.691899999998</v>
      </c>
      <c r="L12" s="72">
        <v>20.293128336703202</v>
      </c>
      <c r="M12" s="72">
        <v>-0.56963702029969898</v>
      </c>
      <c r="N12" s="71">
        <v>1063198.6672</v>
      </c>
      <c r="O12" s="71">
        <v>47740260.8495</v>
      </c>
      <c r="P12" s="71">
        <v>1489</v>
      </c>
      <c r="Q12" s="71">
        <v>1648</v>
      </c>
      <c r="R12" s="72">
        <v>-9.6480582524271803</v>
      </c>
      <c r="S12" s="71">
        <v>77.921448488918699</v>
      </c>
      <c r="T12" s="71">
        <v>80.139921905339804</v>
      </c>
      <c r="U12" s="73">
        <v>-2.8470638822076899</v>
      </c>
      <c r="V12" s="58"/>
      <c r="W12" s="58"/>
    </row>
    <row r="13" spans="1:23" ht="14.25" thickBot="1" x14ac:dyDescent="0.2">
      <c r="A13" s="56"/>
      <c r="B13" s="45" t="s">
        <v>11</v>
      </c>
      <c r="C13" s="46"/>
      <c r="D13" s="71">
        <v>328087.26530000003</v>
      </c>
      <c r="E13" s="71">
        <v>361943.81150000001</v>
      </c>
      <c r="F13" s="72">
        <v>90.645911015942303</v>
      </c>
      <c r="G13" s="71">
        <v>314273.61420000001</v>
      </c>
      <c r="H13" s="72">
        <v>4.3954218476671496</v>
      </c>
      <c r="I13" s="71">
        <v>66820.403200000001</v>
      </c>
      <c r="J13" s="72">
        <v>20.3666555417505</v>
      </c>
      <c r="K13" s="71">
        <v>79668.611999999994</v>
      </c>
      <c r="L13" s="72">
        <v>25.350079803167901</v>
      </c>
      <c r="M13" s="72">
        <v>-0.16127064947485201</v>
      </c>
      <c r="N13" s="71">
        <v>1976876.5429</v>
      </c>
      <c r="O13" s="71">
        <v>70245725.270600006</v>
      </c>
      <c r="P13" s="71">
        <v>10339</v>
      </c>
      <c r="Q13" s="71">
        <v>11003</v>
      </c>
      <c r="R13" s="72">
        <v>-6.0347178042352096</v>
      </c>
      <c r="S13" s="71">
        <v>31.732978556920401</v>
      </c>
      <c r="T13" s="71">
        <v>23.5085471235118</v>
      </c>
      <c r="U13" s="73">
        <v>25.917615702718301</v>
      </c>
      <c r="V13" s="58"/>
      <c r="W13" s="58"/>
    </row>
    <row r="14" spans="1:23" ht="14.25" thickBot="1" x14ac:dyDescent="0.2">
      <c r="A14" s="56"/>
      <c r="B14" s="45" t="s">
        <v>12</v>
      </c>
      <c r="C14" s="46"/>
      <c r="D14" s="71">
        <v>146669.25829999999</v>
      </c>
      <c r="E14" s="71">
        <v>173789.91029999999</v>
      </c>
      <c r="F14" s="72">
        <v>84.394576213783793</v>
      </c>
      <c r="G14" s="71">
        <v>173256.02840000001</v>
      </c>
      <c r="H14" s="72">
        <v>-15.345365090915401</v>
      </c>
      <c r="I14" s="71">
        <v>26409.9378</v>
      </c>
      <c r="J14" s="72">
        <v>18.006457594529198</v>
      </c>
      <c r="K14" s="71">
        <v>23114.907500000001</v>
      </c>
      <c r="L14" s="72">
        <v>13.341473721557399</v>
      </c>
      <c r="M14" s="72">
        <v>0.14255001020445299</v>
      </c>
      <c r="N14" s="71">
        <v>1244965.4768999999</v>
      </c>
      <c r="O14" s="71">
        <v>37565194.851000004</v>
      </c>
      <c r="P14" s="71">
        <v>3085</v>
      </c>
      <c r="Q14" s="71">
        <v>3827</v>
      </c>
      <c r="R14" s="72">
        <v>-19.3885550039195</v>
      </c>
      <c r="S14" s="71">
        <v>47.542709335494301</v>
      </c>
      <c r="T14" s="71">
        <v>44.613233916906204</v>
      </c>
      <c r="U14" s="73">
        <v>6.1617763470645102</v>
      </c>
      <c r="V14" s="58"/>
      <c r="W14" s="58"/>
    </row>
    <row r="15" spans="1:23" ht="14.25" thickBot="1" x14ac:dyDescent="0.2">
      <c r="A15" s="56"/>
      <c r="B15" s="45" t="s">
        <v>13</v>
      </c>
      <c r="C15" s="46"/>
      <c r="D15" s="71">
        <v>107025.70699999999</v>
      </c>
      <c r="E15" s="71">
        <v>123038.96</v>
      </c>
      <c r="F15" s="72">
        <v>86.985217527846501</v>
      </c>
      <c r="G15" s="71">
        <v>141621.68239999999</v>
      </c>
      <c r="H15" s="72">
        <v>-24.428445428494602</v>
      </c>
      <c r="I15" s="71">
        <v>19009.099900000001</v>
      </c>
      <c r="J15" s="72">
        <v>17.761246744205099</v>
      </c>
      <c r="K15" s="71">
        <v>19190.3318</v>
      </c>
      <c r="L15" s="72">
        <v>13.550419310652099</v>
      </c>
      <c r="M15" s="72">
        <v>-9.4439169623950006E-3</v>
      </c>
      <c r="N15" s="71">
        <v>847018.83869999996</v>
      </c>
      <c r="O15" s="71">
        <v>28949889.9377</v>
      </c>
      <c r="P15" s="71">
        <v>4982</v>
      </c>
      <c r="Q15" s="71">
        <v>5532</v>
      </c>
      <c r="R15" s="72">
        <v>-9.9421547360809903</v>
      </c>
      <c r="S15" s="71">
        <v>21.4824783219591</v>
      </c>
      <c r="T15" s="71">
        <v>21.398693510484499</v>
      </c>
      <c r="U15" s="73">
        <v>0.39001464458108598</v>
      </c>
      <c r="V15" s="58"/>
      <c r="W15" s="58"/>
    </row>
    <row r="16" spans="1:23" ht="14.25" thickBot="1" x14ac:dyDescent="0.2">
      <c r="A16" s="56"/>
      <c r="B16" s="45" t="s">
        <v>14</v>
      </c>
      <c r="C16" s="46"/>
      <c r="D16" s="71">
        <v>937409.85600000003</v>
      </c>
      <c r="E16" s="71">
        <v>1078704.0767999999</v>
      </c>
      <c r="F16" s="72">
        <v>86.901484490616497</v>
      </c>
      <c r="G16" s="71">
        <v>912790.13769999996</v>
      </c>
      <c r="H16" s="72">
        <v>2.6971937231964098</v>
      </c>
      <c r="I16" s="71">
        <v>35733.973400000003</v>
      </c>
      <c r="J16" s="72">
        <v>3.8119903659301801</v>
      </c>
      <c r="K16" s="71">
        <v>18214.275099999999</v>
      </c>
      <c r="L16" s="72">
        <v>1.9954504707834999</v>
      </c>
      <c r="M16" s="72">
        <v>0.96186634954250805</v>
      </c>
      <c r="N16" s="71">
        <v>6165206.1640999997</v>
      </c>
      <c r="O16" s="71">
        <v>211602289.486</v>
      </c>
      <c r="P16" s="71">
        <v>47230</v>
      </c>
      <c r="Q16" s="71">
        <v>48711</v>
      </c>
      <c r="R16" s="72">
        <v>-3.0403810227669399</v>
      </c>
      <c r="S16" s="71">
        <v>19.8477632013551</v>
      </c>
      <c r="T16" s="71">
        <v>18.741914087167199</v>
      </c>
      <c r="U16" s="73">
        <v>5.5716561255245196</v>
      </c>
      <c r="V16" s="58"/>
      <c r="W16" s="58"/>
    </row>
    <row r="17" spans="1:23" ht="12" thickBot="1" x14ac:dyDescent="0.2">
      <c r="A17" s="56"/>
      <c r="B17" s="45" t="s">
        <v>15</v>
      </c>
      <c r="C17" s="46"/>
      <c r="D17" s="71">
        <v>399995.87780000002</v>
      </c>
      <c r="E17" s="71">
        <v>596420.33470000001</v>
      </c>
      <c r="F17" s="72">
        <v>67.066103304676602</v>
      </c>
      <c r="G17" s="71">
        <v>439798.83889999997</v>
      </c>
      <c r="H17" s="72">
        <v>-9.0502651620347301</v>
      </c>
      <c r="I17" s="71">
        <v>53503.513200000001</v>
      </c>
      <c r="J17" s="72">
        <v>13.376016146534401</v>
      </c>
      <c r="K17" s="71">
        <v>62808.816500000001</v>
      </c>
      <c r="L17" s="72">
        <v>14.2812601909304</v>
      </c>
      <c r="M17" s="72">
        <v>-0.148152820233446</v>
      </c>
      <c r="N17" s="71">
        <v>3046610.7900999999</v>
      </c>
      <c r="O17" s="71">
        <v>208931821.37279999</v>
      </c>
      <c r="P17" s="71">
        <v>10945</v>
      </c>
      <c r="Q17" s="71">
        <v>11199</v>
      </c>
      <c r="R17" s="72">
        <v>-2.2680596481828701</v>
      </c>
      <c r="S17" s="71">
        <v>36.5459915760621</v>
      </c>
      <c r="T17" s="71">
        <v>37.498890061612599</v>
      </c>
      <c r="U17" s="73">
        <v>-2.60739535160039</v>
      </c>
      <c r="V17" s="40"/>
      <c r="W17" s="40"/>
    </row>
    <row r="18" spans="1:23" ht="12" thickBot="1" x14ac:dyDescent="0.2">
      <c r="A18" s="56"/>
      <c r="B18" s="45" t="s">
        <v>16</v>
      </c>
      <c r="C18" s="46"/>
      <c r="D18" s="71">
        <v>2060797.5223999999</v>
      </c>
      <c r="E18" s="71">
        <v>2070704.7564999999</v>
      </c>
      <c r="F18" s="72">
        <v>99.521552550217507</v>
      </c>
      <c r="G18" s="71">
        <v>1866356.4642</v>
      </c>
      <c r="H18" s="72">
        <v>10.418216558825801</v>
      </c>
      <c r="I18" s="71">
        <v>333017.36450000003</v>
      </c>
      <c r="J18" s="72">
        <v>16.1596353295383</v>
      </c>
      <c r="K18" s="71">
        <v>265906.25790000003</v>
      </c>
      <c r="L18" s="72">
        <v>14.2473457241717</v>
      </c>
      <c r="M18" s="72">
        <v>0.252386337689121</v>
      </c>
      <c r="N18" s="71">
        <v>14330778.2752</v>
      </c>
      <c r="O18" s="71">
        <v>476522854.02850002</v>
      </c>
      <c r="P18" s="71">
        <v>97043</v>
      </c>
      <c r="Q18" s="71">
        <v>104331</v>
      </c>
      <c r="R18" s="72">
        <v>-6.9854597387161999</v>
      </c>
      <c r="S18" s="71">
        <v>21.235921420401301</v>
      </c>
      <c r="T18" s="71">
        <v>21.258726381420701</v>
      </c>
      <c r="U18" s="73">
        <v>-0.107388610872777</v>
      </c>
      <c r="V18" s="40"/>
      <c r="W18" s="40"/>
    </row>
    <row r="19" spans="1:23" ht="12" thickBot="1" x14ac:dyDescent="0.2">
      <c r="A19" s="56"/>
      <c r="B19" s="45" t="s">
        <v>17</v>
      </c>
      <c r="C19" s="46"/>
      <c r="D19" s="71">
        <v>471621.08510000003</v>
      </c>
      <c r="E19" s="71">
        <v>511008.34409999999</v>
      </c>
      <c r="F19" s="72">
        <v>92.292247386024599</v>
      </c>
      <c r="G19" s="71">
        <v>461046.32500000001</v>
      </c>
      <c r="H19" s="72">
        <v>2.29364372441314</v>
      </c>
      <c r="I19" s="71">
        <v>35017.653400000003</v>
      </c>
      <c r="J19" s="72">
        <v>7.4249550128945296</v>
      </c>
      <c r="K19" s="71">
        <v>42968.956899999997</v>
      </c>
      <c r="L19" s="72">
        <v>9.3198784091815501</v>
      </c>
      <c r="M19" s="72">
        <v>-0.18504762679030701</v>
      </c>
      <c r="N19" s="71">
        <v>3195613.6658999999</v>
      </c>
      <c r="O19" s="71">
        <v>142757912.63710001</v>
      </c>
      <c r="P19" s="71">
        <v>10172</v>
      </c>
      <c r="Q19" s="71">
        <v>10471</v>
      </c>
      <c r="R19" s="72">
        <v>-2.8555056823607998</v>
      </c>
      <c r="S19" s="71">
        <v>46.364636757766398</v>
      </c>
      <c r="T19" s="71">
        <v>42.754420351446903</v>
      </c>
      <c r="U19" s="73">
        <v>7.7865732566422396</v>
      </c>
      <c r="V19" s="40"/>
      <c r="W19" s="40"/>
    </row>
    <row r="20" spans="1:23" ht="12" thickBot="1" x14ac:dyDescent="0.2">
      <c r="A20" s="56"/>
      <c r="B20" s="45" t="s">
        <v>18</v>
      </c>
      <c r="C20" s="46"/>
      <c r="D20" s="71">
        <v>866965.43539999996</v>
      </c>
      <c r="E20" s="71">
        <v>934540.3199</v>
      </c>
      <c r="F20" s="72">
        <v>92.769184693151502</v>
      </c>
      <c r="G20" s="71">
        <v>845225.13780000003</v>
      </c>
      <c r="H20" s="72">
        <v>2.5721309776217498</v>
      </c>
      <c r="I20" s="71">
        <v>87291.269199999995</v>
      </c>
      <c r="J20" s="72">
        <v>10.068598543346299</v>
      </c>
      <c r="K20" s="71">
        <v>65972.844599999997</v>
      </c>
      <c r="L20" s="72">
        <v>7.8053576082365304</v>
      </c>
      <c r="M20" s="72">
        <v>0.32313938756553201</v>
      </c>
      <c r="N20" s="71">
        <v>6531329.7844000002</v>
      </c>
      <c r="O20" s="71">
        <v>226845213.30919999</v>
      </c>
      <c r="P20" s="71">
        <v>40100</v>
      </c>
      <c r="Q20" s="71">
        <v>42066</v>
      </c>
      <c r="R20" s="72">
        <v>-4.6736081395901703</v>
      </c>
      <c r="S20" s="71">
        <v>21.620085670822899</v>
      </c>
      <c r="T20" s="71">
        <v>22.008889487947499</v>
      </c>
      <c r="U20" s="73">
        <v>-1.79834540456644</v>
      </c>
      <c r="V20" s="40"/>
      <c r="W20" s="40"/>
    </row>
    <row r="21" spans="1:23" ht="12" thickBot="1" x14ac:dyDescent="0.2">
      <c r="A21" s="56"/>
      <c r="B21" s="45" t="s">
        <v>19</v>
      </c>
      <c r="C21" s="46"/>
      <c r="D21" s="71">
        <v>351526.17070000002</v>
      </c>
      <c r="E21" s="71">
        <v>370613.77389999997</v>
      </c>
      <c r="F21" s="72">
        <v>94.849731838312593</v>
      </c>
      <c r="G21" s="71">
        <v>328869.28230000002</v>
      </c>
      <c r="H21" s="72">
        <v>6.88932947508669</v>
      </c>
      <c r="I21" s="71">
        <v>43054.201200000003</v>
      </c>
      <c r="J21" s="72">
        <v>12.247793987646901</v>
      </c>
      <c r="K21" s="71">
        <v>42557.466899999999</v>
      </c>
      <c r="L21" s="72">
        <v>12.940541786805801</v>
      </c>
      <c r="M21" s="72">
        <v>1.1672083330693001E-2</v>
      </c>
      <c r="N21" s="71">
        <v>2503918.3062999998</v>
      </c>
      <c r="O21" s="71">
        <v>86197302.669400007</v>
      </c>
      <c r="P21" s="71">
        <v>31702</v>
      </c>
      <c r="Q21" s="71">
        <v>33200</v>
      </c>
      <c r="R21" s="72">
        <v>-4.5120481927710898</v>
      </c>
      <c r="S21" s="71">
        <v>11.088454062835201</v>
      </c>
      <c r="T21" s="71">
        <v>11.004601870481901</v>
      </c>
      <c r="U21" s="73">
        <v>0.75621174852741802</v>
      </c>
      <c r="V21" s="40"/>
      <c r="W21" s="40"/>
    </row>
    <row r="22" spans="1:23" ht="12" thickBot="1" x14ac:dyDescent="0.2">
      <c r="A22" s="56"/>
      <c r="B22" s="45" t="s">
        <v>20</v>
      </c>
      <c r="C22" s="46"/>
      <c r="D22" s="71">
        <v>1254667.8624</v>
      </c>
      <c r="E22" s="71">
        <v>1417070.5899</v>
      </c>
      <c r="F22" s="72">
        <v>88.539545689713293</v>
      </c>
      <c r="G22" s="71">
        <v>1223048.7612999999</v>
      </c>
      <c r="H22" s="72">
        <v>2.58526905062979</v>
      </c>
      <c r="I22" s="71">
        <v>102102.5405</v>
      </c>
      <c r="J22" s="72">
        <v>8.1378142821553201</v>
      </c>
      <c r="K22" s="71">
        <v>171047.92600000001</v>
      </c>
      <c r="L22" s="72">
        <v>13.985372571588201</v>
      </c>
      <c r="M22" s="72">
        <v>-0.40307641906163799</v>
      </c>
      <c r="N22" s="71">
        <v>9203436.8937999997</v>
      </c>
      <c r="O22" s="71">
        <v>277686986.5679</v>
      </c>
      <c r="P22" s="71">
        <v>77563</v>
      </c>
      <c r="Q22" s="71">
        <v>80397</v>
      </c>
      <c r="R22" s="72">
        <v>-3.5250071520081598</v>
      </c>
      <c r="S22" s="71">
        <v>16.1761131261039</v>
      </c>
      <c r="T22" s="71">
        <v>16.064992973618399</v>
      </c>
      <c r="U22" s="73">
        <v>0.68693975876197499</v>
      </c>
      <c r="V22" s="40"/>
      <c r="W22" s="40"/>
    </row>
    <row r="23" spans="1:23" ht="12" thickBot="1" x14ac:dyDescent="0.2">
      <c r="A23" s="56"/>
      <c r="B23" s="45" t="s">
        <v>21</v>
      </c>
      <c r="C23" s="46"/>
      <c r="D23" s="71">
        <v>2395003.5751</v>
      </c>
      <c r="E23" s="71">
        <v>2809040.4542999999</v>
      </c>
      <c r="F23" s="72">
        <v>85.260558331717704</v>
      </c>
      <c r="G23" s="71">
        <v>2431475.9742000001</v>
      </c>
      <c r="H23" s="72">
        <v>-1.50001067199523</v>
      </c>
      <c r="I23" s="71">
        <v>292402.60330000002</v>
      </c>
      <c r="J23" s="72">
        <v>12.2088587399203</v>
      </c>
      <c r="K23" s="71">
        <v>271860.3222</v>
      </c>
      <c r="L23" s="72">
        <v>11.18087635184</v>
      </c>
      <c r="M23" s="72">
        <v>7.5561894923700995E-2</v>
      </c>
      <c r="N23" s="71">
        <v>18318715.841800001</v>
      </c>
      <c r="O23" s="71">
        <v>598819556.30260003</v>
      </c>
      <c r="P23" s="71">
        <v>79324</v>
      </c>
      <c r="Q23" s="71">
        <v>83242</v>
      </c>
      <c r="R23" s="72">
        <v>-4.7067586074337502</v>
      </c>
      <c r="S23" s="71">
        <v>30.192672773687701</v>
      </c>
      <c r="T23" s="71">
        <v>30.628192665961901</v>
      </c>
      <c r="U23" s="73">
        <v>-1.4424688252633999</v>
      </c>
      <c r="V23" s="40"/>
      <c r="W23" s="40"/>
    </row>
    <row r="24" spans="1:23" ht="12" thickBot="1" x14ac:dyDescent="0.2">
      <c r="A24" s="56"/>
      <c r="B24" s="45" t="s">
        <v>22</v>
      </c>
      <c r="C24" s="46"/>
      <c r="D24" s="71">
        <v>248964.64360000001</v>
      </c>
      <c r="E24" s="71">
        <v>299762.88520000002</v>
      </c>
      <c r="F24" s="72">
        <v>83.053858863778999</v>
      </c>
      <c r="G24" s="71">
        <v>251953.56270000001</v>
      </c>
      <c r="H24" s="72">
        <v>-1.18629761292914</v>
      </c>
      <c r="I24" s="71">
        <v>44703.522900000004</v>
      </c>
      <c r="J24" s="72">
        <v>17.955771652389</v>
      </c>
      <c r="K24" s="71">
        <v>49186.423699999999</v>
      </c>
      <c r="L24" s="72">
        <v>19.5220195233223</v>
      </c>
      <c r="M24" s="72">
        <v>-9.1141019467938997E-2</v>
      </c>
      <c r="N24" s="71">
        <v>1943179.8014</v>
      </c>
      <c r="O24" s="71">
        <v>56063932.550300002</v>
      </c>
      <c r="P24" s="71">
        <v>25332</v>
      </c>
      <c r="Q24" s="71">
        <v>26146</v>
      </c>
      <c r="R24" s="72">
        <v>-3.1132869272546402</v>
      </c>
      <c r="S24" s="71">
        <v>9.8280689878414602</v>
      </c>
      <c r="T24" s="71">
        <v>9.9167919567046603</v>
      </c>
      <c r="U24" s="73">
        <v>-0.902750774063105</v>
      </c>
      <c r="V24" s="40"/>
      <c r="W24" s="40"/>
    </row>
    <row r="25" spans="1:23" ht="12" thickBot="1" x14ac:dyDescent="0.2">
      <c r="A25" s="56"/>
      <c r="B25" s="45" t="s">
        <v>23</v>
      </c>
      <c r="C25" s="46"/>
      <c r="D25" s="71">
        <v>214789.56599999999</v>
      </c>
      <c r="E25" s="71">
        <v>242488.91690000001</v>
      </c>
      <c r="F25" s="72">
        <v>88.577065189571996</v>
      </c>
      <c r="G25" s="71">
        <v>198396.43109999999</v>
      </c>
      <c r="H25" s="72">
        <v>8.2628174353283494</v>
      </c>
      <c r="I25" s="71">
        <v>19700.300200000001</v>
      </c>
      <c r="J25" s="72">
        <v>9.1719074473105504</v>
      </c>
      <c r="K25" s="71">
        <v>17238.9594</v>
      </c>
      <c r="L25" s="72">
        <v>8.6891479369963296</v>
      </c>
      <c r="M25" s="72">
        <v>0.14277780595039899</v>
      </c>
      <c r="N25" s="71">
        <v>1693660.9956</v>
      </c>
      <c r="O25" s="71">
        <v>63220827.365400001</v>
      </c>
      <c r="P25" s="71">
        <v>17353</v>
      </c>
      <c r="Q25" s="71">
        <v>17863</v>
      </c>
      <c r="R25" s="72">
        <v>-2.8550635391591501</v>
      </c>
      <c r="S25" s="71">
        <v>12.377661845214099</v>
      </c>
      <c r="T25" s="71">
        <v>12.3423294967251</v>
      </c>
      <c r="U25" s="73">
        <v>0.28545252674413801</v>
      </c>
      <c r="V25" s="40"/>
      <c r="W25" s="40"/>
    </row>
    <row r="26" spans="1:23" ht="12" thickBot="1" x14ac:dyDescent="0.2">
      <c r="A26" s="56"/>
      <c r="B26" s="45" t="s">
        <v>24</v>
      </c>
      <c r="C26" s="46"/>
      <c r="D26" s="71">
        <v>532929.28579999995</v>
      </c>
      <c r="E26" s="71">
        <v>730300.33200000005</v>
      </c>
      <c r="F26" s="72">
        <v>72.973989254601605</v>
      </c>
      <c r="G26" s="71">
        <v>513232.57250000001</v>
      </c>
      <c r="H26" s="72">
        <v>3.8377753781400998</v>
      </c>
      <c r="I26" s="71">
        <v>109507.03290000001</v>
      </c>
      <c r="J26" s="72">
        <v>20.548135712905101</v>
      </c>
      <c r="K26" s="71">
        <v>116090.28909999999</v>
      </c>
      <c r="L26" s="72">
        <v>22.619431291064402</v>
      </c>
      <c r="M26" s="72">
        <v>-5.6708069650246003E-2</v>
      </c>
      <c r="N26" s="71">
        <v>4285616.5807999996</v>
      </c>
      <c r="O26" s="71">
        <v>133008621.41869999</v>
      </c>
      <c r="P26" s="71">
        <v>40302</v>
      </c>
      <c r="Q26" s="71">
        <v>42746</v>
      </c>
      <c r="R26" s="72">
        <v>-5.7174940345295502</v>
      </c>
      <c r="S26" s="71">
        <v>13.2233955089077</v>
      </c>
      <c r="T26" s="71">
        <v>13.4825537266645</v>
      </c>
      <c r="U26" s="73">
        <v>-1.95984622544307</v>
      </c>
      <c r="V26" s="40"/>
      <c r="W26" s="40"/>
    </row>
    <row r="27" spans="1:23" ht="12" thickBot="1" x14ac:dyDescent="0.2">
      <c r="A27" s="56"/>
      <c r="B27" s="45" t="s">
        <v>25</v>
      </c>
      <c r="C27" s="46"/>
      <c r="D27" s="71">
        <v>261659.97210000001</v>
      </c>
      <c r="E27" s="71">
        <v>285086.93239999999</v>
      </c>
      <c r="F27" s="72">
        <v>91.782520474446002</v>
      </c>
      <c r="G27" s="71">
        <v>244224.49050000001</v>
      </c>
      <c r="H27" s="72">
        <v>7.1391208819002703</v>
      </c>
      <c r="I27" s="71">
        <v>73196.208499999993</v>
      </c>
      <c r="J27" s="72">
        <v>27.973789002785001</v>
      </c>
      <c r="K27" s="71">
        <v>79366.744999999995</v>
      </c>
      <c r="L27" s="72">
        <v>32.497455450726001</v>
      </c>
      <c r="M27" s="72">
        <v>-7.7747128221020007E-2</v>
      </c>
      <c r="N27" s="71">
        <v>1843274.5083999999</v>
      </c>
      <c r="O27" s="71">
        <v>49748087.532300003</v>
      </c>
      <c r="P27" s="71">
        <v>34546</v>
      </c>
      <c r="Q27" s="71">
        <v>36403</v>
      </c>
      <c r="R27" s="72">
        <v>-5.1012279207757603</v>
      </c>
      <c r="S27" s="71">
        <v>7.5742480200312601</v>
      </c>
      <c r="T27" s="71">
        <v>7.5828034145537497</v>
      </c>
      <c r="U27" s="73">
        <v>-0.11295371500717299</v>
      </c>
      <c r="V27" s="40"/>
      <c r="W27" s="40"/>
    </row>
    <row r="28" spans="1:23" ht="12" thickBot="1" x14ac:dyDescent="0.2">
      <c r="A28" s="56"/>
      <c r="B28" s="45" t="s">
        <v>26</v>
      </c>
      <c r="C28" s="46"/>
      <c r="D28" s="71">
        <v>777422.27110000001</v>
      </c>
      <c r="E28" s="71">
        <v>823449.30229999998</v>
      </c>
      <c r="F28" s="72">
        <v>94.410459627394104</v>
      </c>
      <c r="G28" s="71">
        <v>705268.06030000001</v>
      </c>
      <c r="H28" s="72">
        <v>10.230749818630301</v>
      </c>
      <c r="I28" s="71">
        <v>37127.138400000003</v>
      </c>
      <c r="J28" s="72">
        <v>4.7756720871229499</v>
      </c>
      <c r="K28" s="71">
        <v>49657.719400000002</v>
      </c>
      <c r="L28" s="72">
        <v>7.0409709719276199</v>
      </c>
      <c r="M28" s="72">
        <v>-0.25233903512693301</v>
      </c>
      <c r="N28" s="71">
        <v>5626047.841</v>
      </c>
      <c r="O28" s="71">
        <v>175066464.4786</v>
      </c>
      <c r="P28" s="71">
        <v>42529</v>
      </c>
      <c r="Q28" s="71">
        <v>43585</v>
      </c>
      <c r="R28" s="72">
        <v>-2.4228518985889602</v>
      </c>
      <c r="S28" s="71">
        <v>18.279815445931</v>
      </c>
      <c r="T28" s="71">
        <v>18.226403565446802</v>
      </c>
      <c r="U28" s="73">
        <v>0.29219047994310898</v>
      </c>
      <c r="V28" s="40"/>
      <c r="W28" s="40"/>
    </row>
    <row r="29" spans="1:23" ht="12" thickBot="1" x14ac:dyDescent="0.2">
      <c r="A29" s="56"/>
      <c r="B29" s="45" t="s">
        <v>27</v>
      </c>
      <c r="C29" s="46"/>
      <c r="D29" s="71">
        <v>515427.33470000001</v>
      </c>
      <c r="E29" s="71">
        <v>579812.70559999999</v>
      </c>
      <c r="F29" s="72">
        <v>88.895488098458799</v>
      </c>
      <c r="G29" s="71">
        <v>432942.30499999999</v>
      </c>
      <c r="H29" s="72">
        <v>19.052199045320801</v>
      </c>
      <c r="I29" s="71">
        <v>84260.532699999996</v>
      </c>
      <c r="J29" s="72">
        <v>16.3477035514702</v>
      </c>
      <c r="K29" s="71">
        <v>67255.716100000005</v>
      </c>
      <c r="L29" s="72">
        <v>15.534567845015699</v>
      </c>
      <c r="M29" s="72">
        <v>0.25283823570796798</v>
      </c>
      <c r="N29" s="71">
        <v>3973314.0098000001</v>
      </c>
      <c r="O29" s="71">
        <v>132783683.50390001</v>
      </c>
      <c r="P29" s="71">
        <v>86037</v>
      </c>
      <c r="Q29" s="71">
        <v>89636</v>
      </c>
      <c r="R29" s="72">
        <v>-4.0151278504172403</v>
      </c>
      <c r="S29" s="71">
        <v>5.9907636795797199</v>
      </c>
      <c r="T29" s="71">
        <v>6.04980725824446</v>
      </c>
      <c r="U29" s="73">
        <v>-0.98557682830983295</v>
      </c>
      <c r="V29" s="40"/>
      <c r="W29" s="40"/>
    </row>
    <row r="30" spans="1:23" ht="12" thickBot="1" x14ac:dyDescent="0.2">
      <c r="A30" s="56"/>
      <c r="B30" s="45" t="s">
        <v>28</v>
      </c>
      <c r="C30" s="46"/>
      <c r="D30" s="71">
        <v>1004811.2267</v>
      </c>
      <c r="E30" s="71">
        <v>1272625.5902</v>
      </c>
      <c r="F30" s="72">
        <v>78.955761571798107</v>
      </c>
      <c r="G30" s="71">
        <v>1050285.0301999999</v>
      </c>
      <c r="H30" s="72">
        <v>-4.3296631097694203</v>
      </c>
      <c r="I30" s="71">
        <v>135168.20209999999</v>
      </c>
      <c r="J30" s="72">
        <v>13.4520991115833</v>
      </c>
      <c r="K30" s="71">
        <v>118925.4788</v>
      </c>
      <c r="L30" s="72">
        <v>11.323162320742</v>
      </c>
      <c r="M30" s="72">
        <v>0.136579002783044</v>
      </c>
      <c r="N30" s="71">
        <v>7891988.2111999998</v>
      </c>
      <c r="O30" s="71">
        <v>243942625.55489999</v>
      </c>
      <c r="P30" s="71">
        <v>66244</v>
      </c>
      <c r="Q30" s="71">
        <v>67704</v>
      </c>
      <c r="R30" s="72">
        <v>-2.1564457048327998</v>
      </c>
      <c r="S30" s="71">
        <v>15.168335648511601</v>
      </c>
      <c r="T30" s="71">
        <v>15.355878708791201</v>
      </c>
      <c r="U30" s="73">
        <v>-1.23641159205263</v>
      </c>
      <c r="V30" s="40"/>
      <c r="W30" s="40"/>
    </row>
    <row r="31" spans="1:23" ht="12" thickBot="1" x14ac:dyDescent="0.2">
      <c r="A31" s="56"/>
      <c r="B31" s="45" t="s">
        <v>29</v>
      </c>
      <c r="C31" s="46"/>
      <c r="D31" s="71">
        <v>768005.30090000003</v>
      </c>
      <c r="E31" s="71">
        <v>713274.74309999996</v>
      </c>
      <c r="F31" s="72">
        <v>107.67313834247599</v>
      </c>
      <c r="G31" s="71">
        <v>629929.89639999997</v>
      </c>
      <c r="H31" s="72">
        <v>21.919169940828301</v>
      </c>
      <c r="I31" s="71">
        <v>30102.400699999998</v>
      </c>
      <c r="J31" s="72">
        <v>3.9195563708641101</v>
      </c>
      <c r="K31" s="71">
        <v>27137.025900000001</v>
      </c>
      <c r="L31" s="72">
        <v>4.3079437974107897</v>
      </c>
      <c r="M31" s="72">
        <v>0.109274126462031</v>
      </c>
      <c r="N31" s="71">
        <v>5683277.2156999996</v>
      </c>
      <c r="O31" s="71">
        <v>235726766.1419</v>
      </c>
      <c r="P31" s="71">
        <v>31948</v>
      </c>
      <c r="Q31" s="71">
        <v>32031</v>
      </c>
      <c r="R31" s="72">
        <v>-0.25912397365052098</v>
      </c>
      <c r="S31" s="71">
        <v>24.039229400901501</v>
      </c>
      <c r="T31" s="71">
        <v>24.605003293684199</v>
      </c>
      <c r="U31" s="73">
        <v>-2.3535442145311198</v>
      </c>
      <c r="V31" s="40"/>
      <c r="W31" s="40"/>
    </row>
    <row r="32" spans="1:23" ht="12" thickBot="1" x14ac:dyDescent="0.2">
      <c r="A32" s="56"/>
      <c r="B32" s="45" t="s">
        <v>30</v>
      </c>
      <c r="C32" s="46"/>
      <c r="D32" s="71">
        <v>114109.31050000001</v>
      </c>
      <c r="E32" s="71">
        <v>155414.4902</v>
      </c>
      <c r="F32" s="72">
        <v>73.422568483257194</v>
      </c>
      <c r="G32" s="71">
        <v>125149.7251</v>
      </c>
      <c r="H32" s="72">
        <v>-8.8217649628700503</v>
      </c>
      <c r="I32" s="71">
        <v>31745.472600000001</v>
      </c>
      <c r="J32" s="72">
        <v>27.820229971506102</v>
      </c>
      <c r="K32" s="71">
        <v>33464.851799999997</v>
      </c>
      <c r="L32" s="72">
        <v>26.7398524233754</v>
      </c>
      <c r="M32" s="72">
        <v>-5.1378658727542999E-2</v>
      </c>
      <c r="N32" s="71">
        <v>801470.06149999995</v>
      </c>
      <c r="O32" s="71">
        <v>25514271.5383</v>
      </c>
      <c r="P32" s="71">
        <v>23653</v>
      </c>
      <c r="Q32" s="71">
        <v>24117</v>
      </c>
      <c r="R32" s="72">
        <v>-1.9239540573039799</v>
      </c>
      <c r="S32" s="71">
        <v>4.8243060288335498</v>
      </c>
      <c r="T32" s="71">
        <v>4.7758076294729896</v>
      </c>
      <c r="U32" s="73">
        <v>1.00529276274566</v>
      </c>
      <c r="V32" s="40"/>
      <c r="W32" s="40"/>
    </row>
    <row r="33" spans="1:23" ht="12" thickBot="1" x14ac:dyDescent="0.2">
      <c r="A33" s="56"/>
      <c r="B33" s="45" t="s">
        <v>31</v>
      </c>
      <c r="C33" s="46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1">
        <v>0</v>
      </c>
      <c r="O33" s="71">
        <v>172.99539999999999</v>
      </c>
      <c r="P33" s="74"/>
      <c r="Q33" s="74"/>
      <c r="R33" s="74"/>
      <c r="S33" s="74"/>
      <c r="T33" s="74"/>
      <c r="U33" s="75"/>
      <c r="V33" s="40"/>
      <c r="W33" s="40"/>
    </row>
    <row r="34" spans="1:23" ht="12" thickBot="1" x14ac:dyDescent="0.2">
      <c r="A34" s="56"/>
      <c r="B34" s="45" t="s">
        <v>71</v>
      </c>
      <c r="C34" s="46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1">
        <v>1</v>
      </c>
      <c r="P34" s="74"/>
      <c r="Q34" s="74"/>
      <c r="R34" s="74"/>
      <c r="S34" s="74"/>
      <c r="T34" s="74"/>
      <c r="U34" s="75"/>
      <c r="V34" s="40"/>
      <c r="W34" s="40"/>
    </row>
    <row r="35" spans="1:23" ht="12" customHeight="1" thickBot="1" x14ac:dyDescent="0.2">
      <c r="A35" s="56"/>
      <c r="B35" s="45" t="s">
        <v>32</v>
      </c>
      <c r="C35" s="46"/>
      <c r="D35" s="71">
        <v>139241.29120000001</v>
      </c>
      <c r="E35" s="71">
        <v>145579.94630000001</v>
      </c>
      <c r="F35" s="72">
        <v>95.645928398037896</v>
      </c>
      <c r="G35" s="71">
        <v>123176.7819</v>
      </c>
      <c r="H35" s="72">
        <v>13.041832277321401</v>
      </c>
      <c r="I35" s="71">
        <v>20543.100699999999</v>
      </c>
      <c r="J35" s="72">
        <v>14.753598248735599</v>
      </c>
      <c r="K35" s="71">
        <v>19881.2297</v>
      </c>
      <c r="L35" s="72">
        <v>16.140403567403201</v>
      </c>
      <c r="M35" s="72">
        <v>3.3291250591002998E-2</v>
      </c>
      <c r="N35" s="71">
        <v>1005783.7784</v>
      </c>
      <c r="O35" s="71">
        <v>36207664.095700003</v>
      </c>
      <c r="P35" s="71">
        <v>10061</v>
      </c>
      <c r="Q35" s="71">
        <v>10132</v>
      </c>
      <c r="R35" s="72">
        <v>-0.70075009869719995</v>
      </c>
      <c r="S35" s="71">
        <v>13.839706907862</v>
      </c>
      <c r="T35" s="71">
        <v>14.0001968811686</v>
      </c>
      <c r="U35" s="73">
        <v>-1.1596341914969499</v>
      </c>
      <c r="V35" s="40"/>
      <c r="W35" s="40"/>
    </row>
    <row r="36" spans="1:23" ht="12" customHeight="1" thickBot="1" x14ac:dyDescent="0.2">
      <c r="A36" s="56"/>
      <c r="B36" s="45" t="s">
        <v>70</v>
      </c>
      <c r="C36" s="46"/>
      <c r="D36" s="71">
        <v>126933.39</v>
      </c>
      <c r="E36" s="74"/>
      <c r="F36" s="74"/>
      <c r="G36" s="74"/>
      <c r="H36" s="74"/>
      <c r="I36" s="71">
        <v>3239.79</v>
      </c>
      <c r="J36" s="72">
        <v>2.5523544277829502</v>
      </c>
      <c r="K36" s="74"/>
      <c r="L36" s="74"/>
      <c r="M36" s="74"/>
      <c r="N36" s="71">
        <v>657770.17000000004</v>
      </c>
      <c r="O36" s="71">
        <v>11387696.07</v>
      </c>
      <c r="P36" s="71">
        <v>99</v>
      </c>
      <c r="Q36" s="71">
        <v>79</v>
      </c>
      <c r="R36" s="72">
        <v>25.3164556962025</v>
      </c>
      <c r="S36" s="71">
        <v>1282.1554545454501</v>
      </c>
      <c r="T36" s="71">
        <v>1776.5130379746799</v>
      </c>
      <c r="U36" s="73">
        <v>-38.556758595585997</v>
      </c>
      <c r="V36" s="40"/>
      <c r="W36" s="40"/>
    </row>
    <row r="37" spans="1:23" ht="12" customHeight="1" thickBot="1" x14ac:dyDescent="0.2">
      <c r="A37" s="56"/>
      <c r="B37" s="45" t="s">
        <v>36</v>
      </c>
      <c r="C37" s="46"/>
      <c r="D37" s="71">
        <v>221824.4</v>
      </c>
      <c r="E37" s="71">
        <v>176236.7732</v>
      </c>
      <c r="F37" s="72">
        <v>125.86726139627299</v>
      </c>
      <c r="G37" s="71">
        <v>241539.46</v>
      </c>
      <c r="H37" s="72">
        <v>-8.1622522464859308</v>
      </c>
      <c r="I37" s="71">
        <v>-25213.09</v>
      </c>
      <c r="J37" s="72">
        <v>-11.366238339876</v>
      </c>
      <c r="K37" s="71">
        <v>-17793.71</v>
      </c>
      <c r="L37" s="72">
        <v>-7.36679215892923</v>
      </c>
      <c r="M37" s="72">
        <v>0.416966444884175</v>
      </c>
      <c r="N37" s="71">
        <v>1590085.45</v>
      </c>
      <c r="O37" s="71">
        <v>95399560.180000007</v>
      </c>
      <c r="P37" s="71">
        <v>112</v>
      </c>
      <c r="Q37" s="71">
        <v>86</v>
      </c>
      <c r="R37" s="72">
        <v>30.232558139534898</v>
      </c>
      <c r="S37" s="71">
        <v>1980.575</v>
      </c>
      <c r="T37" s="71">
        <v>2991.5818604651199</v>
      </c>
      <c r="U37" s="73">
        <v>-51.046128546766298</v>
      </c>
      <c r="V37" s="40"/>
      <c r="W37" s="40"/>
    </row>
    <row r="38" spans="1:23" ht="12" customHeight="1" thickBot="1" x14ac:dyDescent="0.2">
      <c r="A38" s="56"/>
      <c r="B38" s="45" t="s">
        <v>37</v>
      </c>
      <c r="C38" s="46"/>
      <c r="D38" s="71">
        <v>150736.01</v>
      </c>
      <c r="E38" s="71">
        <v>179380.35759999999</v>
      </c>
      <c r="F38" s="72">
        <v>84.031502677749202</v>
      </c>
      <c r="G38" s="71">
        <v>273778.65000000002</v>
      </c>
      <c r="H38" s="72">
        <v>-44.942379546396303</v>
      </c>
      <c r="I38" s="71">
        <v>-15677.79</v>
      </c>
      <c r="J38" s="72">
        <v>-10.400825920760401</v>
      </c>
      <c r="K38" s="71">
        <v>-6213.55</v>
      </c>
      <c r="L38" s="72">
        <v>-2.2695524285768802</v>
      </c>
      <c r="M38" s="72">
        <v>1.5231614777381699</v>
      </c>
      <c r="N38" s="71">
        <v>2463693.19</v>
      </c>
      <c r="O38" s="71">
        <v>100124698.29000001</v>
      </c>
      <c r="P38" s="71">
        <v>80</v>
      </c>
      <c r="Q38" s="71">
        <v>81</v>
      </c>
      <c r="R38" s="72">
        <v>-1.2345679012345701</v>
      </c>
      <c r="S38" s="71">
        <v>1884.2001250000001</v>
      </c>
      <c r="T38" s="71">
        <v>1850.1740740740699</v>
      </c>
      <c r="U38" s="73">
        <v>1.80586183359509</v>
      </c>
      <c r="V38" s="40"/>
      <c r="W38" s="40"/>
    </row>
    <row r="39" spans="1:23" ht="12" thickBot="1" x14ac:dyDescent="0.2">
      <c r="A39" s="56"/>
      <c r="B39" s="45" t="s">
        <v>38</v>
      </c>
      <c r="C39" s="46"/>
      <c r="D39" s="71">
        <v>140946.76</v>
      </c>
      <c r="E39" s="71">
        <v>102033.6119</v>
      </c>
      <c r="F39" s="72">
        <v>138.13757777989599</v>
      </c>
      <c r="G39" s="71">
        <v>218292.49</v>
      </c>
      <c r="H39" s="72">
        <v>-35.432153437802597</v>
      </c>
      <c r="I39" s="71">
        <v>-20006.419999999998</v>
      </c>
      <c r="J39" s="72">
        <v>-14.1943099649825</v>
      </c>
      <c r="K39" s="71">
        <v>-20823.189999999999</v>
      </c>
      <c r="L39" s="72">
        <v>-9.5391234027336402</v>
      </c>
      <c r="M39" s="72">
        <v>-3.9224057409070999E-2</v>
      </c>
      <c r="N39" s="71">
        <v>1377529.9</v>
      </c>
      <c r="O39" s="71">
        <v>63686480.280000001</v>
      </c>
      <c r="P39" s="71">
        <v>98</v>
      </c>
      <c r="Q39" s="71">
        <v>84</v>
      </c>
      <c r="R39" s="72">
        <v>16.6666666666667</v>
      </c>
      <c r="S39" s="71">
        <v>1438.2322448979601</v>
      </c>
      <c r="T39" s="71">
        <v>1543.0830952381</v>
      </c>
      <c r="U39" s="73">
        <v>-7.2902586290974796</v>
      </c>
      <c r="V39" s="40"/>
      <c r="W39" s="40"/>
    </row>
    <row r="40" spans="1:23" ht="12" customHeight="1" thickBot="1" x14ac:dyDescent="0.2">
      <c r="A40" s="56"/>
      <c r="B40" s="45" t="s">
        <v>73</v>
      </c>
      <c r="C40" s="46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1">
        <v>72.81</v>
      </c>
      <c r="O40" s="71">
        <v>3755.85</v>
      </c>
      <c r="P40" s="74"/>
      <c r="Q40" s="74"/>
      <c r="R40" s="74"/>
      <c r="S40" s="74"/>
      <c r="T40" s="74"/>
      <c r="U40" s="75"/>
      <c r="V40" s="40"/>
      <c r="W40" s="40"/>
    </row>
    <row r="41" spans="1:23" ht="12" customHeight="1" thickBot="1" x14ac:dyDescent="0.2">
      <c r="A41" s="56"/>
      <c r="B41" s="45" t="s">
        <v>33</v>
      </c>
      <c r="C41" s="46"/>
      <c r="D41" s="71">
        <v>176504.27429999999</v>
      </c>
      <c r="E41" s="71">
        <v>98839.384000000005</v>
      </c>
      <c r="F41" s="72">
        <v>178.57686597884901</v>
      </c>
      <c r="G41" s="71">
        <v>212758.1195</v>
      </c>
      <c r="H41" s="72">
        <v>-17.0399349670883</v>
      </c>
      <c r="I41" s="71">
        <v>11646.0316</v>
      </c>
      <c r="J41" s="72">
        <v>6.5981583993855697</v>
      </c>
      <c r="K41" s="71">
        <v>12068.984200000001</v>
      </c>
      <c r="L41" s="72">
        <v>5.6726315443862498</v>
      </c>
      <c r="M41" s="72">
        <v>-3.5044589750974998E-2</v>
      </c>
      <c r="N41" s="71">
        <v>1211426.2401999999</v>
      </c>
      <c r="O41" s="71">
        <v>40552202.744900003</v>
      </c>
      <c r="P41" s="71">
        <v>226</v>
      </c>
      <c r="Q41" s="71">
        <v>264</v>
      </c>
      <c r="R41" s="72">
        <v>-14.3939393939394</v>
      </c>
      <c r="S41" s="71">
        <v>780.99236415929204</v>
      </c>
      <c r="T41" s="71">
        <v>608.902810984849</v>
      </c>
      <c r="U41" s="73">
        <v>22.0347292844138</v>
      </c>
      <c r="V41" s="40"/>
      <c r="W41" s="40"/>
    </row>
    <row r="42" spans="1:23" ht="12" thickBot="1" x14ac:dyDescent="0.2">
      <c r="A42" s="56"/>
      <c r="B42" s="45" t="s">
        <v>34</v>
      </c>
      <c r="C42" s="46"/>
      <c r="D42" s="71">
        <v>319334.02830000001</v>
      </c>
      <c r="E42" s="71">
        <v>311568.46169999999</v>
      </c>
      <c r="F42" s="72">
        <v>102.492410996167</v>
      </c>
      <c r="G42" s="71">
        <v>476693.82640000002</v>
      </c>
      <c r="H42" s="72">
        <v>-33.010664159085898</v>
      </c>
      <c r="I42" s="71">
        <v>20985.9391</v>
      </c>
      <c r="J42" s="72">
        <v>6.5717829107409296</v>
      </c>
      <c r="K42" s="71">
        <v>28509.696</v>
      </c>
      <c r="L42" s="72">
        <v>5.98071433299351</v>
      </c>
      <c r="M42" s="72">
        <v>-0.26390168804325398</v>
      </c>
      <c r="N42" s="71">
        <v>2550087.7984000002</v>
      </c>
      <c r="O42" s="71">
        <v>104457276.8529</v>
      </c>
      <c r="P42" s="71">
        <v>1671</v>
      </c>
      <c r="Q42" s="71">
        <v>1618</v>
      </c>
      <c r="R42" s="72">
        <v>3.2756489493201499</v>
      </c>
      <c r="S42" s="71">
        <v>191.103547755835</v>
      </c>
      <c r="T42" s="71">
        <v>180.978216872682</v>
      </c>
      <c r="U42" s="73">
        <v>5.2983479386208101</v>
      </c>
      <c r="V42" s="40"/>
      <c r="W42" s="40"/>
    </row>
    <row r="43" spans="1:23" ht="12" thickBot="1" x14ac:dyDescent="0.2">
      <c r="A43" s="56"/>
      <c r="B43" s="45" t="s">
        <v>39</v>
      </c>
      <c r="C43" s="46"/>
      <c r="D43" s="71">
        <v>68802.61</v>
      </c>
      <c r="E43" s="71">
        <v>75560.679499999998</v>
      </c>
      <c r="F43" s="72">
        <v>91.056102797487398</v>
      </c>
      <c r="G43" s="71">
        <v>74506.820000000007</v>
      </c>
      <c r="H43" s="72">
        <v>-7.65595686408306</v>
      </c>
      <c r="I43" s="71">
        <v>-8920.92</v>
      </c>
      <c r="J43" s="72">
        <v>-12.9659616110493</v>
      </c>
      <c r="K43" s="71">
        <v>-5992.28</v>
      </c>
      <c r="L43" s="72">
        <v>-8.0425926109851407</v>
      </c>
      <c r="M43" s="72">
        <v>0.48873550635150598</v>
      </c>
      <c r="N43" s="71">
        <v>640791.75</v>
      </c>
      <c r="O43" s="71">
        <v>43336657.939999998</v>
      </c>
      <c r="P43" s="71">
        <v>56</v>
      </c>
      <c r="Q43" s="71">
        <v>63</v>
      </c>
      <c r="R43" s="72">
        <v>-11.1111111111111</v>
      </c>
      <c r="S43" s="71">
        <v>1228.61803571429</v>
      </c>
      <c r="T43" s="71">
        <v>1055.3523809523799</v>
      </c>
      <c r="U43" s="73">
        <v>14.1024834183858</v>
      </c>
      <c r="V43" s="40"/>
      <c r="W43" s="40"/>
    </row>
    <row r="44" spans="1:23" ht="12" thickBot="1" x14ac:dyDescent="0.2">
      <c r="A44" s="56"/>
      <c r="B44" s="45" t="s">
        <v>40</v>
      </c>
      <c r="C44" s="46"/>
      <c r="D44" s="71">
        <v>36078.68</v>
      </c>
      <c r="E44" s="71">
        <v>15431.428599999999</v>
      </c>
      <c r="F44" s="72">
        <v>233.799999567117</v>
      </c>
      <c r="G44" s="71">
        <v>39838.47</v>
      </c>
      <c r="H44" s="72">
        <v>-9.4375863330092695</v>
      </c>
      <c r="I44" s="71">
        <v>4621.74</v>
      </c>
      <c r="J44" s="72">
        <v>12.8101693299201</v>
      </c>
      <c r="K44" s="71">
        <v>4477.87</v>
      </c>
      <c r="L44" s="72">
        <v>11.2400651932667</v>
      </c>
      <c r="M44" s="72">
        <v>3.2129114958674002E-2</v>
      </c>
      <c r="N44" s="71">
        <v>377697.65</v>
      </c>
      <c r="O44" s="71">
        <v>16464686.109999999</v>
      </c>
      <c r="P44" s="71">
        <v>34</v>
      </c>
      <c r="Q44" s="71">
        <v>53</v>
      </c>
      <c r="R44" s="72">
        <v>-35.849056603773597</v>
      </c>
      <c r="S44" s="71">
        <v>1061.13764705882</v>
      </c>
      <c r="T44" s="71">
        <v>899.14566037735904</v>
      </c>
      <c r="U44" s="73">
        <v>15.265878760447499</v>
      </c>
      <c r="V44" s="40"/>
      <c r="W44" s="40"/>
    </row>
    <row r="45" spans="1:23" ht="12" thickBot="1" x14ac:dyDescent="0.2">
      <c r="A45" s="57"/>
      <c r="B45" s="45" t="s">
        <v>35</v>
      </c>
      <c r="C45" s="46"/>
      <c r="D45" s="76">
        <v>2483.5702000000001</v>
      </c>
      <c r="E45" s="77"/>
      <c r="F45" s="77"/>
      <c r="G45" s="76">
        <v>9595.4832999999999</v>
      </c>
      <c r="H45" s="78">
        <v>-74.117299542379499</v>
      </c>
      <c r="I45" s="76">
        <v>292.28390000000002</v>
      </c>
      <c r="J45" s="78">
        <v>11.7686989479903</v>
      </c>
      <c r="K45" s="76">
        <v>1118.2787000000001</v>
      </c>
      <c r="L45" s="78">
        <v>11.6542196472793</v>
      </c>
      <c r="M45" s="78">
        <v>-0.73863053995394901</v>
      </c>
      <c r="N45" s="76">
        <v>104930.8262</v>
      </c>
      <c r="O45" s="76">
        <v>4701995.9779000003</v>
      </c>
      <c r="P45" s="76">
        <v>16</v>
      </c>
      <c r="Q45" s="76">
        <v>17</v>
      </c>
      <c r="R45" s="78">
        <v>-5.8823529411764701</v>
      </c>
      <c r="S45" s="76">
        <v>155.22313750000001</v>
      </c>
      <c r="T45" s="76">
        <v>976.99031764705899</v>
      </c>
      <c r="U45" s="79">
        <v>-529.41023701898803</v>
      </c>
      <c r="V45" s="40"/>
      <c r="W45" s="40"/>
    </row>
  </sheetData>
  <mergeCells count="43">
    <mergeCell ref="A1:U4"/>
    <mergeCell ref="W1:W4"/>
    <mergeCell ref="B6:C6"/>
    <mergeCell ref="A7:C7"/>
    <mergeCell ref="A8:A45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36:C36"/>
    <mergeCell ref="B25:C25"/>
    <mergeCell ref="B26:C26"/>
    <mergeCell ref="B27:C27"/>
    <mergeCell ref="B28:C28"/>
    <mergeCell ref="B29:C29"/>
    <mergeCell ref="B30:C30"/>
    <mergeCell ref="B43:C43"/>
    <mergeCell ref="B44:C44"/>
    <mergeCell ref="B45:C45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3"/>
  <sheetViews>
    <sheetView topLeftCell="A19" workbookViewId="0">
      <selection activeCell="F34" sqref="F34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63</v>
      </c>
      <c r="B1" s="31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67</v>
      </c>
      <c r="H1" s="30" t="s">
        <v>69</v>
      </c>
    </row>
    <row r="2" spans="1:8" ht="14.25" x14ac:dyDescent="0.2">
      <c r="A2" s="32">
        <v>1</v>
      </c>
      <c r="B2" s="33">
        <v>12</v>
      </c>
      <c r="C2" s="32">
        <v>56878</v>
      </c>
      <c r="D2" s="32">
        <v>525342.77404871804</v>
      </c>
      <c r="E2" s="32">
        <v>385136.21180769202</v>
      </c>
      <c r="F2" s="32">
        <v>140206.562241026</v>
      </c>
      <c r="G2" s="32">
        <v>385136.21180769202</v>
      </c>
      <c r="H2" s="32">
        <v>0.26688586798383102</v>
      </c>
    </row>
    <row r="3" spans="1:8" ht="14.25" x14ac:dyDescent="0.2">
      <c r="A3" s="32">
        <v>2</v>
      </c>
      <c r="B3" s="33">
        <v>13</v>
      </c>
      <c r="C3" s="32">
        <v>11732.384</v>
      </c>
      <c r="D3" s="32">
        <v>110716.32395342999</v>
      </c>
      <c r="E3" s="32">
        <v>86333.537989115794</v>
      </c>
      <c r="F3" s="32">
        <v>24382.785964314298</v>
      </c>
      <c r="G3" s="32">
        <v>86333.537989115794</v>
      </c>
      <c r="H3" s="32">
        <v>0.220227560793748</v>
      </c>
    </row>
    <row r="4" spans="1:8" ht="14.25" x14ac:dyDescent="0.2">
      <c r="A4" s="32">
        <v>3</v>
      </c>
      <c r="B4" s="33">
        <v>14</v>
      </c>
      <c r="C4" s="32">
        <v>111156</v>
      </c>
      <c r="D4" s="32">
        <v>178558.01809230799</v>
      </c>
      <c r="E4" s="32">
        <v>131005.736301709</v>
      </c>
      <c r="F4" s="32">
        <v>47552.281790598303</v>
      </c>
      <c r="G4" s="32">
        <v>131005.736301709</v>
      </c>
      <c r="H4" s="32">
        <v>0.26631277776624701</v>
      </c>
    </row>
    <row r="5" spans="1:8" ht="14.25" x14ac:dyDescent="0.2">
      <c r="A5" s="32">
        <v>4</v>
      </c>
      <c r="B5" s="33">
        <v>15</v>
      </c>
      <c r="C5" s="32">
        <v>3045</v>
      </c>
      <c r="D5" s="32">
        <v>45044.990461538502</v>
      </c>
      <c r="E5" s="32">
        <v>34373.139590598301</v>
      </c>
      <c r="F5" s="32">
        <v>10671.850870940199</v>
      </c>
      <c r="G5" s="32">
        <v>34373.139590598301</v>
      </c>
      <c r="H5" s="32">
        <v>0.23691537641798999</v>
      </c>
    </row>
    <row r="6" spans="1:8" ht="14.25" x14ac:dyDescent="0.2">
      <c r="A6" s="32">
        <v>5</v>
      </c>
      <c r="B6" s="33">
        <v>16</v>
      </c>
      <c r="C6" s="32">
        <v>2075</v>
      </c>
      <c r="D6" s="32">
        <v>116025.04769743601</v>
      </c>
      <c r="E6" s="32">
        <v>97492.448319658099</v>
      </c>
      <c r="F6" s="32">
        <v>18532.599377777799</v>
      </c>
      <c r="G6" s="32">
        <v>97492.448319658099</v>
      </c>
      <c r="H6" s="32">
        <v>0.15972929764360999</v>
      </c>
    </row>
    <row r="7" spans="1:8" ht="14.25" x14ac:dyDescent="0.2">
      <c r="A7" s="32">
        <v>6</v>
      </c>
      <c r="B7" s="33">
        <v>17</v>
      </c>
      <c r="C7" s="32">
        <v>24071</v>
      </c>
      <c r="D7" s="32">
        <v>328087.530213675</v>
      </c>
      <c r="E7" s="32">
        <v>261266.86157948701</v>
      </c>
      <c r="F7" s="32">
        <v>66820.668634187998</v>
      </c>
      <c r="G7" s="32">
        <v>261266.86157948701</v>
      </c>
      <c r="H7" s="32">
        <v>0.20366720000199201</v>
      </c>
    </row>
    <row r="8" spans="1:8" ht="14.25" x14ac:dyDescent="0.2">
      <c r="A8" s="32">
        <v>7</v>
      </c>
      <c r="B8" s="33">
        <v>18</v>
      </c>
      <c r="C8" s="32">
        <v>70048</v>
      </c>
      <c r="D8" s="32">
        <v>146669.280315385</v>
      </c>
      <c r="E8" s="32">
        <v>120259.32224786301</v>
      </c>
      <c r="F8" s="32">
        <v>26409.958067521398</v>
      </c>
      <c r="G8" s="32">
        <v>120259.32224786301</v>
      </c>
      <c r="H8" s="32">
        <v>0.18006468710238299</v>
      </c>
    </row>
    <row r="9" spans="1:8" ht="14.25" x14ac:dyDescent="0.2">
      <c r="A9" s="32">
        <v>8</v>
      </c>
      <c r="B9" s="33">
        <v>19</v>
      </c>
      <c r="C9" s="32">
        <v>17961</v>
      </c>
      <c r="D9" s="32">
        <v>107025.866928205</v>
      </c>
      <c r="E9" s="32">
        <v>88016.607479487197</v>
      </c>
      <c r="F9" s="32">
        <v>19009.259448717901</v>
      </c>
      <c r="G9" s="32">
        <v>88016.607479487197</v>
      </c>
      <c r="H9" s="32">
        <v>0.17761369278577999</v>
      </c>
    </row>
    <row r="10" spans="1:8" ht="14.25" x14ac:dyDescent="0.2">
      <c r="A10" s="32">
        <v>9</v>
      </c>
      <c r="B10" s="33">
        <v>21</v>
      </c>
      <c r="C10" s="32">
        <v>240367</v>
      </c>
      <c r="D10" s="32">
        <v>937409.26146923099</v>
      </c>
      <c r="E10" s="32">
        <v>901675.88209230802</v>
      </c>
      <c r="F10" s="32">
        <v>35733.379376923098</v>
      </c>
      <c r="G10" s="32">
        <v>901675.88209230802</v>
      </c>
      <c r="H10" s="35">
        <v>3.8119294150046099E-2</v>
      </c>
    </row>
    <row r="11" spans="1:8" ht="14.25" x14ac:dyDescent="0.2">
      <c r="A11" s="32">
        <v>10</v>
      </c>
      <c r="B11" s="33">
        <v>22</v>
      </c>
      <c r="C11" s="32">
        <v>31712</v>
      </c>
      <c r="D11" s="32">
        <v>399995.75414871803</v>
      </c>
      <c r="E11" s="32">
        <v>346492.36365897401</v>
      </c>
      <c r="F11" s="32">
        <v>53503.3904897436</v>
      </c>
      <c r="G11" s="32">
        <v>346492.36365897401</v>
      </c>
      <c r="H11" s="32">
        <v>0.133759896035924</v>
      </c>
    </row>
    <row r="12" spans="1:8" ht="14.25" x14ac:dyDescent="0.2">
      <c r="A12" s="32">
        <v>11</v>
      </c>
      <c r="B12" s="33">
        <v>23</v>
      </c>
      <c r="C12" s="32">
        <v>278586.33799999999</v>
      </c>
      <c r="D12" s="32">
        <v>2060797.2808826601</v>
      </c>
      <c r="E12" s="32">
        <v>1727780.16638475</v>
      </c>
      <c r="F12" s="32">
        <v>333017.114497912</v>
      </c>
      <c r="G12" s="32">
        <v>1727780.16638475</v>
      </c>
      <c r="H12" s="32">
        <v>0.16159625092055499</v>
      </c>
    </row>
    <row r="13" spans="1:8" ht="14.25" x14ac:dyDescent="0.2">
      <c r="A13" s="32">
        <v>12</v>
      </c>
      <c r="B13" s="33">
        <v>24</v>
      </c>
      <c r="C13" s="32">
        <v>20258.150000000001</v>
      </c>
      <c r="D13" s="32">
        <v>471621.14077948697</v>
      </c>
      <c r="E13" s="32">
        <v>436603.43250940199</v>
      </c>
      <c r="F13" s="32">
        <v>35017.708270085503</v>
      </c>
      <c r="G13" s="32">
        <v>436603.43250940199</v>
      </c>
      <c r="H13" s="32">
        <v>7.4249657706626199E-2</v>
      </c>
    </row>
    <row r="14" spans="1:8" ht="14.25" x14ac:dyDescent="0.2">
      <c r="A14" s="32">
        <v>13</v>
      </c>
      <c r="B14" s="33">
        <v>25</v>
      </c>
      <c r="C14" s="32">
        <v>81261</v>
      </c>
      <c r="D14" s="32">
        <v>866965.58741196594</v>
      </c>
      <c r="E14" s="32">
        <v>779674.16621709405</v>
      </c>
      <c r="F14" s="32">
        <v>87291.4211948718</v>
      </c>
      <c r="G14" s="32">
        <v>779674.16621709405</v>
      </c>
      <c r="H14" s="32">
        <v>0.100686143097618</v>
      </c>
    </row>
    <row r="15" spans="1:8" ht="14.25" x14ac:dyDescent="0.2">
      <c r="A15" s="32">
        <v>14</v>
      </c>
      <c r="B15" s="33">
        <v>26</v>
      </c>
      <c r="C15" s="32">
        <v>68829</v>
      </c>
      <c r="D15" s="32">
        <v>351526.284615891</v>
      </c>
      <c r="E15" s="32">
        <v>308471.96953691897</v>
      </c>
      <c r="F15" s="32">
        <v>43054.315078972802</v>
      </c>
      <c r="G15" s="32">
        <v>308471.96953691897</v>
      </c>
      <c r="H15" s="32">
        <v>0.122478224141952</v>
      </c>
    </row>
    <row r="16" spans="1:8" ht="14.25" x14ac:dyDescent="0.2">
      <c r="A16" s="32">
        <v>15</v>
      </c>
      <c r="B16" s="33">
        <v>27</v>
      </c>
      <c r="C16" s="32">
        <v>184204.88399999999</v>
      </c>
      <c r="D16" s="32">
        <v>1254669.12086667</v>
      </c>
      <c r="E16" s="32">
        <v>1152565.3234999999</v>
      </c>
      <c r="F16" s="32">
        <v>102103.797366667</v>
      </c>
      <c r="G16" s="32">
        <v>1152565.3234999999</v>
      </c>
      <c r="H16" s="32">
        <v>8.1379062948594899E-2</v>
      </c>
    </row>
    <row r="17" spans="1:8" ht="14.25" x14ac:dyDescent="0.2">
      <c r="A17" s="32">
        <v>16</v>
      </c>
      <c r="B17" s="33">
        <v>29</v>
      </c>
      <c r="C17" s="32">
        <v>188741</v>
      </c>
      <c r="D17" s="32">
        <v>2395005.3081692299</v>
      </c>
      <c r="E17" s="32">
        <v>2102601.0072136801</v>
      </c>
      <c r="F17" s="32">
        <v>292404.30095555598</v>
      </c>
      <c r="G17" s="32">
        <v>2102601.0072136801</v>
      </c>
      <c r="H17" s="32">
        <v>0.122089207885336</v>
      </c>
    </row>
    <row r="18" spans="1:8" ht="14.25" x14ac:dyDescent="0.2">
      <c r="A18" s="32">
        <v>17</v>
      </c>
      <c r="B18" s="33">
        <v>31</v>
      </c>
      <c r="C18" s="32">
        <v>26682.992999999999</v>
      </c>
      <c r="D18" s="32">
        <v>248964.64415399701</v>
      </c>
      <c r="E18" s="32">
        <v>204261.116743494</v>
      </c>
      <c r="F18" s="32">
        <v>44703.527410503601</v>
      </c>
      <c r="G18" s="32">
        <v>204261.116743494</v>
      </c>
      <c r="H18" s="32">
        <v>0.17955773424138199</v>
      </c>
    </row>
    <row r="19" spans="1:8" ht="14.25" x14ac:dyDescent="0.2">
      <c r="A19" s="32">
        <v>18</v>
      </c>
      <c r="B19" s="33">
        <v>32</v>
      </c>
      <c r="C19" s="32">
        <v>15915.905000000001</v>
      </c>
      <c r="D19" s="32">
        <v>214789.55979048499</v>
      </c>
      <c r="E19" s="32">
        <v>195089.26545555101</v>
      </c>
      <c r="F19" s="32">
        <v>19700.294334933398</v>
      </c>
      <c r="G19" s="32">
        <v>195089.26545555101</v>
      </c>
      <c r="H19" s="32">
        <v>9.1719049818575496E-2</v>
      </c>
    </row>
    <row r="20" spans="1:8" ht="14.25" x14ac:dyDescent="0.2">
      <c r="A20" s="32">
        <v>19</v>
      </c>
      <c r="B20" s="33">
        <v>33</v>
      </c>
      <c r="C20" s="32">
        <v>44474.425999999999</v>
      </c>
      <c r="D20" s="32">
        <v>532929.29823601095</v>
      </c>
      <c r="E20" s="32">
        <v>423422.23887766298</v>
      </c>
      <c r="F20" s="32">
        <v>109507.05935834799</v>
      </c>
      <c r="G20" s="32">
        <v>423422.23887766298</v>
      </c>
      <c r="H20" s="32">
        <v>0.205481401981117</v>
      </c>
    </row>
    <row r="21" spans="1:8" ht="14.25" x14ac:dyDescent="0.2">
      <c r="A21" s="32">
        <v>20</v>
      </c>
      <c r="B21" s="33">
        <v>34</v>
      </c>
      <c r="C21" s="32">
        <v>46548.468000000001</v>
      </c>
      <c r="D21" s="32">
        <v>261659.88911663301</v>
      </c>
      <c r="E21" s="32">
        <v>188463.77838968599</v>
      </c>
      <c r="F21" s="32">
        <v>73196.110726946703</v>
      </c>
      <c r="G21" s="32">
        <v>188463.77838968599</v>
      </c>
      <c r="H21" s="32">
        <v>0.27973760507985301</v>
      </c>
    </row>
    <row r="22" spans="1:8" ht="14.25" x14ac:dyDescent="0.2">
      <c r="A22" s="32">
        <v>21</v>
      </c>
      <c r="B22" s="33">
        <v>35</v>
      </c>
      <c r="C22" s="32">
        <v>30508.687999999998</v>
      </c>
      <c r="D22" s="32">
        <v>777422.26953451301</v>
      </c>
      <c r="E22" s="32">
        <v>740295.127520354</v>
      </c>
      <c r="F22" s="32">
        <v>37127.142014159297</v>
      </c>
      <c r="G22" s="32">
        <v>740295.127520354</v>
      </c>
      <c r="H22" s="32">
        <v>4.7756725616297797E-2</v>
      </c>
    </row>
    <row r="23" spans="1:8" ht="14.25" x14ac:dyDescent="0.2">
      <c r="A23" s="32">
        <v>22</v>
      </c>
      <c r="B23" s="33">
        <v>36</v>
      </c>
      <c r="C23" s="32">
        <v>108600.00599999999</v>
      </c>
      <c r="D23" s="32">
        <v>515427.33348761097</v>
      </c>
      <c r="E23" s="32">
        <v>431166.77472063701</v>
      </c>
      <c r="F23" s="32">
        <v>84260.558766973802</v>
      </c>
      <c r="G23" s="32">
        <v>431166.77472063701</v>
      </c>
      <c r="H23" s="32">
        <v>0.163477086472751</v>
      </c>
    </row>
    <row r="24" spans="1:8" ht="14.25" x14ac:dyDescent="0.2">
      <c r="A24" s="32">
        <v>23</v>
      </c>
      <c r="B24" s="33">
        <v>37</v>
      </c>
      <c r="C24" s="32">
        <v>118809.262</v>
      </c>
      <c r="D24" s="32">
        <v>1004811.27461239</v>
      </c>
      <c r="E24" s="32">
        <v>869643.01754813199</v>
      </c>
      <c r="F24" s="32">
        <v>135168.25706425801</v>
      </c>
      <c r="G24" s="32">
        <v>869643.01754813199</v>
      </c>
      <c r="H24" s="32">
        <v>0.134521039402548</v>
      </c>
    </row>
    <row r="25" spans="1:8" ht="14.25" x14ac:dyDescent="0.2">
      <c r="A25" s="32">
        <v>24</v>
      </c>
      <c r="B25" s="33">
        <v>38</v>
      </c>
      <c r="C25" s="32">
        <v>160037.93900000001</v>
      </c>
      <c r="D25" s="32">
        <v>768005.25406017702</v>
      </c>
      <c r="E25" s="32">
        <v>737902.93139114999</v>
      </c>
      <c r="F25" s="32">
        <v>30102.3226690265</v>
      </c>
      <c r="G25" s="32">
        <v>737902.93139114999</v>
      </c>
      <c r="H25" s="32">
        <v>3.91954644970018E-2</v>
      </c>
    </row>
    <row r="26" spans="1:8" ht="14.25" x14ac:dyDescent="0.2">
      <c r="A26" s="32">
        <v>25</v>
      </c>
      <c r="B26" s="33">
        <v>39</v>
      </c>
      <c r="C26" s="32">
        <v>69041.524000000005</v>
      </c>
      <c r="D26" s="32">
        <v>114109.245919166</v>
      </c>
      <c r="E26" s="32">
        <v>82363.838540191704</v>
      </c>
      <c r="F26" s="32">
        <v>31745.4073789748</v>
      </c>
      <c r="G26" s="32">
        <v>82363.838540191704</v>
      </c>
      <c r="H26" s="32">
        <v>0.27820188559884801</v>
      </c>
    </row>
    <row r="27" spans="1:8" ht="14.25" x14ac:dyDescent="0.2">
      <c r="A27" s="32">
        <v>26</v>
      </c>
      <c r="B27" s="33">
        <v>42</v>
      </c>
      <c r="C27" s="32">
        <v>7700.8239999999996</v>
      </c>
      <c r="D27" s="32">
        <v>139241.29139999999</v>
      </c>
      <c r="E27" s="32">
        <v>118698.1894</v>
      </c>
      <c r="F27" s="32">
        <v>20543.101999999999</v>
      </c>
      <c r="G27" s="32">
        <v>118698.1894</v>
      </c>
      <c r="H27" s="32">
        <v>0.14753599161175299</v>
      </c>
    </row>
    <row r="28" spans="1:8" ht="14.25" x14ac:dyDescent="0.2">
      <c r="A28" s="32">
        <v>27</v>
      </c>
      <c r="B28" s="33">
        <v>75</v>
      </c>
      <c r="C28" s="32">
        <v>302</v>
      </c>
      <c r="D28" s="32">
        <v>176504.273504274</v>
      </c>
      <c r="E28" s="32">
        <v>164858.243589744</v>
      </c>
      <c r="F28" s="32">
        <v>11646.0299145299</v>
      </c>
      <c r="G28" s="32">
        <v>164858.243589744</v>
      </c>
      <c r="H28" s="32">
        <v>6.5981574742143195E-2</v>
      </c>
    </row>
    <row r="29" spans="1:8" ht="14.25" x14ac:dyDescent="0.2">
      <c r="A29" s="32">
        <v>28</v>
      </c>
      <c r="B29" s="33">
        <v>76</v>
      </c>
      <c r="C29" s="32">
        <v>1779</v>
      </c>
      <c r="D29" s="32">
        <v>319334.02238461497</v>
      </c>
      <c r="E29" s="32">
        <v>298348.09242564102</v>
      </c>
      <c r="F29" s="32">
        <v>20985.929958974401</v>
      </c>
      <c r="G29" s="32">
        <v>298348.09242564102</v>
      </c>
      <c r="H29" s="32">
        <v>6.5717801699495301E-2</v>
      </c>
    </row>
    <row r="30" spans="1:8" ht="14.25" x14ac:dyDescent="0.2">
      <c r="A30" s="32">
        <v>29</v>
      </c>
      <c r="B30" s="33">
        <v>99</v>
      </c>
      <c r="C30" s="32">
        <v>16</v>
      </c>
      <c r="D30" s="32">
        <v>2483.57007790636</v>
      </c>
      <c r="E30" s="32">
        <v>2191.2864382421899</v>
      </c>
      <c r="F30" s="32">
        <v>292.28363966417101</v>
      </c>
      <c r="G30" s="32">
        <v>2191.2864382421899</v>
      </c>
      <c r="H30" s="32">
        <v>0.117686890442232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7">
        <v>70</v>
      </c>
      <c r="C32" s="38">
        <v>95</v>
      </c>
      <c r="D32" s="38">
        <v>126933.39</v>
      </c>
      <c r="E32" s="38">
        <v>123693.6</v>
      </c>
      <c r="F32" s="32"/>
      <c r="G32" s="32"/>
      <c r="H32" s="32"/>
    </row>
    <row r="33" spans="1:8" ht="14.25" x14ac:dyDescent="0.2">
      <c r="A33" s="32"/>
      <c r="B33" s="37">
        <v>71</v>
      </c>
      <c r="C33" s="38">
        <v>98</v>
      </c>
      <c r="D33" s="38">
        <v>221824.4</v>
      </c>
      <c r="E33" s="38">
        <v>247037.49</v>
      </c>
      <c r="F33" s="32"/>
      <c r="G33" s="32"/>
      <c r="H33" s="32"/>
    </row>
    <row r="34" spans="1:8" ht="14.25" x14ac:dyDescent="0.2">
      <c r="A34" s="32"/>
      <c r="B34" s="37">
        <v>72</v>
      </c>
      <c r="C34" s="38">
        <v>63</v>
      </c>
      <c r="D34" s="38">
        <v>150736.01</v>
      </c>
      <c r="E34" s="38">
        <v>166413.79999999999</v>
      </c>
      <c r="F34" s="32"/>
      <c r="G34" s="32"/>
      <c r="H34" s="32"/>
    </row>
    <row r="35" spans="1:8" ht="14.25" x14ac:dyDescent="0.2">
      <c r="A35" s="32"/>
      <c r="B35" s="37">
        <v>73</v>
      </c>
      <c r="C35" s="38">
        <v>88</v>
      </c>
      <c r="D35" s="38">
        <v>140946.76</v>
      </c>
      <c r="E35" s="38">
        <v>160953.18</v>
      </c>
      <c r="F35" s="32"/>
      <c r="G35" s="32"/>
      <c r="H35" s="32"/>
    </row>
    <row r="36" spans="1:8" ht="14.25" x14ac:dyDescent="0.2">
      <c r="A36" s="32"/>
      <c r="B36" s="37">
        <v>77</v>
      </c>
      <c r="C36" s="38">
        <v>50</v>
      </c>
      <c r="D36" s="38">
        <v>68802.61</v>
      </c>
      <c r="E36" s="38">
        <v>77723.53</v>
      </c>
      <c r="F36" s="32"/>
      <c r="G36" s="32"/>
      <c r="H36" s="32"/>
    </row>
    <row r="37" spans="1:8" ht="14.25" x14ac:dyDescent="0.2">
      <c r="A37" s="32"/>
      <c r="B37" s="37">
        <v>78</v>
      </c>
      <c r="C37" s="38">
        <v>34</v>
      </c>
      <c r="D37" s="38">
        <v>36078.68</v>
      </c>
      <c r="E37" s="38">
        <v>31456.94</v>
      </c>
      <c r="F37" s="32"/>
      <c r="G37" s="32"/>
      <c r="H37" s="32"/>
    </row>
    <row r="38" spans="1:8" ht="14.25" x14ac:dyDescent="0.2">
      <c r="A38" s="32"/>
      <c r="B38" s="37">
        <v>74</v>
      </c>
      <c r="C38" s="38">
        <v>0</v>
      </c>
      <c r="D38" s="38">
        <v>0</v>
      </c>
      <c r="E38" s="38">
        <v>0</v>
      </c>
      <c r="F38" s="32"/>
      <c r="G38" s="32"/>
      <c r="H38" s="32"/>
    </row>
    <row r="39" spans="1:8" ht="14.25" x14ac:dyDescent="0.2">
      <c r="A39" s="32"/>
      <c r="B39" s="37"/>
      <c r="C39" s="38"/>
      <c r="D39" s="38"/>
      <c r="E39" s="38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2015-07-08T02:00:51Z</dcterms:modified>
</cp:coreProperties>
</file>