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6" i="2" l="1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<sst xmlns="http://schemas.openxmlformats.org/spreadsheetml/2006/main" count="117" uniqueCount="74">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</sst>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80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1" fillId="33" borderId="18" xfId="0" applyFont="1" applyFill="1" applyBorder="1" applyAlignment="1">
      <alignment vertical="center" wrapText="1"/>
    </xf>
    <xf numFmtId="49" fontId="21" fillId="33" borderId="18" xfId="0" applyNumberFormat="1" applyFont="1" applyFill="1" applyBorder="1" applyAlignment="1">
      <alignment horizontal="left" vertical="top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14" fontId="21" fillId="33" borderId="17" xfId="0" applyNumberFormat="1" applyFont="1" applyFill="1" applyBorder="1" applyAlignment="1">
      <alignment vertical="center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3" xfId="0" applyNumberFormat="1" applyFont="1" applyFill="1" applyBorder="1" applyAlignment="1">
      <alignment horizontal="left" vertical="top" wrapText="1"/>
    </xf>
    <xf numFmtId="0" fontId="21" fillId="33" borderId="15" xfId="0" applyFont="1" applyFill="1" applyBorder="1" applyAlignment="1">
      <alignment vertical="center" wrapText="1"/>
    </xf>
    <xf numFmtId="0" fontId="21" fillId="33" borderId="13" xfId="0" applyFont="1" applyFill="1" applyBorder="1" applyAlignment="1">
      <alignment vertical="center" wrapText="1"/>
    </xf>
    <xf numFmtId="0" fontId="20" fillId="0" borderId="0" xfId="0" applyFont="1" applyAlignment="1">
      <alignment horizontal="right" vertical="center" wrapText="1"/>
    </xf>
    <xf numFmtId="0" fontId="20" fillId="0" borderId="19" xfId="0" applyFont="1" applyBorder="1" applyAlignment="1">
      <alignment wrapText="1"/>
    </xf>
    <xf numFmtId="49" fontId="22" fillId="33" borderId="15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6" sqref="F6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1" t="s">
        <v>4</v>
      </c>
      <c r="D2" s="41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3" t="s">
        <v>5</v>
      </c>
      <c r="B3" s="43"/>
      <c r="C3" s="43"/>
      <c r="D3" s="43"/>
      <c r="E3" s="15">
        <f>SUM(E4:E40)</f>
        <v>22178194.2104</v>
      </c>
      <c r="F3" s="25">
        <f>RA!I7</f>
        <v>1838886.7716000001</v>
      </c>
      <c r="G3" s="16">
        <f>SUM(G4:G40)</f>
        <v>20339307.4388</v>
      </c>
      <c r="H3" s="27">
        <f>RA!J7</f>
        <v>8.2914179313016092</v>
      </c>
      <c r="I3" s="20">
        <f>SUM(I4:I40)</f>
        <v>22178201.820391938</v>
      </c>
      <c r="J3" s="21">
        <f>SUM(J4:J40)</f>
        <v>20339307.475642696</v>
      </c>
      <c r="K3" s="22">
        <f>E3-I3</f>
        <v>-7.6099919378757477</v>
      </c>
      <c r="L3" s="22">
        <f>G3-J3</f>
        <v>-3.6842696368694305E-2</v>
      </c>
    </row>
    <row r="4" spans="1:13" x14ac:dyDescent="0.15">
      <c r="A4" s="44">
        <f>RA!A8</f>
        <v>42196</v>
      </c>
      <c r="B4" s="12">
        <v>12</v>
      </c>
      <c r="C4" s="42" t="s">
        <v>6</v>
      </c>
      <c r="D4" s="42"/>
      <c r="E4" s="15">
        <f>VLOOKUP(C4,RA!B8:D36,3,0)</f>
        <v>807046.06409999996</v>
      </c>
      <c r="F4" s="25">
        <f>VLOOKUP(C4,RA!B8:I39,8,0)</f>
        <v>135207.7537</v>
      </c>
      <c r="G4" s="16">
        <f t="shared" ref="G4:G40" si="0">E4-F4</f>
        <v>671838.31039999996</v>
      </c>
      <c r="H4" s="27">
        <f>RA!J8</f>
        <v>16.753412192249598</v>
      </c>
      <c r="I4" s="20">
        <f>VLOOKUP(B4,RMS!B:D,3,FALSE)</f>
        <v>807047.09451282094</v>
      </c>
      <c r="J4" s="21">
        <f>VLOOKUP(B4,RMS!B:E,4,FALSE)</f>
        <v>671838.32513418805</v>
      </c>
      <c r="K4" s="22">
        <f t="shared" ref="K4:K40" si="1">E4-I4</f>
        <v>-1.0304128209827468</v>
      </c>
      <c r="L4" s="22">
        <f t="shared" ref="L4:L40" si="2">G4-J4</f>
        <v>-1.4734188094735146E-2</v>
      </c>
    </row>
    <row r="5" spans="1:13" x14ac:dyDescent="0.15">
      <c r="A5" s="44"/>
      <c r="B5" s="12">
        <v>13</v>
      </c>
      <c r="C5" s="42" t="s">
        <v>7</v>
      </c>
      <c r="D5" s="42"/>
      <c r="E5" s="15">
        <f>VLOOKUP(C5,RA!B8:D37,3,0)</f>
        <v>149932.8143</v>
      </c>
      <c r="F5" s="25">
        <f>VLOOKUP(C5,RA!B9:I40,8,0)</f>
        <v>32502.155200000001</v>
      </c>
      <c r="G5" s="16">
        <f t="shared" si="0"/>
        <v>117430.65909999999</v>
      </c>
      <c r="H5" s="27">
        <f>RA!J9</f>
        <v>21.677813060299499</v>
      </c>
      <c r="I5" s="20">
        <f>VLOOKUP(B5,RMS!B:D,3,FALSE)</f>
        <v>149932.86285079</v>
      </c>
      <c r="J5" s="21">
        <f>VLOOKUP(B5,RMS!B:E,4,FALSE)</f>
        <v>117430.677146827</v>
      </c>
      <c r="K5" s="22">
        <f t="shared" si="1"/>
        <v>-4.8550790001172572E-2</v>
      </c>
      <c r="L5" s="22">
        <f t="shared" si="2"/>
        <v>-1.8046827011858113E-2</v>
      </c>
      <c r="M5" s="34"/>
    </row>
    <row r="6" spans="1:13" x14ac:dyDescent="0.15">
      <c r="A6" s="44"/>
      <c r="B6" s="12">
        <v>14</v>
      </c>
      <c r="C6" s="42" t="s">
        <v>8</v>
      </c>
      <c r="D6" s="42"/>
      <c r="E6" s="15">
        <f>VLOOKUP(C6,RA!B10:D38,3,0)</f>
        <v>239012.82990000001</v>
      </c>
      <c r="F6" s="25">
        <f>VLOOKUP(C6,RA!B10:I41,8,0)</f>
        <v>53470.6155</v>
      </c>
      <c r="G6" s="16">
        <f t="shared" si="0"/>
        <v>185542.2144</v>
      </c>
      <c r="H6" s="27">
        <f>RA!J10</f>
        <v>22.371441534068001</v>
      </c>
      <c r="I6" s="20">
        <f>VLOOKUP(B6,RMS!B:D,3,FALSE)</f>
        <v>239015.33884871801</v>
      </c>
      <c r="J6" s="21">
        <f>VLOOKUP(B6,RMS!B:E,4,FALSE)</f>
        <v>185542.21466837599</v>
      </c>
      <c r="K6" s="22">
        <f>E6-I6</f>
        <v>-2.5089487179939169</v>
      </c>
      <c r="L6" s="22">
        <f t="shared" si="2"/>
        <v>-2.6837599580176175E-4</v>
      </c>
      <c r="M6" s="34"/>
    </row>
    <row r="7" spans="1:13" x14ac:dyDescent="0.15">
      <c r="A7" s="44"/>
      <c r="B7" s="12">
        <v>15</v>
      </c>
      <c r="C7" s="42" t="s">
        <v>9</v>
      </c>
      <c r="D7" s="42"/>
      <c r="E7" s="15">
        <f>VLOOKUP(C7,RA!B10:D39,3,0)</f>
        <v>74307.633700000006</v>
      </c>
      <c r="F7" s="25">
        <f>VLOOKUP(C7,RA!B11:I42,8,0)</f>
        <v>3712.6378</v>
      </c>
      <c r="G7" s="16">
        <f t="shared" si="0"/>
        <v>70594.995900000009</v>
      </c>
      <c r="H7" s="27">
        <f>RA!J11</f>
        <v>4.9963073982262998</v>
      </c>
      <c r="I7" s="20">
        <f>VLOOKUP(B7,RMS!B:D,3,FALSE)</f>
        <v>74307.708087179504</v>
      </c>
      <c r="J7" s="21">
        <f>VLOOKUP(B7,RMS!B:E,4,FALSE)</f>
        <v>70594.995237606796</v>
      </c>
      <c r="K7" s="22">
        <f t="shared" si="1"/>
        <v>-7.4387179498444311E-2</v>
      </c>
      <c r="L7" s="22">
        <f t="shared" si="2"/>
        <v>6.6239321313332766E-4</v>
      </c>
      <c r="M7" s="34"/>
    </row>
    <row r="8" spans="1:13" x14ac:dyDescent="0.15">
      <c r="A8" s="44"/>
      <c r="B8" s="12">
        <v>16</v>
      </c>
      <c r="C8" s="42" t="s">
        <v>10</v>
      </c>
      <c r="D8" s="42"/>
      <c r="E8" s="15">
        <f>VLOOKUP(C8,RA!B12:D39,3,0)</f>
        <v>213344.09090000001</v>
      </c>
      <c r="F8" s="25">
        <f>VLOOKUP(C8,RA!B12:I43,8,0)</f>
        <v>14865.7801</v>
      </c>
      <c r="G8" s="16">
        <f t="shared" si="0"/>
        <v>198478.31080000001</v>
      </c>
      <c r="H8" s="27">
        <f>RA!J12</f>
        <v>6.9679830537082896</v>
      </c>
      <c r="I8" s="20">
        <f>VLOOKUP(B8,RMS!B:D,3,FALSE)</f>
        <v>213344.08987093999</v>
      </c>
      <c r="J8" s="21">
        <f>VLOOKUP(B8,RMS!B:E,4,FALSE)</f>
        <v>198478.310112821</v>
      </c>
      <c r="K8" s="22">
        <f t="shared" si="1"/>
        <v>1.0290600184816867E-3</v>
      </c>
      <c r="L8" s="22">
        <f t="shared" si="2"/>
        <v>6.8717901012860239E-4</v>
      </c>
      <c r="M8" s="34"/>
    </row>
    <row r="9" spans="1:13" x14ac:dyDescent="0.15">
      <c r="A9" s="44"/>
      <c r="B9" s="12">
        <v>17</v>
      </c>
      <c r="C9" s="42" t="s">
        <v>11</v>
      </c>
      <c r="D9" s="42"/>
      <c r="E9" s="15">
        <f>VLOOKUP(C9,RA!B12:D40,3,0)</f>
        <v>370995.73300000001</v>
      </c>
      <c r="F9" s="25">
        <f>VLOOKUP(C9,RA!B13:I44,8,0)</f>
        <v>32784.798199999997</v>
      </c>
      <c r="G9" s="16">
        <f t="shared" si="0"/>
        <v>338210.93479999999</v>
      </c>
      <c r="H9" s="27">
        <f>RA!J13</f>
        <v>8.8369744673047208</v>
      </c>
      <c r="I9" s="20">
        <f>VLOOKUP(B9,RMS!B:D,3,FALSE)</f>
        <v>370996.18657606799</v>
      </c>
      <c r="J9" s="21">
        <f>VLOOKUP(B9,RMS!B:E,4,FALSE)</f>
        <v>338210.93484102603</v>
      </c>
      <c r="K9" s="22">
        <f t="shared" si="1"/>
        <v>-0.45357606798643246</v>
      </c>
      <c r="L9" s="22">
        <f t="shared" si="2"/>
        <v>-4.1026039980351925E-5</v>
      </c>
      <c r="M9" s="34"/>
    </row>
    <row r="10" spans="1:13" x14ac:dyDescent="0.15">
      <c r="A10" s="44"/>
      <c r="B10" s="12">
        <v>18</v>
      </c>
      <c r="C10" s="42" t="s">
        <v>12</v>
      </c>
      <c r="D10" s="42"/>
      <c r="E10" s="15">
        <f>VLOOKUP(C10,RA!B14:D41,3,0)</f>
        <v>205212.78320000001</v>
      </c>
      <c r="F10" s="25">
        <f>VLOOKUP(C10,RA!B14:I45,8,0)</f>
        <v>37611.252399999998</v>
      </c>
      <c r="G10" s="16">
        <f t="shared" si="0"/>
        <v>167601.53080000001</v>
      </c>
      <c r="H10" s="27">
        <f>RA!J14</f>
        <v>18.327928608299299</v>
      </c>
      <c r="I10" s="20">
        <f>VLOOKUP(B10,RMS!B:D,3,FALSE)</f>
        <v>205212.801179487</v>
      </c>
      <c r="J10" s="21">
        <f>VLOOKUP(B10,RMS!B:E,4,FALSE)</f>
        <v>167601.52867521401</v>
      </c>
      <c r="K10" s="22">
        <f t="shared" si="1"/>
        <v>-1.7979486990952864E-2</v>
      </c>
      <c r="L10" s="22">
        <f t="shared" si="2"/>
        <v>2.1247859986033291E-3</v>
      </c>
      <c r="M10" s="34"/>
    </row>
    <row r="11" spans="1:13" x14ac:dyDescent="0.15">
      <c r="A11" s="44"/>
      <c r="B11" s="12">
        <v>19</v>
      </c>
      <c r="C11" s="42" t="s">
        <v>13</v>
      </c>
      <c r="D11" s="42"/>
      <c r="E11" s="15">
        <f>VLOOKUP(C11,RA!B14:D42,3,0)</f>
        <v>167324.6525</v>
      </c>
      <c r="F11" s="25">
        <f>VLOOKUP(C11,RA!B15:I46,8,0)</f>
        <v>16583.702300000001</v>
      </c>
      <c r="G11" s="16">
        <f t="shared" si="0"/>
        <v>150740.95019999999</v>
      </c>
      <c r="H11" s="27">
        <f>RA!J15</f>
        <v>9.9110932263851605</v>
      </c>
      <c r="I11" s="20">
        <f>VLOOKUP(B11,RMS!B:D,3,FALSE)</f>
        <v>167324.93576837599</v>
      </c>
      <c r="J11" s="21">
        <f>VLOOKUP(B11,RMS!B:E,4,FALSE)</f>
        <v>150740.94681367499</v>
      </c>
      <c r="K11" s="22">
        <f t="shared" si="1"/>
        <v>-0.28326837599161081</v>
      </c>
      <c r="L11" s="22">
        <f t="shared" si="2"/>
        <v>3.3863249991554767E-3</v>
      </c>
      <c r="M11" s="34"/>
    </row>
    <row r="12" spans="1:13" x14ac:dyDescent="0.15">
      <c r="A12" s="44"/>
      <c r="B12" s="12">
        <v>21</v>
      </c>
      <c r="C12" s="42" t="s">
        <v>14</v>
      </c>
      <c r="D12" s="42"/>
      <c r="E12" s="15">
        <f>VLOOKUP(C12,RA!B16:D43,3,0)</f>
        <v>1228785.8692000001</v>
      </c>
      <c r="F12" s="25">
        <f>VLOOKUP(C12,RA!B16:I47,8,0)</f>
        <v>-13542.655199999999</v>
      </c>
      <c r="G12" s="16">
        <f t="shared" si="0"/>
        <v>1242328.5244</v>
      </c>
      <c r="H12" s="27">
        <f>RA!J16</f>
        <v>-1.1021167755466601</v>
      </c>
      <c r="I12" s="20">
        <f>VLOOKUP(B12,RMS!B:D,3,FALSE)</f>
        <v>1228785.2597376099</v>
      </c>
      <c r="J12" s="21">
        <f>VLOOKUP(B12,RMS!B:E,4,FALSE)</f>
        <v>1242328.52346496</v>
      </c>
      <c r="K12" s="22">
        <f t="shared" si="1"/>
        <v>0.60946239018812776</v>
      </c>
      <c r="L12" s="22">
        <f t="shared" si="2"/>
        <v>9.350399486720562E-4</v>
      </c>
      <c r="M12" s="34"/>
    </row>
    <row r="13" spans="1:13" x14ac:dyDescent="0.15">
      <c r="A13" s="44"/>
      <c r="B13" s="12">
        <v>22</v>
      </c>
      <c r="C13" s="42" t="s">
        <v>15</v>
      </c>
      <c r="D13" s="42"/>
      <c r="E13" s="15">
        <f>VLOOKUP(C13,RA!B16:D44,3,0)</f>
        <v>1184414.8670999999</v>
      </c>
      <c r="F13" s="25">
        <f>VLOOKUP(C13,RA!B17:I48,8,0)</f>
        <v>54474.228300000002</v>
      </c>
      <c r="G13" s="16">
        <f t="shared" si="0"/>
        <v>1129940.6387999998</v>
      </c>
      <c r="H13" s="27">
        <f>RA!J17</f>
        <v>4.5992523239241603</v>
      </c>
      <c r="I13" s="20">
        <f>VLOOKUP(B13,RMS!B:D,3,FALSE)</f>
        <v>1184414.7362196599</v>
      </c>
      <c r="J13" s="21">
        <f>VLOOKUP(B13,RMS!B:E,4,FALSE)</f>
        <v>1129940.63898889</v>
      </c>
      <c r="K13" s="22">
        <f t="shared" si="1"/>
        <v>0.13088034000247717</v>
      </c>
      <c r="L13" s="22">
        <f t="shared" si="2"/>
        <v>-1.8889014609158039E-4</v>
      </c>
      <c r="M13" s="34"/>
    </row>
    <row r="14" spans="1:13" x14ac:dyDescent="0.15">
      <c r="A14" s="44"/>
      <c r="B14" s="12">
        <v>23</v>
      </c>
      <c r="C14" s="42" t="s">
        <v>16</v>
      </c>
      <c r="D14" s="42"/>
      <c r="E14" s="15">
        <f>VLOOKUP(C14,RA!B18:D45,3,0)</f>
        <v>2223790.6806000001</v>
      </c>
      <c r="F14" s="25">
        <f>VLOOKUP(C14,RA!B18:I49,8,0)</f>
        <v>351978.81310000003</v>
      </c>
      <c r="G14" s="16">
        <f t="shared" si="0"/>
        <v>1871811.8675000002</v>
      </c>
      <c r="H14" s="27">
        <f>RA!J18</f>
        <v>15.827875175959999</v>
      </c>
      <c r="I14" s="20">
        <f>VLOOKUP(B14,RMS!B:D,3,FALSE)</f>
        <v>2223790.3610219401</v>
      </c>
      <c r="J14" s="21">
        <f>VLOOKUP(B14,RMS!B:E,4,FALSE)</f>
        <v>1871811.8804293801</v>
      </c>
      <c r="K14" s="22">
        <f t="shared" si="1"/>
        <v>0.31957805994898081</v>
      </c>
      <c r="L14" s="22">
        <f t="shared" si="2"/>
        <v>-1.2929379940032959E-2</v>
      </c>
      <c r="M14" s="34"/>
    </row>
    <row r="15" spans="1:13" x14ac:dyDescent="0.15">
      <c r="A15" s="44"/>
      <c r="B15" s="12">
        <v>24</v>
      </c>
      <c r="C15" s="42" t="s">
        <v>17</v>
      </c>
      <c r="D15" s="42"/>
      <c r="E15" s="15">
        <f>VLOOKUP(C15,RA!B18:D46,3,0)</f>
        <v>560703.90110000002</v>
      </c>
      <c r="F15" s="25">
        <f>VLOOKUP(C15,RA!B19:I50,8,0)</f>
        <v>41627.597099999999</v>
      </c>
      <c r="G15" s="16">
        <f t="shared" si="0"/>
        <v>519076.304</v>
      </c>
      <c r="H15" s="27">
        <f>RA!J19</f>
        <v>7.4241675540930201</v>
      </c>
      <c r="I15" s="20">
        <f>VLOOKUP(B15,RMS!B:D,3,FALSE)</f>
        <v>560703.98290683795</v>
      </c>
      <c r="J15" s="21">
        <f>VLOOKUP(B15,RMS!B:E,4,FALSE)</f>
        <v>519076.30335555598</v>
      </c>
      <c r="K15" s="22">
        <f t="shared" si="1"/>
        <v>-8.1806837930344045E-2</v>
      </c>
      <c r="L15" s="22">
        <f t="shared" si="2"/>
        <v>6.4444402232766151E-4</v>
      </c>
      <c r="M15" s="34"/>
    </row>
    <row r="16" spans="1:13" x14ac:dyDescent="0.15">
      <c r="A16" s="44"/>
      <c r="B16" s="12">
        <v>25</v>
      </c>
      <c r="C16" s="42" t="s">
        <v>18</v>
      </c>
      <c r="D16" s="42"/>
      <c r="E16" s="15">
        <f>VLOOKUP(C16,RA!B20:D47,3,0)</f>
        <v>1195422.5330999999</v>
      </c>
      <c r="F16" s="25">
        <f>VLOOKUP(C16,RA!B20:I51,8,0)</f>
        <v>86679.882599999997</v>
      </c>
      <c r="G16" s="16">
        <f t="shared" si="0"/>
        <v>1108742.6505</v>
      </c>
      <c r="H16" s="27">
        <f>RA!J20</f>
        <v>7.2509828282406197</v>
      </c>
      <c r="I16" s="20">
        <f>VLOOKUP(B16,RMS!B:D,3,FALSE)</f>
        <v>1195422.7914</v>
      </c>
      <c r="J16" s="21">
        <f>VLOOKUP(B16,RMS!B:E,4,FALSE)</f>
        <v>1108742.6505</v>
      </c>
      <c r="K16" s="22">
        <f t="shared" si="1"/>
        <v>-0.25830000010319054</v>
      </c>
      <c r="L16" s="22">
        <f t="shared" si="2"/>
        <v>0</v>
      </c>
      <c r="M16" s="34"/>
    </row>
    <row r="17" spans="1:13" x14ac:dyDescent="0.15">
      <c r="A17" s="44"/>
      <c r="B17" s="12">
        <v>26</v>
      </c>
      <c r="C17" s="42" t="s">
        <v>19</v>
      </c>
      <c r="D17" s="42"/>
      <c r="E17" s="15">
        <f>VLOOKUP(C17,RA!B20:D48,3,0)</f>
        <v>412029.87849999999</v>
      </c>
      <c r="F17" s="25">
        <f>VLOOKUP(C17,RA!B21:I52,8,0)</f>
        <v>48012.057699999998</v>
      </c>
      <c r="G17" s="16">
        <f t="shared" si="0"/>
        <v>364017.82079999999</v>
      </c>
      <c r="H17" s="27">
        <f>RA!J21</f>
        <v>11.6525670115936</v>
      </c>
      <c r="I17" s="20">
        <f>VLOOKUP(B17,RMS!B:D,3,FALSE)</f>
        <v>412030.00095266599</v>
      </c>
      <c r="J17" s="21">
        <f>VLOOKUP(B17,RMS!B:E,4,FALSE)</f>
        <v>364017.82041450002</v>
      </c>
      <c r="K17" s="22">
        <f t="shared" si="1"/>
        <v>-0.12245266599347815</v>
      </c>
      <c r="L17" s="22">
        <f t="shared" si="2"/>
        <v>3.8549996679648757E-4</v>
      </c>
      <c r="M17" s="34"/>
    </row>
    <row r="18" spans="1:13" x14ac:dyDescent="0.15">
      <c r="A18" s="44"/>
      <c r="B18" s="12">
        <v>27</v>
      </c>
      <c r="C18" s="42" t="s">
        <v>20</v>
      </c>
      <c r="D18" s="42"/>
      <c r="E18" s="15">
        <f>VLOOKUP(C18,RA!B22:D49,3,0)</f>
        <v>1630158.7416000001</v>
      </c>
      <c r="F18" s="25">
        <f>VLOOKUP(C18,RA!B22:I53,8,0)</f>
        <v>154671.8787</v>
      </c>
      <c r="G18" s="16">
        <f t="shared" si="0"/>
        <v>1475486.8629000001</v>
      </c>
      <c r="H18" s="27">
        <f>RA!J22</f>
        <v>9.4881482859877604</v>
      </c>
      <c r="I18" s="20">
        <f>VLOOKUP(B18,RMS!B:D,3,FALSE)</f>
        <v>1630160.7127290601</v>
      </c>
      <c r="J18" s="21">
        <f>VLOOKUP(B18,RMS!B:E,4,FALSE)</f>
        <v>1475486.86124615</v>
      </c>
      <c r="K18" s="22">
        <f t="shared" si="1"/>
        <v>-1.9711290600243956</v>
      </c>
      <c r="L18" s="22">
        <f t="shared" si="2"/>
        <v>1.6538500785827637E-3</v>
      </c>
      <c r="M18" s="34"/>
    </row>
    <row r="19" spans="1:13" x14ac:dyDescent="0.15">
      <c r="A19" s="44"/>
      <c r="B19" s="12">
        <v>29</v>
      </c>
      <c r="C19" s="42" t="s">
        <v>21</v>
      </c>
      <c r="D19" s="42"/>
      <c r="E19" s="15">
        <f>VLOOKUP(C19,RA!B22:D50,3,0)</f>
        <v>2986796.1419000002</v>
      </c>
      <c r="F19" s="25">
        <f>VLOOKUP(C19,RA!B23:I54,8,0)</f>
        <v>341200.45809999999</v>
      </c>
      <c r="G19" s="16">
        <f t="shared" si="0"/>
        <v>2645595.6838000002</v>
      </c>
      <c r="H19" s="27">
        <f>RA!J23</f>
        <v>11.4236272544182</v>
      </c>
      <c r="I19" s="20">
        <f>VLOOKUP(B19,RMS!B:D,3,FALSE)</f>
        <v>2986798.1405615401</v>
      </c>
      <c r="J19" s="21">
        <f>VLOOKUP(B19,RMS!B:E,4,FALSE)</f>
        <v>2645595.7268692302</v>
      </c>
      <c r="K19" s="22">
        <f t="shared" si="1"/>
        <v>-1.9986615399830043</v>
      </c>
      <c r="L19" s="22">
        <f t="shared" si="2"/>
        <v>-4.3069229926913977E-2</v>
      </c>
      <c r="M19" s="34"/>
    </row>
    <row r="20" spans="1:13" x14ac:dyDescent="0.15">
      <c r="A20" s="44"/>
      <c r="B20" s="12">
        <v>31</v>
      </c>
      <c r="C20" s="42" t="s">
        <v>22</v>
      </c>
      <c r="D20" s="42"/>
      <c r="E20" s="15">
        <f>VLOOKUP(C20,RA!B24:D51,3,0)</f>
        <v>340640.49550000002</v>
      </c>
      <c r="F20" s="25">
        <f>VLOOKUP(C20,RA!B24:I55,8,0)</f>
        <v>45743.228199999998</v>
      </c>
      <c r="G20" s="16">
        <f t="shared" si="0"/>
        <v>294897.26730000001</v>
      </c>
      <c r="H20" s="27">
        <f>RA!J24</f>
        <v>13.428593723966101</v>
      </c>
      <c r="I20" s="20">
        <f>VLOOKUP(B20,RMS!B:D,3,FALSE)</f>
        <v>340640.678038991</v>
      </c>
      <c r="J20" s="21">
        <f>VLOOKUP(B20,RMS!B:E,4,FALSE)</f>
        <v>294897.27067159797</v>
      </c>
      <c r="K20" s="22">
        <f t="shared" si="1"/>
        <v>-0.18253899097908288</v>
      </c>
      <c r="L20" s="22">
        <f t="shared" si="2"/>
        <v>-3.3715979661792517E-3</v>
      </c>
      <c r="M20" s="34"/>
    </row>
    <row r="21" spans="1:13" x14ac:dyDescent="0.15">
      <c r="A21" s="44"/>
      <c r="B21" s="12">
        <v>32</v>
      </c>
      <c r="C21" s="42" t="s">
        <v>23</v>
      </c>
      <c r="D21" s="42"/>
      <c r="E21" s="15">
        <f>VLOOKUP(C21,RA!B24:D52,3,0)</f>
        <v>324915.46269999997</v>
      </c>
      <c r="F21" s="25">
        <f>VLOOKUP(C21,RA!B25:I56,8,0)</f>
        <v>25056.391</v>
      </c>
      <c r="G21" s="16">
        <f t="shared" si="0"/>
        <v>299859.07169999997</v>
      </c>
      <c r="H21" s="27">
        <f>RA!J25</f>
        <v>7.7116646871112398</v>
      </c>
      <c r="I21" s="20">
        <f>VLOOKUP(B21,RMS!B:D,3,FALSE)</f>
        <v>324915.46298633999</v>
      </c>
      <c r="J21" s="21">
        <f>VLOOKUP(B21,RMS!B:E,4,FALSE)</f>
        <v>299859.07729359902</v>
      </c>
      <c r="K21" s="22">
        <f t="shared" si="1"/>
        <v>-2.863400150090456E-4</v>
      </c>
      <c r="L21" s="22">
        <f t="shared" si="2"/>
        <v>-5.5935990530997515E-3</v>
      </c>
      <c r="M21" s="34"/>
    </row>
    <row r="22" spans="1:13" x14ac:dyDescent="0.15">
      <c r="A22" s="44"/>
      <c r="B22" s="12">
        <v>33</v>
      </c>
      <c r="C22" s="42" t="s">
        <v>24</v>
      </c>
      <c r="D22" s="42"/>
      <c r="E22" s="15">
        <f>VLOOKUP(C22,RA!B26:D53,3,0)</f>
        <v>656036.88789999997</v>
      </c>
      <c r="F22" s="25">
        <f>VLOOKUP(C22,RA!B26:I57,8,0)</f>
        <v>120492.5064</v>
      </c>
      <c r="G22" s="16">
        <f t="shared" si="0"/>
        <v>535544.38150000002</v>
      </c>
      <c r="H22" s="27">
        <f>RA!J26</f>
        <v>18.3667273323153</v>
      </c>
      <c r="I22" s="20">
        <f>VLOOKUP(B22,RMS!B:D,3,FALSE)</f>
        <v>656036.67556967703</v>
      </c>
      <c r="J22" s="21">
        <f>VLOOKUP(B22,RMS!B:E,4,FALSE)</f>
        <v>535544.35488176194</v>
      </c>
      <c r="K22" s="22">
        <f t="shared" si="1"/>
        <v>0.21233032294549048</v>
      </c>
      <c r="L22" s="22">
        <f t="shared" si="2"/>
        <v>2.661823807284236E-2</v>
      </c>
      <c r="M22" s="34"/>
    </row>
    <row r="23" spans="1:13" x14ac:dyDescent="0.15">
      <c r="A23" s="44"/>
      <c r="B23" s="12">
        <v>34</v>
      </c>
      <c r="C23" s="42" t="s">
        <v>25</v>
      </c>
      <c r="D23" s="42"/>
      <c r="E23" s="15">
        <f>VLOOKUP(C23,RA!B26:D54,3,0)</f>
        <v>269937.48200000002</v>
      </c>
      <c r="F23" s="25">
        <f>VLOOKUP(C23,RA!B27:I58,8,0)</f>
        <v>74743.196800000005</v>
      </c>
      <c r="G23" s="16">
        <f t="shared" si="0"/>
        <v>195194.28520000001</v>
      </c>
      <c r="H23" s="27">
        <f>RA!J27</f>
        <v>27.6890768359468</v>
      </c>
      <c r="I23" s="20">
        <f>VLOOKUP(B23,RMS!B:D,3,FALSE)</f>
        <v>269937.39149098401</v>
      </c>
      <c r="J23" s="21">
        <f>VLOOKUP(B23,RMS!B:E,4,FALSE)</f>
        <v>195194.29856775599</v>
      </c>
      <c r="K23" s="22">
        <f t="shared" si="1"/>
        <v>9.0509016008581966E-2</v>
      </c>
      <c r="L23" s="22">
        <f t="shared" si="2"/>
        <v>-1.3367755978833884E-2</v>
      </c>
      <c r="M23" s="34"/>
    </row>
    <row r="24" spans="1:13" x14ac:dyDescent="0.15">
      <c r="A24" s="44"/>
      <c r="B24" s="12">
        <v>35</v>
      </c>
      <c r="C24" s="42" t="s">
        <v>26</v>
      </c>
      <c r="D24" s="42"/>
      <c r="E24" s="15">
        <f>VLOOKUP(C24,RA!B28:D55,3,0)</f>
        <v>1265634.4563</v>
      </c>
      <c r="F24" s="25">
        <f>VLOOKUP(C24,RA!B28:I59,8,0)</f>
        <v>-44589.104599999999</v>
      </c>
      <c r="G24" s="16">
        <f t="shared" si="0"/>
        <v>1310223.5608999999</v>
      </c>
      <c r="H24" s="27">
        <f>RA!J28</f>
        <v>-3.5230634230955902</v>
      </c>
      <c r="I24" s="20">
        <f>VLOOKUP(B24,RMS!B:D,3,FALSE)</f>
        <v>1265634.4564159301</v>
      </c>
      <c r="J24" s="21">
        <f>VLOOKUP(B24,RMS!B:E,4,FALSE)</f>
        <v>1310223.5621247799</v>
      </c>
      <c r="K24" s="22">
        <f t="shared" si="1"/>
        <v>-1.1593010276556015E-4</v>
      </c>
      <c r="L24" s="22">
        <f t="shared" si="2"/>
        <v>-1.2247799895703793E-3</v>
      </c>
      <c r="M24" s="34"/>
    </row>
    <row r="25" spans="1:13" x14ac:dyDescent="0.15">
      <c r="A25" s="44"/>
      <c r="B25" s="12">
        <v>36</v>
      </c>
      <c r="C25" s="42" t="s">
        <v>27</v>
      </c>
      <c r="D25" s="42"/>
      <c r="E25" s="15">
        <f>VLOOKUP(C25,RA!B28:D56,3,0)</f>
        <v>718817.59080000001</v>
      </c>
      <c r="F25" s="25">
        <f>VLOOKUP(C25,RA!B29:I60,8,0)</f>
        <v>98913.374400000001</v>
      </c>
      <c r="G25" s="16">
        <f t="shared" si="0"/>
        <v>619904.21640000003</v>
      </c>
      <c r="H25" s="27">
        <f>RA!J29</f>
        <v>13.760566751004999</v>
      </c>
      <c r="I25" s="20">
        <f>VLOOKUP(B25,RMS!B:D,3,FALSE)</f>
        <v>718817.59174424806</v>
      </c>
      <c r="J25" s="21">
        <f>VLOOKUP(B25,RMS!B:E,4,FALSE)</f>
        <v>619904.19495147001</v>
      </c>
      <c r="K25" s="22">
        <f t="shared" si="1"/>
        <v>-9.4424805138260126E-4</v>
      </c>
      <c r="L25" s="22">
        <f t="shared" si="2"/>
        <v>2.1448530023917556E-2</v>
      </c>
      <c r="M25" s="34"/>
    </row>
    <row r="26" spans="1:13" x14ac:dyDescent="0.15">
      <c r="A26" s="44"/>
      <c r="B26" s="12">
        <v>37</v>
      </c>
      <c r="C26" s="42" t="s">
        <v>28</v>
      </c>
      <c r="D26" s="42"/>
      <c r="E26" s="15">
        <f>VLOOKUP(C26,RA!B30:D57,3,0)</f>
        <v>1390227.4711</v>
      </c>
      <c r="F26" s="25">
        <f>VLOOKUP(C26,RA!B30:I61,8,0)</f>
        <v>124705.57739999999</v>
      </c>
      <c r="G26" s="16">
        <f t="shared" si="0"/>
        <v>1265521.8936999999</v>
      </c>
      <c r="H26" s="27">
        <f>RA!J30</f>
        <v>8.9701563227871102</v>
      </c>
      <c r="I26" s="20">
        <f>VLOOKUP(B26,RMS!B:D,3,FALSE)</f>
        <v>1390227.4825539801</v>
      </c>
      <c r="J26" s="21">
        <f>VLOOKUP(B26,RMS!B:E,4,FALSE)</f>
        <v>1265521.8769940501</v>
      </c>
      <c r="K26" s="22">
        <f t="shared" si="1"/>
        <v>-1.145398011431098E-2</v>
      </c>
      <c r="L26" s="22">
        <f t="shared" si="2"/>
        <v>1.6705949790775776E-2</v>
      </c>
      <c r="M26" s="34"/>
    </row>
    <row r="27" spans="1:13" x14ac:dyDescent="0.15">
      <c r="A27" s="44"/>
      <c r="B27" s="12">
        <v>38</v>
      </c>
      <c r="C27" s="42" t="s">
        <v>29</v>
      </c>
      <c r="D27" s="42"/>
      <c r="E27" s="15">
        <f>VLOOKUP(C27,RA!B30:D58,3,0)</f>
        <v>1210451.1768</v>
      </c>
      <c r="F27" s="25">
        <f>VLOOKUP(C27,RA!B31:I62,8,0)</f>
        <v>15727.8555</v>
      </c>
      <c r="G27" s="16">
        <f t="shared" si="0"/>
        <v>1194723.3213</v>
      </c>
      <c r="H27" s="27">
        <f>RA!J31</f>
        <v>1.2993382799278901</v>
      </c>
      <c r="I27" s="20">
        <f>VLOOKUP(B27,RMS!B:D,3,FALSE)</f>
        <v>1210451.1407601801</v>
      </c>
      <c r="J27" s="21">
        <f>VLOOKUP(B27,RMS!B:E,4,FALSE)</f>
        <v>1194723.32089115</v>
      </c>
      <c r="K27" s="22">
        <f t="shared" si="1"/>
        <v>3.6039819940924644E-2</v>
      </c>
      <c r="L27" s="22">
        <f t="shared" si="2"/>
        <v>4.0884991176426411E-4</v>
      </c>
      <c r="M27" s="34"/>
    </row>
    <row r="28" spans="1:13" x14ac:dyDescent="0.15">
      <c r="A28" s="44"/>
      <c r="B28" s="12">
        <v>39</v>
      </c>
      <c r="C28" s="42" t="s">
        <v>30</v>
      </c>
      <c r="D28" s="42"/>
      <c r="E28" s="15">
        <f>VLOOKUP(C28,RA!B32:D59,3,0)</f>
        <v>128361.4448</v>
      </c>
      <c r="F28" s="25">
        <f>VLOOKUP(C28,RA!B32:I63,8,0)</f>
        <v>32838.7955</v>
      </c>
      <c r="G28" s="16">
        <f t="shared" si="0"/>
        <v>95522.64929999999</v>
      </c>
      <c r="H28" s="27">
        <f>RA!J32</f>
        <v>25.583067837204698</v>
      </c>
      <c r="I28" s="20">
        <f>VLOOKUP(B28,RMS!B:D,3,FALSE)</f>
        <v>128361.419761493</v>
      </c>
      <c r="J28" s="21">
        <f>VLOOKUP(B28,RMS!B:E,4,FALSE)</f>
        <v>95522.647814729993</v>
      </c>
      <c r="K28" s="22">
        <f t="shared" si="1"/>
        <v>2.5038506995770149E-2</v>
      </c>
      <c r="L28" s="22">
        <f t="shared" si="2"/>
        <v>1.4852699969196692E-3</v>
      </c>
      <c r="M28" s="34"/>
    </row>
    <row r="29" spans="1:13" x14ac:dyDescent="0.15">
      <c r="A29" s="44"/>
      <c r="B29" s="12">
        <v>40</v>
      </c>
      <c r="C29" s="42" t="s">
        <v>31</v>
      </c>
      <c r="D29" s="42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44"/>
      <c r="B30" s="12">
        <v>42</v>
      </c>
      <c r="C30" s="42" t="s">
        <v>32</v>
      </c>
      <c r="D30" s="42"/>
      <c r="E30" s="15">
        <f>VLOOKUP(C30,RA!B34:D62,3,0)</f>
        <v>213092.32079999999</v>
      </c>
      <c r="F30" s="25">
        <f>VLOOKUP(C30,RA!B34:I66,8,0)</f>
        <v>17978.856500000002</v>
      </c>
      <c r="G30" s="16">
        <f t="shared" si="0"/>
        <v>195113.46429999999</v>
      </c>
      <c r="H30" s="27">
        <f>RA!J34</f>
        <v>0</v>
      </c>
      <c r="I30" s="20">
        <f>VLOOKUP(B30,RMS!B:D,3,FALSE)</f>
        <v>213092.31940000001</v>
      </c>
      <c r="J30" s="21">
        <f>VLOOKUP(B30,RMS!B:E,4,FALSE)</f>
        <v>195113.4664</v>
      </c>
      <c r="K30" s="22">
        <f t="shared" si="1"/>
        <v>1.3999999791849405E-3</v>
      </c>
      <c r="L30" s="22">
        <f t="shared" si="2"/>
        <v>-2.1000000124331564E-3</v>
      </c>
      <c r="M30" s="34"/>
    </row>
    <row r="31" spans="1:13" s="39" customFormat="1" ht="12" thickBot="1" x14ac:dyDescent="0.2">
      <c r="A31" s="44"/>
      <c r="B31" s="12">
        <v>70</v>
      </c>
      <c r="C31" s="45" t="s">
        <v>70</v>
      </c>
      <c r="D31" s="46"/>
      <c r="E31" s="15">
        <f>VLOOKUP(C31,RA!B35:D63,3,0)</f>
        <v>66976.94</v>
      </c>
      <c r="F31" s="25">
        <f>VLOOKUP(C31,RA!B35:I67,8,0)</f>
        <v>2787.17</v>
      </c>
      <c r="G31" s="16">
        <f t="shared" si="0"/>
        <v>64189.770000000004</v>
      </c>
      <c r="H31" s="27">
        <f>RA!J35</f>
        <v>8.4371207899482403</v>
      </c>
      <c r="I31" s="20">
        <f>VLOOKUP(B31,RMS!B:D,3,FALSE)</f>
        <v>66976.94</v>
      </c>
      <c r="J31" s="21">
        <f>VLOOKUP(B31,RMS!B:E,4,FALSE)</f>
        <v>64189.77</v>
      </c>
      <c r="K31" s="22">
        <f t="shared" si="1"/>
        <v>0</v>
      </c>
      <c r="L31" s="22">
        <f t="shared" si="2"/>
        <v>0</v>
      </c>
    </row>
    <row r="32" spans="1:13" x14ac:dyDescent="0.15">
      <c r="A32" s="44"/>
      <c r="B32" s="12">
        <v>71</v>
      </c>
      <c r="C32" s="42" t="s">
        <v>36</v>
      </c>
      <c r="D32" s="42"/>
      <c r="E32" s="15">
        <f>VLOOKUP(C32,RA!B34:D63,3,0)</f>
        <v>294128.25</v>
      </c>
      <c r="F32" s="25">
        <f>VLOOKUP(C32,RA!B34:I67,8,0)</f>
        <v>-31114.61</v>
      </c>
      <c r="G32" s="16">
        <f t="shared" si="0"/>
        <v>325242.86</v>
      </c>
      <c r="H32" s="27">
        <f>RA!J35</f>
        <v>8.4371207899482403</v>
      </c>
      <c r="I32" s="20">
        <f>VLOOKUP(B32,RMS!B:D,3,FALSE)</f>
        <v>294128.25</v>
      </c>
      <c r="J32" s="21">
        <f>VLOOKUP(B32,RMS!B:E,4,FALSE)</f>
        <v>325242.86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4"/>
      <c r="B33" s="12">
        <v>72</v>
      </c>
      <c r="C33" s="42" t="s">
        <v>37</v>
      </c>
      <c r="D33" s="42"/>
      <c r="E33" s="15">
        <f>VLOOKUP(C33,RA!B34:D64,3,0)</f>
        <v>420516.47</v>
      </c>
      <c r="F33" s="25">
        <f>VLOOKUP(C33,RA!B34:I68,8,0)</f>
        <v>-10977.53</v>
      </c>
      <c r="G33" s="16">
        <f t="shared" si="0"/>
        <v>431494</v>
      </c>
      <c r="H33" s="27">
        <f>RA!J34</f>
        <v>0</v>
      </c>
      <c r="I33" s="20">
        <f>VLOOKUP(B33,RMS!B:D,3,FALSE)</f>
        <v>420516.47</v>
      </c>
      <c r="J33" s="21">
        <f>VLOOKUP(B33,RMS!B:E,4,FALSE)</f>
        <v>431494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4"/>
      <c r="B34" s="12">
        <v>73</v>
      </c>
      <c r="C34" s="42" t="s">
        <v>38</v>
      </c>
      <c r="D34" s="42"/>
      <c r="E34" s="15">
        <f>VLOOKUP(C34,RA!B35:D65,3,0)</f>
        <v>234391.71</v>
      </c>
      <c r="F34" s="25">
        <f>VLOOKUP(C34,RA!B35:I69,8,0)</f>
        <v>-49618.44</v>
      </c>
      <c r="G34" s="16">
        <f t="shared" si="0"/>
        <v>284010.15000000002</v>
      </c>
      <c r="H34" s="27">
        <f>RA!J35</f>
        <v>8.4371207899482403</v>
      </c>
      <c r="I34" s="20">
        <f>VLOOKUP(B34,RMS!B:D,3,FALSE)</f>
        <v>234391.71</v>
      </c>
      <c r="J34" s="21">
        <f>VLOOKUP(B34,RMS!B:E,4,FALSE)</f>
        <v>284010.15000000002</v>
      </c>
      <c r="K34" s="22">
        <f t="shared" si="1"/>
        <v>0</v>
      </c>
      <c r="L34" s="22">
        <f t="shared" si="2"/>
        <v>0</v>
      </c>
      <c r="M34" s="34"/>
    </row>
    <row r="35" spans="1:13" s="39" customFormat="1" x14ac:dyDescent="0.15">
      <c r="A35" s="44"/>
      <c r="B35" s="12">
        <v>74</v>
      </c>
      <c r="C35" s="42" t="s">
        <v>72</v>
      </c>
      <c r="D35" s="42"/>
      <c r="E35" s="15">
        <f>VLOOKUP(C35,RA!B36:D66,3,0)</f>
        <v>3.42</v>
      </c>
      <c r="F35" s="25">
        <f>VLOOKUP(C35,RA!B36:I70,8,0)</f>
        <v>0</v>
      </c>
      <c r="G35" s="16">
        <f t="shared" si="0"/>
        <v>3.42</v>
      </c>
      <c r="H35" s="27">
        <f>RA!J36</f>
        <v>4.1613874864990796</v>
      </c>
      <c r="I35" s="20">
        <f>VLOOKUP(B35,RMS!B:D,3,FALSE)</f>
        <v>3.42</v>
      </c>
      <c r="J35" s="21">
        <f>VLOOKUP(B35,RMS!B:E,4,FALSE)</f>
        <v>3.42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44"/>
      <c r="B36" s="12">
        <v>75</v>
      </c>
      <c r="C36" s="42" t="s">
        <v>33</v>
      </c>
      <c r="D36" s="42"/>
      <c r="E36" s="15">
        <f>VLOOKUP(C36,RA!B8:D66,3,0)</f>
        <v>244292.3162</v>
      </c>
      <c r="F36" s="25">
        <f>VLOOKUP(C36,RA!B8:I70,8,0)</f>
        <v>15147.579</v>
      </c>
      <c r="G36" s="16">
        <f t="shared" si="0"/>
        <v>229144.7372</v>
      </c>
      <c r="H36" s="27">
        <f>RA!J36</f>
        <v>4.1613874864990796</v>
      </c>
      <c r="I36" s="20">
        <f>VLOOKUP(B36,RMS!B:D,3,FALSE)</f>
        <v>244292.31623931599</v>
      </c>
      <c r="J36" s="21">
        <f>VLOOKUP(B36,RMS!B:E,4,FALSE)</f>
        <v>229144.73487179499</v>
      </c>
      <c r="K36" s="22">
        <f t="shared" si="1"/>
        <v>-3.9315986214205623E-5</v>
      </c>
      <c r="L36" s="22">
        <f t="shared" si="2"/>
        <v>2.3282050096895546E-3</v>
      </c>
      <c r="M36" s="34"/>
    </row>
    <row r="37" spans="1:13" x14ac:dyDescent="0.15">
      <c r="A37" s="44"/>
      <c r="B37" s="12">
        <v>76</v>
      </c>
      <c r="C37" s="42" t="s">
        <v>34</v>
      </c>
      <c r="D37" s="42"/>
      <c r="E37" s="15">
        <f>VLOOKUP(C37,RA!B8:D67,3,0)</f>
        <v>413084.43089999998</v>
      </c>
      <c r="F37" s="25">
        <f>VLOOKUP(C37,RA!B8:I71,8,0)</f>
        <v>17276.113499999999</v>
      </c>
      <c r="G37" s="16">
        <f t="shared" si="0"/>
        <v>395808.3174</v>
      </c>
      <c r="H37" s="27">
        <f>RA!J37</f>
        <v>-10.5785860419732</v>
      </c>
      <c r="I37" s="20">
        <f>VLOOKUP(B37,RMS!B:D,3,FALSE)</f>
        <v>413084.42213675199</v>
      </c>
      <c r="J37" s="21">
        <f>VLOOKUP(B37,RMS!B:E,4,FALSE)</f>
        <v>395808.31803760701</v>
      </c>
      <c r="K37" s="22">
        <f t="shared" si="1"/>
        <v>8.7632479844614863E-3</v>
      </c>
      <c r="L37" s="22">
        <f t="shared" si="2"/>
        <v>-6.3760700868442655E-4</v>
      </c>
      <c r="M37" s="34"/>
    </row>
    <row r="38" spans="1:13" x14ac:dyDescent="0.15">
      <c r="A38" s="44"/>
      <c r="B38" s="12">
        <v>77</v>
      </c>
      <c r="C38" s="42" t="s">
        <v>39</v>
      </c>
      <c r="D38" s="42"/>
      <c r="E38" s="15">
        <f>VLOOKUP(C38,RA!B9:D68,3,0)</f>
        <v>146145.35</v>
      </c>
      <c r="F38" s="25">
        <f>VLOOKUP(C38,RA!B9:I72,8,0)</f>
        <v>-22778.639999999999</v>
      </c>
      <c r="G38" s="16">
        <f t="shared" si="0"/>
        <v>168923.99</v>
      </c>
      <c r="H38" s="27">
        <f>RA!J38</f>
        <v>-2.6104875273969599</v>
      </c>
      <c r="I38" s="20">
        <f>VLOOKUP(B38,RMS!B:D,3,FALSE)</f>
        <v>146145.35</v>
      </c>
      <c r="J38" s="21">
        <f>VLOOKUP(B38,RMS!B:E,4,FALSE)</f>
        <v>168923.99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4"/>
      <c r="B39" s="12">
        <v>78</v>
      </c>
      <c r="C39" s="42" t="s">
        <v>40</v>
      </c>
      <c r="D39" s="42"/>
      <c r="E39" s="15">
        <f>VLOOKUP(C39,RA!B10:D69,3,0)</f>
        <v>66043.649999999994</v>
      </c>
      <c r="F39" s="25">
        <f>VLOOKUP(C39,RA!B10:I73,8,0)</f>
        <v>9135.34</v>
      </c>
      <c r="G39" s="16">
        <f t="shared" si="0"/>
        <v>56908.31</v>
      </c>
      <c r="H39" s="27">
        <f>RA!J39</f>
        <v>-21.1690251331841</v>
      </c>
      <c r="I39" s="20">
        <f>VLOOKUP(B39,RMS!B:D,3,FALSE)</f>
        <v>66043.649999999994</v>
      </c>
      <c r="J39" s="21">
        <f>VLOOKUP(B39,RMS!B:E,4,FALSE)</f>
        <v>56908.31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4"/>
      <c r="B40" s="12">
        <v>99</v>
      </c>
      <c r="C40" s="42" t="s">
        <v>35</v>
      </c>
      <c r="D40" s="42"/>
      <c r="E40" s="15">
        <f>VLOOKUP(C40,RA!B8:D70,3,0)</f>
        <v>125217.66989999999</v>
      </c>
      <c r="F40" s="25">
        <f>VLOOKUP(C40,RA!B8:I74,8,0)</f>
        <v>5578.1563999999998</v>
      </c>
      <c r="G40" s="16">
        <f t="shared" si="0"/>
        <v>119639.5135</v>
      </c>
      <c r="H40" s="27">
        <f>RA!J40</f>
        <v>0</v>
      </c>
      <c r="I40" s="20">
        <f>VLOOKUP(B40,RMS!B:D,3,FALSE)</f>
        <v>125217.670070343</v>
      </c>
      <c r="J40" s="21">
        <f>VLOOKUP(B40,RMS!B:E,4,FALSE)</f>
        <v>119639.514244006</v>
      </c>
      <c r="K40" s="22">
        <f t="shared" si="1"/>
        <v>-1.7034300253726542E-4</v>
      </c>
      <c r="L40" s="22">
        <f t="shared" si="2"/>
        <v>-7.4400599987711757E-4</v>
      </c>
      <c r="M40" s="34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9" t="s">
        <v>46</v>
      </c>
      <c r="W1" s="55"/>
    </row>
    <row r="2" spans="1:23" ht="12.75" x14ac:dyDescent="0.2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9"/>
      <c r="W2" s="55"/>
    </row>
    <row r="3" spans="1:23" ht="23.25" thickBot="1" x14ac:dyDescent="0.2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60" t="s">
        <v>47</v>
      </c>
      <c r="W3" s="55"/>
    </row>
    <row r="4" spans="1:23" ht="15" thickTop="1" thickBot="1" x14ac:dyDescent="0.2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8"/>
      <c r="W4" s="55"/>
    </row>
    <row r="5" spans="1:23" ht="15" thickTop="1" thickBot="1" x14ac:dyDescent="0.25">
      <c r="A5" s="61"/>
      <c r="B5" s="62"/>
      <c r="C5" s="63"/>
      <c r="D5" s="64" t="s">
        <v>0</v>
      </c>
      <c r="E5" s="64" t="s">
        <v>59</v>
      </c>
      <c r="F5" s="64" t="s">
        <v>60</v>
      </c>
      <c r="G5" s="64" t="s">
        <v>48</v>
      </c>
      <c r="H5" s="64" t="s">
        <v>49</v>
      </c>
      <c r="I5" s="64" t="s">
        <v>1</v>
      </c>
      <c r="J5" s="64" t="s">
        <v>2</v>
      </c>
      <c r="K5" s="64" t="s">
        <v>50</v>
      </c>
      <c r="L5" s="64" t="s">
        <v>51</v>
      </c>
      <c r="M5" s="64" t="s">
        <v>52</v>
      </c>
      <c r="N5" s="64" t="s">
        <v>53</v>
      </c>
      <c r="O5" s="64" t="s">
        <v>54</v>
      </c>
      <c r="P5" s="64" t="s">
        <v>61</v>
      </c>
      <c r="Q5" s="64" t="s">
        <v>62</v>
      </c>
      <c r="R5" s="64" t="s">
        <v>55</v>
      </c>
      <c r="S5" s="64" t="s">
        <v>56</v>
      </c>
      <c r="T5" s="64" t="s">
        <v>57</v>
      </c>
      <c r="U5" s="65" t="s">
        <v>58</v>
      </c>
      <c r="V5" s="58"/>
      <c r="W5" s="58"/>
    </row>
    <row r="6" spans="1:23" ht="14.25" thickBot="1" x14ac:dyDescent="0.2">
      <c r="A6" s="66" t="s">
        <v>3</v>
      </c>
      <c r="B6" s="54" t="s">
        <v>4</v>
      </c>
      <c r="C6" s="53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  <c r="V6" s="58"/>
      <c r="W6" s="58"/>
    </row>
    <row r="7" spans="1:23" ht="14.25" thickBot="1" x14ac:dyDescent="0.2">
      <c r="A7" s="52" t="s">
        <v>5</v>
      </c>
      <c r="B7" s="51"/>
      <c r="C7" s="57"/>
      <c r="D7" s="68">
        <v>22178194.2104</v>
      </c>
      <c r="E7" s="68">
        <v>23842907.165199999</v>
      </c>
      <c r="F7" s="69">
        <v>93.017995065510505</v>
      </c>
      <c r="G7" s="68">
        <v>20561550.572500002</v>
      </c>
      <c r="H7" s="69">
        <v>7.8624597507844998</v>
      </c>
      <c r="I7" s="68">
        <v>1838886.7716000001</v>
      </c>
      <c r="J7" s="69">
        <v>8.2914179313016092</v>
      </c>
      <c r="K7" s="68">
        <v>1641121.6177000001</v>
      </c>
      <c r="L7" s="69">
        <v>7.9815070945812598</v>
      </c>
      <c r="M7" s="69">
        <v>0.12050609276426701</v>
      </c>
      <c r="N7" s="68">
        <v>194875990.95680001</v>
      </c>
      <c r="O7" s="68">
        <v>4352576233.7658005</v>
      </c>
      <c r="P7" s="68">
        <v>1127041</v>
      </c>
      <c r="Q7" s="68">
        <v>1054809</v>
      </c>
      <c r="R7" s="69">
        <v>6.8478748285234499</v>
      </c>
      <c r="S7" s="68">
        <v>19.678249691359898</v>
      </c>
      <c r="T7" s="68">
        <v>18.3440703891415</v>
      </c>
      <c r="U7" s="70">
        <v>6.7799693730087602</v>
      </c>
      <c r="V7" s="58"/>
      <c r="W7" s="58"/>
    </row>
    <row r="8" spans="1:23" ht="14.25" thickBot="1" x14ac:dyDescent="0.2">
      <c r="A8" s="48">
        <v>42196</v>
      </c>
      <c r="B8" s="45" t="s">
        <v>6</v>
      </c>
      <c r="C8" s="46"/>
      <c r="D8" s="71">
        <v>807046.06409999996</v>
      </c>
      <c r="E8" s="71">
        <v>884581.55359999998</v>
      </c>
      <c r="F8" s="72">
        <v>91.234783363450006</v>
      </c>
      <c r="G8" s="71">
        <v>805606.57900000003</v>
      </c>
      <c r="H8" s="72">
        <v>0.17868338436199999</v>
      </c>
      <c r="I8" s="71">
        <v>135207.7537</v>
      </c>
      <c r="J8" s="72">
        <v>16.753412192249598</v>
      </c>
      <c r="K8" s="71">
        <v>119438.98390000001</v>
      </c>
      <c r="L8" s="72">
        <v>14.8259692774927</v>
      </c>
      <c r="M8" s="72">
        <v>0.13202364324534399</v>
      </c>
      <c r="N8" s="71">
        <v>6621733.5643999996</v>
      </c>
      <c r="O8" s="71">
        <v>157773895.87560001</v>
      </c>
      <c r="P8" s="71">
        <v>30816</v>
      </c>
      <c r="Q8" s="71">
        <v>25574</v>
      </c>
      <c r="R8" s="72">
        <v>20.497380151716602</v>
      </c>
      <c r="S8" s="71">
        <v>26.1891895151869</v>
      </c>
      <c r="T8" s="71">
        <v>25.087442809102999</v>
      </c>
      <c r="U8" s="73">
        <v>4.2068759151367701</v>
      </c>
      <c r="V8" s="58"/>
      <c r="W8" s="58"/>
    </row>
    <row r="9" spans="1:23" ht="12" customHeight="1" thickBot="1" x14ac:dyDescent="0.2">
      <c r="A9" s="49"/>
      <c r="B9" s="45" t="s">
        <v>7</v>
      </c>
      <c r="C9" s="46"/>
      <c r="D9" s="71">
        <v>149932.8143</v>
      </c>
      <c r="E9" s="71">
        <v>152385.9615</v>
      </c>
      <c r="F9" s="72">
        <v>98.390175068718506</v>
      </c>
      <c r="G9" s="71">
        <v>115304.8023</v>
      </c>
      <c r="H9" s="72">
        <v>30.0317170744588</v>
      </c>
      <c r="I9" s="71">
        <v>32502.155200000001</v>
      </c>
      <c r="J9" s="72">
        <v>21.677813060299499</v>
      </c>
      <c r="K9" s="71">
        <v>24719.391299999999</v>
      </c>
      <c r="L9" s="72">
        <v>21.438301620504099</v>
      </c>
      <c r="M9" s="72">
        <v>0.31484448000950599</v>
      </c>
      <c r="N9" s="71">
        <v>1411429.8711999999</v>
      </c>
      <c r="O9" s="71">
        <v>24969245.9344</v>
      </c>
      <c r="P9" s="71">
        <v>7097</v>
      </c>
      <c r="Q9" s="71">
        <v>6229</v>
      </c>
      <c r="R9" s="72">
        <v>13.9348209985551</v>
      </c>
      <c r="S9" s="71">
        <v>21.126224362406699</v>
      </c>
      <c r="T9" s="71">
        <v>19.525392615186998</v>
      </c>
      <c r="U9" s="73">
        <v>7.5774625875328701</v>
      </c>
      <c r="V9" s="58"/>
      <c r="W9" s="58"/>
    </row>
    <row r="10" spans="1:23" ht="14.25" thickBot="1" x14ac:dyDescent="0.2">
      <c r="A10" s="49"/>
      <c r="B10" s="45" t="s">
        <v>8</v>
      </c>
      <c r="C10" s="46"/>
      <c r="D10" s="71">
        <v>239012.82990000001</v>
      </c>
      <c r="E10" s="71">
        <v>261562.78409999999</v>
      </c>
      <c r="F10" s="72">
        <v>91.378760446524893</v>
      </c>
      <c r="G10" s="71">
        <v>192032.25870000001</v>
      </c>
      <c r="H10" s="72">
        <v>24.464937046538001</v>
      </c>
      <c r="I10" s="71">
        <v>53470.6155</v>
      </c>
      <c r="J10" s="72">
        <v>22.371441534068001</v>
      </c>
      <c r="K10" s="71">
        <v>47991.236900000004</v>
      </c>
      <c r="L10" s="72">
        <v>24.9912370061604</v>
      </c>
      <c r="M10" s="72">
        <v>0.11417456506523201</v>
      </c>
      <c r="N10" s="71">
        <v>1949651.2664000001</v>
      </c>
      <c r="O10" s="71">
        <v>40930344.708800003</v>
      </c>
      <c r="P10" s="71">
        <v>107981</v>
      </c>
      <c r="Q10" s="71">
        <v>100586</v>
      </c>
      <c r="R10" s="72">
        <v>7.3519177619151703</v>
      </c>
      <c r="S10" s="71">
        <v>2.2134711652975998</v>
      </c>
      <c r="T10" s="71">
        <v>1.83671149165888</v>
      </c>
      <c r="U10" s="73">
        <v>17.0212144411678</v>
      </c>
      <c r="V10" s="58"/>
      <c r="W10" s="58"/>
    </row>
    <row r="11" spans="1:23" ht="14.25" thickBot="1" x14ac:dyDescent="0.2">
      <c r="A11" s="49"/>
      <c r="B11" s="45" t="s">
        <v>9</v>
      </c>
      <c r="C11" s="46"/>
      <c r="D11" s="71">
        <v>74307.633700000006</v>
      </c>
      <c r="E11" s="71">
        <v>85475.994999999995</v>
      </c>
      <c r="F11" s="72">
        <v>86.933920687322797</v>
      </c>
      <c r="G11" s="71">
        <v>143329.75949999999</v>
      </c>
      <c r="H11" s="72">
        <v>-48.156172200930797</v>
      </c>
      <c r="I11" s="71">
        <v>3712.6378</v>
      </c>
      <c r="J11" s="72">
        <v>4.9963073982262998</v>
      </c>
      <c r="K11" s="71">
        <v>13907.331099999999</v>
      </c>
      <c r="L11" s="72">
        <v>9.7030310722038102</v>
      </c>
      <c r="M11" s="72">
        <v>-0.73304455230809895</v>
      </c>
      <c r="N11" s="71">
        <v>605503.55779999995</v>
      </c>
      <c r="O11" s="71">
        <v>13501306.8325</v>
      </c>
      <c r="P11" s="71">
        <v>3632</v>
      </c>
      <c r="Q11" s="71">
        <v>2813</v>
      </c>
      <c r="R11" s="72">
        <v>29.114824031283302</v>
      </c>
      <c r="S11" s="71">
        <v>20.4591502477974</v>
      </c>
      <c r="T11" s="71">
        <v>19.409665268396701</v>
      </c>
      <c r="U11" s="73">
        <v>5.12966064909571</v>
      </c>
      <c r="V11" s="58"/>
      <c r="W11" s="58"/>
    </row>
    <row r="12" spans="1:23" ht="14.25" thickBot="1" x14ac:dyDescent="0.2">
      <c r="A12" s="49"/>
      <c r="B12" s="45" t="s">
        <v>10</v>
      </c>
      <c r="C12" s="46"/>
      <c r="D12" s="71">
        <v>213344.09090000001</v>
      </c>
      <c r="E12" s="71">
        <v>230130.0099</v>
      </c>
      <c r="F12" s="72">
        <v>92.705897415424403</v>
      </c>
      <c r="G12" s="71">
        <v>301886.94689999998</v>
      </c>
      <c r="H12" s="72">
        <v>-29.329806044687899</v>
      </c>
      <c r="I12" s="71">
        <v>14865.7801</v>
      </c>
      <c r="J12" s="72">
        <v>6.9679830537082896</v>
      </c>
      <c r="K12" s="71">
        <v>41850.665500000003</v>
      </c>
      <c r="L12" s="72">
        <v>13.863025854464301</v>
      </c>
      <c r="M12" s="72">
        <v>-0.64478987556362799</v>
      </c>
      <c r="N12" s="71">
        <v>1599511.3036</v>
      </c>
      <c r="O12" s="71">
        <v>48276573.4859</v>
      </c>
      <c r="P12" s="71">
        <v>2251</v>
      </c>
      <c r="Q12" s="71">
        <v>1404</v>
      </c>
      <c r="R12" s="72">
        <v>60.327635327635299</v>
      </c>
      <c r="S12" s="71">
        <v>94.777472634384694</v>
      </c>
      <c r="T12" s="71">
        <v>78.242874002849007</v>
      </c>
      <c r="U12" s="73">
        <v>17.4457053685319</v>
      </c>
      <c r="V12" s="58"/>
      <c r="W12" s="58"/>
    </row>
    <row r="13" spans="1:23" ht="14.25" thickBot="1" x14ac:dyDescent="0.2">
      <c r="A13" s="49"/>
      <c r="B13" s="45" t="s">
        <v>11</v>
      </c>
      <c r="C13" s="46"/>
      <c r="D13" s="71">
        <v>370995.73300000001</v>
      </c>
      <c r="E13" s="71">
        <v>427910.79550000001</v>
      </c>
      <c r="F13" s="72">
        <v>86.699316049389097</v>
      </c>
      <c r="G13" s="71">
        <v>478454.07299999997</v>
      </c>
      <c r="H13" s="72">
        <v>-22.459489021843901</v>
      </c>
      <c r="I13" s="71">
        <v>32784.798199999997</v>
      </c>
      <c r="J13" s="72">
        <v>8.8369744673047208</v>
      </c>
      <c r="K13" s="71">
        <v>65968.656900000002</v>
      </c>
      <c r="L13" s="72">
        <v>13.7878765429592</v>
      </c>
      <c r="M13" s="72">
        <v>-0.50302462198529296</v>
      </c>
      <c r="N13" s="71">
        <v>3203256.9213999999</v>
      </c>
      <c r="O13" s="71">
        <v>71472105.649100006</v>
      </c>
      <c r="P13" s="71">
        <v>15827</v>
      </c>
      <c r="Q13" s="71">
        <v>13779</v>
      </c>
      <c r="R13" s="72">
        <v>14.863197619566</v>
      </c>
      <c r="S13" s="71">
        <v>23.4406857269224</v>
      </c>
      <c r="T13" s="71">
        <v>22.4652431526236</v>
      </c>
      <c r="U13" s="73">
        <v>4.1613226919315904</v>
      </c>
      <c r="V13" s="58"/>
      <c r="W13" s="58"/>
    </row>
    <row r="14" spans="1:23" ht="14.25" thickBot="1" x14ac:dyDescent="0.2">
      <c r="A14" s="49"/>
      <c r="B14" s="45" t="s">
        <v>12</v>
      </c>
      <c r="C14" s="46"/>
      <c r="D14" s="71">
        <v>205212.78320000001</v>
      </c>
      <c r="E14" s="71">
        <v>216308.5295</v>
      </c>
      <c r="F14" s="72">
        <v>94.870407410355995</v>
      </c>
      <c r="G14" s="71">
        <v>207063.4595</v>
      </c>
      <c r="H14" s="72">
        <v>-0.89377252001337004</v>
      </c>
      <c r="I14" s="71">
        <v>37611.252399999998</v>
      </c>
      <c r="J14" s="72">
        <v>18.327928608299299</v>
      </c>
      <c r="K14" s="71">
        <v>24724.717700000001</v>
      </c>
      <c r="L14" s="72">
        <v>11.9406474516089</v>
      </c>
      <c r="M14" s="72">
        <v>0.52120047866107699</v>
      </c>
      <c r="N14" s="71">
        <v>1879333.3917</v>
      </c>
      <c r="O14" s="71">
        <v>38199562.765799999</v>
      </c>
      <c r="P14" s="71">
        <v>3550</v>
      </c>
      <c r="Q14" s="71">
        <v>3143</v>
      </c>
      <c r="R14" s="72">
        <v>12.949411390391299</v>
      </c>
      <c r="S14" s="71">
        <v>57.806417802816902</v>
      </c>
      <c r="T14" s="71">
        <v>45.802531784918898</v>
      </c>
      <c r="U14" s="73">
        <v>20.765663180936802</v>
      </c>
      <c r="V14" s="58"/>
      <c r="W14" s="58"/>
    </row>
    <row r="15" spans="1:23" ht="14.25" thickBot="1" x14ac:dyDescent="0.2">
      <c r="A15" s="49"/>
      <c r="B15" s="45" t="s">
        <v>13</v>
      </c>
      <c r="C15" s="46"/>
      <c r="D15" s="71">
        <v>167324.6525</v>
      </c>
      <c r="E15" s="71">
        <v>161034.6488</v>
      </c>
      <c r="F15" s="72">
        <v>103.90599398755</v>
      </c>
      <c r="G15" s="71">
        <v>160466.02989999999</v>
      </c>
      <c r="H15" s="72">
        <v>4.2741897486179496</v>
      </c>
      <c r="I15" s="71">
        <v>16583.702300000001</v>
      </c>
      <c r="J15" s="72">
        <v>9.9110932263851605</v>
      </c>
      <c r="K15" s="71">
        <v>20351.626899999999</v>
      </c>
      <c r="L15" s="72">
        <v>12.682825712509301</v>
      </c>
      <c r="M15" s="72">
        <v>-0.18514119871173501</v>
      </c>
      <c r="N15" s="71">
        <v>1339474.3481000001</v>
      </c>
      <c r="O15" s="71">
        <v>29442345.447099999</v>
      </c>
      <c r="P15" s="71">
        <v>8222</v>
      </c>
      <c r="Q15" s="71">
        <v>5886</v>
      </c>
      <c r="R15" s="72">
        <v>39.687393815834199</v>
      </c>
      <c r="S15" s="71">
        <v>20.350845597178299</v>
      </c>
      <c r="T15" s="71">
        <v>19.675365545361899</v>
      </c>
      <c r="U15" s="73">
        <v>3.3191743733247399</v>
      </c>
      <c r="V15" s="58"/>
      <c r="W15" s="58"/>
    </row>
    <row r="16" spans="1:23" ht="14.25" thickBot="1" x14ac:dyDescent="0.2">
      <c r="A16" s="49"/>
      <c r="B16" s="45" t="s">
        <v>14</v>
      </c>
      <c r="C16" s="46"/>
      <c r="D16" s="71">
        <v>1228785.8692000001</v>
      </c>
      <c r="E16" s="71">
        <v>1442811.5349999999</v>
      </c>
      <c r="F16" s="72">
        <v>85.1660691221186</v>
      </c>
      <c r="G16" s="71">
        <v>1033121.1764999999</v>
      </c>
      <c r="H16" s="72">
        <v>18.939181303288301</v>
      </c>
      <c r="I16" s="71">
        <v>-13542.655199999999</v>
      </c>
      <c r="J16" s="72">
        <v>-1.1021167755466601</v>
      </c>
      <c r="K16" s="71">
        <v>-5193.9224000000004</v>
      </c>
      <c r="L16" s="72">
        <v>-0.502740870881761</v>
      </c>
      <c r="M16" s="72">
        <v>1.6074042230588601</v>
      </c>
      <c r="N16" s="71">
        <v>9887937.3969000001</v>
      </c>
      <c r="O16" s="71">
        <v>215325020.71880001</v>
      </c>
      <c r="P16" s="71">
        <v>65495</v>
      </c>
      <c r="Q16" s="71">
        <v>55326</v>
      </c>
      <c r="R16" s="72">
        <v>18.380146766438902</v>
      </c>
      <c r="S16" s="71">
        <v>18.7615217833422</v>
      </c>
      <c r="T16" s="71">
        <v>16.304338150236799</v>
      </c>
      <c r="U16" s="73">
        <v>13.096931376255</v>
      </c>
      <c r="V16" s="58"/>
      <c r="W16" s="58"/>
    </row>
    <row r="17" spans="1:23" ht="12" thickBot="1" x14ac:dyDescent="0.2">
      <c r="A17" s="49"/>
      <c r="B17" s="45" t="s">
        <v>15</v>
      </c>
      <c r="C17" s="46"/>
      <c r="D17" s="71">
        <v>1184414.8670999999</v>
      </c>
      <c r="E17" s="71">
        <v>821884.6298</v>
      </c>
      <c r="F17" s="72">
        <v>144.109626114826</v>
      </c>
      <c r="G17" s="71">
        <v>467220.44390000001</v>
      </c>
      <c r="H17" s="72">
        <v>153.50236329844799</v>
      </c>
      <c r="I17" s="71">
        <v>54474.228300000002</v>
      </c>
      <c r="J17" s="72">
        <v>4.5992523239241603</v>
      </c>
      <c r="K17" s="71">
        <v>49069.592100000002</v>
      </c>
      <c r="L17" s="72">
        <v>10.5024496981349</v>
      </c>
      <c r="M17" s="72">
        <v>0.110142268739177</v>
      </c>
      <c r="N17" s="71">
        <v>5617830.1129999999</v>
      </c>
      <c r="O17" s="71">
        <v>211503040.69569999</v>
      </c>
      <c r="P17" s="71">
        <v>13630</v>
      </c>
      <c r="Q17" s="71">
        <v>12151</v>
      </c>
      <c r="R17" s="72">
        <v>12.1718377088305</v>
      </c>
      <c r="S17" s="71">
        <v>86.897642487160695</v>
      </c>
      <c r="T17" s="71">
        <v>45.565064628425603</v>
      </c>
      <c r="U17" s="73">
        <v>47.564671118485201</v>
      </c>
      <c r="V17" s="40"/>
      <c r="W17" s="40"/>
    </row>
    <row r="18" spans="1:23" ht="12" thickBot="1" x14ac:dyDescent="0.2">
      <c r="A18" s="49"/>
      <c r="B18" s="45" t="s">
        <v>16</v>
      </c>
      <c r="C18" s="46"/>
      <c r="D18" s="71">
        <v>2223790.6806000001</v>
      </c>
      <c r="E18" s="71">
        <v>2674592.7486</v>
      </c>
      <c r="F18" s="72">
        <v>83.145020181634393</v>
      </c>
      <c r="G18" s="71">
        <v>1956452.7892</v>
      </c>
      <c r="H18" s="72">
        <v>13.6644182203505</v>
      </c>
      <c r="I18" s="71">
        <v>351978.81310000003</v>
      </c>
      <c r="J18" s="72">
        <v>15.827875175959999</v>
      </c>
      <c r="K18" s="71">
        <v>205856.7237</v>
      </c>
      <c r="L18" s="72">
        <v>10.521936682365601</v>
      </c>
      <c r="M18" s="72">
        <v>0.70982422518754995</v>
      </c>
      <c r="N18" s="71">
        <v>22640318.296999998</v>
      </c>
      <c r="O18" s="71">
        <v>484832394.0503</v>
      </c>
      <c r="P18" s="71">
        <v>105855</v>
      </c>
      <c r="Q18" s="71">
        <v>102932</v>
      </c>
      <c r="R18" s="72">
        <v>2.8397388567209498</v>
      </c>
      <c r="S18" s="71">
        <v>21.007894578432801</v>
      </c>
      <c r="T18" s="71">
        <v>21.058345627210201</v>
      </c>
      <c r="U18" s="73">
        <v>-0.24015280821730001</v>
      </c>
      <c r="V18" s="40"/>
      <c r="W18" s="40"/>
    </row>
    <row r="19" spans="1:23" ht="12" thickBot="1" x14ac:dyDescent="0.2">
      <c r="A19" s="49"/>
      <c r="B19" s="45" t="s">
        <v>17</v>
      </c>
      <c r="C19" s="46"/>
      <c r="D19" s="71">
        <v>560703.90110000002</v>
      </c>
      <c r="E19" s="71">
        <v>698667.05660000001</v>
      </c>
      <c r="F19" s="72">
        <v>80.253376168702601</v>
      </c>
      <c r="G19" s="71">
        <v>500889.21639999998</v>
      </c>
      <c r="H19" s="72">
        <v>11.941699430045899</v>
      </c>
      <c r="I19" s="71">
        <v>41627.597099999999</v>
      </c>
      <c r="J19" s="72">
        <v>7.4241675540930201</v>
      </c>
      <c r="K19" s="71">
        <v>36377.182699999998</v>
      </c>
      <c r="L19" s="72">
        <v>7.2625206350918798</v>
      </c>
      <c r="M19" s="72">
        <v>0.144332628595782</v>
      </c>
      <c r="N19" s="71">
        <v>5226635.9533000002</v>
      </c>
      <c r="O19" s="71">
        <v>144788934.92449999</v>
      </c>
      <c r="P19" s="71">
        <v>11672</v>
      </c>
      <c r="Q19" s="71">
        <v>11211</v>
      </c>
      <c r="R19" s="72">
        <v>4.1120328249041096</v>
      </c>
      <c r="S19" s="71">
        <v>48.038373980466098</v>
      </c>
      <c r="T19" s="71">
        <v>46.8849925519579</v>
      </c>
      <c r="U19" s="73">
        <v>2.40095851074638</v>
      </c>
      <c r="V19" s="40"/>
      <c r="W19" s="40"/>
    </row>
    <row r="20" spans="1:23" ht="12" thickBot="1" x14ac:dyDescent="0.2">
      <c r="A20" s="49"/>
      <c r="B20" s="45" t="s">
        <v>18</v>
      </c>
      <c r="C20" s="46"/>
      <c r="D20" s="71">
        <v>1195422.5330999999</v>
      </c>
      <c r="E20" s="71">
        <v>1165685.7833</v>
      </c>
      <c r="F20" s="72">
        <v>102.551009047723</v>
      </c>
      <c r="G20" s="71">
        <v>978322.17700000003</v>
      </c>
      <c r="H20" s="72">
        <v>22.191090134104201</v>
      </c>
      <c r="I20" s="71">
        <v>86679.882599999997</v>
      </c>
      <c r="J20" s="72">
        <v>7.2509828282406197</v>
      </c>
      <c r="K20" s="71">
        <v>57939.321900000003</v>
      </c>
      <c r="L20" s="72">
        <v>5.9223150882329403</v>
      </c>
      <c r="M20" s="72">
        <v>0.49604585896957099</v>
      </c>
      <c r="N20" s="71">
        <v>10576232.7162</v>
      </c>
      <c r="O20" s="71">
        <v>230890116.241</v>
      </c>
      <c r="P20" s="71">
        <v>47094</v>
      </c>
      <c r="Q20" s="71">
        <v>44864</v>
      </c>
      <c r="R20" s="72">
        <v>4.97057774607703</v>
      </c>
      <c r="S20" s="71">
        <v>25.383754471907299</v>
      </c>
      <c r="T20" s="71">
        <v>24.556010362428701</v>
      </c>
      <c r="U20" s="73">
        <v>3.2609207215373099</v>
      </c>
      <c r="V20" s="40"/>
      <c r="W20" s="40"/>
    </row>
    <row r="21" spans="1:23" ht="12" thickBot="1" x14ac:dyDescent="0.2">
      <c r="A21" s="49"/>
      <c r="B21" s="45" t="s">
        <v>19</v>
      </c>
      <c r="C21" s="46"/>
      <c r="D21" s="71">
        <v>412029.87849999999</v>
      </c>
      <c r="E21" s="71">
        <v>464816.22659999999</v>
      </c>
      <c r="F21" s="72">
        <v>88.643609005193895</v>
      </c>
      <c r="G21" s="71">
        <v>341080.89549999998</v>
      </c>
      <c r="H21" s="72">
        <v>20.801218695052999</v>
      </c>
      <c r="I21" s="71">
        <v>48012.057699999998</v>
      </c>
      <c r="J21" s="72">
        <v>11.6525670115936</v>
      </c>
      <c r="K21" s="71">
        <v>40302.168100000003</v>
      </c>
      <c r="L21" s="72">
        <v>11.8160145090859</v>
      </c>
      <c r="M21" s="72">
        <v>0.19130210515895299</v>
      </c>
      <c r="N21" s="71">
        <v>4001767.5243000002</v>
      </c>
      <c r="O21" s="71">
        <v>87695151.887400001</v>
      </c>
      <c r="P21" s="71">
        <v>36472</v>
      </c>
      <c r="Q21" s="71">
        <v>35736</v>
      </c>
      <c r="R21" s="72">
        <v>2.05954779494069</v>
      </c>
      <c r="S21" s="71">
        <v>11.297156133472299</v>
      </c>
      <c r="T21" s="71">
        <v>10.9029938325498</v>
      </c>
      <c r="U21" s="73">
        <v>3.4890400403919499</v>
      </c>
      <c r="V21" s="40"/>
      <c r="W21" s="40"/>
    </row>
    <row r="22" spans="1:23" ht="12" thickBot="1" x14ac:dyDescent="0.2">
      <c r="A22" s="49"/>
      <c r="B22" s="45" t="s">
        <v>20</v>
      </c>
      <c r="C22" s="46"/>
      <c r="D22" s="71">
        <v>1630158.7416000001</v>
      </c>
      <c r="E22" s="71">
        <v>1676605.7420000001</v>
      </c>
      <c r="F22" s="72">
        <v>97.229700505224699</v>
      </c>
      <c r="G22" s="71">
        <v>1320218.443</v>
      </c>
      <c r="H22" s="72">
        <v>23.476440602943502</v>
      </c>
      <c r="I22" s="71">
        <v>154671.8787</v>
      </c>
      <c r="J22" s="72">
        <v>9.4881482859877604</v>
      </c>
      <c r="K22" s="71">
        <v>162558.6588</v>
      </c>
      <c r="L22" s="72">
        <v>12.3130122641379</v>
      </c>
      <c r="M22" s="72">
        <v>-4.8516518026291998E-2</v>
      </c>
      <c r="N22" s="71">
        <v>14804954.3981</v>
      </c>
      <c r="O22" s="71">
        <v>283288504.0722</v>
      </c>
      <c r="P22" s="71">
        <v>98921</v>
      </c>
      <c r="Q22" s="71">
        <v>90655</v>
      </c>
      <c r="R22" s="72">
        <v>9.1180850477083499</v>
      </c>
      <c r="S22" s="71">
        <v>16.479400143548901</v>
      </c>
      <c r="T22" s="71">
        <v>15.9539901902818</v>
      </c>
      <c r="U22" s="73">
        <v>3.1882832426563299</v>
      </c>
      <c r="V22" s="40"/>
      <c r="W22" s="40"/>
    </row>
    <row r="23" spans="1:23" ht="12" thickBot="1" x14ac:dyDescent="0.2">
      <c r="A23" s="49"/>
      <c r="B23" s="45" t="s">
        <v>21</v>
      </c>
      <c r="C23" s="46"/>
      <c r="D23" s="71">
        <v>2986796.1419000002</v>
      </c>
      <c r="E23" s="71">
        <v>3786467.6006</v>
      </c>
      <c r="F23" s="72">
        <v>78.880805461710906</v>
      </c>
      <c r="G23" s="71">
        <v>3088927.1708</v>
      </c>
      <c r="H23" s="72">
        <v>-3.3063592390735899</v>
      </c>
      <c r="I23" s="71">
        <v>341200.45809999999</v>
      </c>
      <c r="J23" s="72">
        <v>11.4236272544182</v>
      </c>
      <c r="K23" s="71">
        <v>218888.97150000001</v>
      </c>
      <c r="L23" s="72">
        <v>7.0862457868603599</v>
      </c>
      <c r="M23" s="72">
        <v>0.55878323042876599</v>
      </c>
      <c r="N23" s="71">
        <v>29281677.765700001</v>
      </c>
      <c r="O23" s="71">
        <v>609782518.22650003</v>
      </c>
      <c r="P23" s="71">
        <v>94602</v>
      </c>
      <c r="Q23" s="71">
        <v>87768</v>
      </c>
      <c r="R23" s="72">
        <v>7.7864369701941403</v>
      </c>
      <c r="S23" s="71">
        <v>31.5722304169045</v>
      </c>
      <c r="T23" s="71">
        <v>31.973734034044298</v>
      </c>
      <c r="U23" s="73">
        <v>-1.27169861564427</v>
      </c>
      <c r="V23" s="40"/>
      <c r="W23" s="40"/>
    </row>
    <row r="24" spans="1:23" ht="12" thickBot="1" x14ac:dyDescent="0.2">
      <c r="A24" s="49"/>
      <c r="B24" s="45" t="s">
        <v>22</v>
      </c>
      <c r="C24" s="46"/>
      <c r="D24" s="71">
        <v>340640.49550000002</v>
      </c>
      <c r="E24" s="71">
        <v>380251.46600000001</v>
      </c>
      <c r="F24" s="72">
        <v>89.582953902405194</v>
      </c>
      <c r="G24" s="71">
        <v>281593.00679999997</v>
      </c>
      <c r="H24" s="72">
        <v>20.969089172707399</v>
      </c>
      <c r="I24" s="71">
        <v>45743.228199999998</v>
      </c>
      <c r="J24" s="72">
        <v>13.428593723966101</v>
      </c>
      <c r="K24" s="71">
        <v>52651.982400000001</v>
      </c>
      <c r="L24" s="72">
        <v>18.697901271886298</v>
      </c>
      <c r="M24" s="72">
        <v>-0.13121546207916401</v>
      </c>
      <c r="N24" s="71">
        <v>3136826.7549000001</v>
      </c>
      <c r="O24" s="71">
        <v>57257579.503799997</v>
      </c>
      <c r="P24" s="71">
        <v>32914</v>
      </c>
      <c r="Q24" s="71">
        <v>32228</v>
      </c>
      <c r="R24" s="72">
        <v>2.1285838401390098</v>
      </c>
      <c r="S24" s="71">
        <v>10.3494104484414</v>
      </c>
      <c r="T24" s="71">
        <v>10.0603050421993</v>
      </c>
      <c r="U24" s="73">
        <v>2.7934480681998899</v>
      </c>
      <c r="V24" s="40"/>
      <c r="W24" s="40"/>
    </row>
    <row r="25" spans="1:23" ht="12" thickBot="1" x14ac:dyDescent="0.2">
      <c r="A25" s="49"/>
      <c r="B25" s="45" t="s">
        <v>23</v>
      </c>
      <c r="C25" s="46"/>
      <c r="D25" s="71">
        <v>324915.46269999997</v>
      </c>
      <c r="E25" s="71">
        <v>386351.42210000003</v>
      </c>
      <c r="F25" s="72">
        <v>84.098425452644406</v>
      </c>
      <c r="G25" s="71">
        <v>234768.59650000001</v>
      </c>
      <c r="H25" s="72">
        <v>38.398179119326997</v>
      </c>
      <c r="I25" s="71">
        <v>25056.391</v>
      </c>
      <c r="J25" s="72">
        <v>7.7116646871112398</v>
      </c>
      <c r="K25" s="71">
        <v>14511.256100000001</v>
      </c>
      <c r="L25" s="72">
        <v>6.181089087867</v>
      </c>
      <c r="M25" s="72">
        <v>0.72668656850456903</v>
      </c>
      <c r="N25" s="71">
        <v>2864056.0896999999</v>
      </c>
      <c r="O25" s="71">
        <v>64391222.4595</v>
      </c>
      <c r="P25" s="71">
        <v>24004</v>
      </c>
      <c r="Q25" s="71">
        <v>22645</v>
      </c>
      <c r="R25" s="72">
        <v>6.0013247957606497</v>
      </c>
      <c r="S25" s="71">
        <v>13.5358882977837</v>
      </c>
      <c r="T25" s="71">
        <v>12.872307184808999</v>
      </c>
      <c r="U25" s="73">
        <v>4.9023831933020796</v>
      </c>
      <c r="V25" s="40"/>
      <c r="W25" s="40"/>
    </row>
    <row r="26" spans="1:23" ht="12" thickBot="1" x14ac:dyDescent="0.2">
      <c r="A26" s="49"/>
      <c r="B26" s="45" t="s">
        <v>24</v>
      </c>
      <c r="C26" s="46"/>
      <c r="D26" s="71">
        <v>656036.88789999997</v>
      </c>
      <c r="E26" s="71">
        <v>965964.52209999994</v>
      </c>
      <c r="F26" s="72">
        <v>67.915215609966793</v>
      </c>
      <c r="G26" s="71">
        <v>698778.33660000004</v>
      </c>
      <c r="H26" s="72">
        <v>-6.1165961308938597</v>
      </c>
      <c r="I26" s="71">
        <v>120492.5064</v>
      </c>
      <c r="J26" s="72">
        <v>18.3667273323153</v>
      </c>
      <c r="K26" s="71">
        <v>135781.81020000001</v>
      </c>
      <c r="L26" s="72">
        <v>19.431313635260199</v>
      </c>
      <c r="M26" s="72">
        <v>-0.112602003003787</v>
      </c>
      <c r="N26" s="71">
        <v>6664624.5264999997</v>
      </c>
      <c r="O26" s="71">
        <v>135387629.3644</v>
      </c>
      <c r="P26" s="71">
        <v>47193</v>
      </c>
      <c r="Q26" s="71">
        <v>44702</v>
      </c>
      <c r="R26" s="72">
        <v>5.57245760816072</v>
      </c>
      <c r="S26" s="71">
        <v>13.9011482190155</v>
      </c>
      <c r="T26" s="71">
        <v>13.493594740727501</v>
      </c>
      <c r="U26" s="73">
        <v>2.9317972290271102</v>
      </c>
      <c r="V26" s="40"/>
      <c r="W26" s="40"/>
    </row>
    <row r="27" spans="1:23" ht="12" thickBot="1" x14ac:dyDescent="0.2">
      <c r="A27" s="49"/>
      <c r="B27" s="45" t="s">
        <v>25</v>
      </c>
      <c r="C27" s="46"/>
      <c r="D27" s="71">
        <v>269937.48200000002</v>
      </c>
      <c r="E27" s="71">
        <v>370716.04379999998</v>
      </c>
      <c r="F27" s="72">
        <v>72.815160421174099</v>
      </c>
      <c r="G27" s="71">
        <v>239738.1881</v>
      </c>
      <c r="H27" s="72">
        <v>12.596780737912001</v>
      </c>
      <c r="I27" s="71">
        <v>74743.196800000005</v>
      </c>
      <c r="J27" s="72">
        <v>27.6890768359468</v>
      </c>
      <c r="K27" s="71">
        <v>78541.552100000001</v>
      </c>
      <c r="L27" s="72">
        <v>32.761385544149803</v>
      </c>
      <c r="M27" s="72">
        <v>-4.8361092930324E-2</v>
      </c>
      <c r="N27" s="71">
        <v>2902176.7895</v>
      </c>
      <c r="O27" s="71">
        <v>50806989.8134</v>
      </c>
      <c r="P27" s="71">
        <v>36939</v>
      </c>
      <c r="Q27" s="71">
        <v>37894</v>
      </c>
      <c r="R27" s="72">
        <v>-2.52018789254236</v>
      </c>
      <c r="S27" s="71">
        <v>7.3076553777850002</v>
      </c>
      <c r="T27" s="71">
        <v>7.3689089301736397</v>
      </c>
      <c r="U27" s="73">
        <v>-0.83821074232445802</v>
      </c>
      <c r="V27" s="40"/>
      <c r="W27" s="40"/>
    </row>
    <row r="28" spans="1:23" ht="12" thickBot="1" x14ac:dyDescent="0.2">
      <c r="A28" s="49"/>
      <c r="B28" s="45" t="s">
        <v>26</v>
      </c>
      <c r="C28" s="46"/>
      <c r="D28" s="71">
        <v>1265634.4563</v>
      </c>
      <c r="E28" s="71">
        <v>1172499.0900000001</v>
      </c>
      <c r="F28" s="72">
        <v>107.943320987993</v>
      </c>
      <c r="G28" s="71">
        <v>792183.15919999999</v>
      </c>
      <c r="H28" s="72">
        <v>59.765382740289901</v>
      </c>
      <c r="I28" s="71">
        <v>-44589.104599999999</v>
      </c>
      <c r="J28" s="72">
        <v>-3.5230634230955902</v>
      </c>
      <c r="K28" s="71">
        <v>45202.130799999999</v>
      </c>
      <c r="L28" s="72">
        <v>5.7060201640297601</v>
      </c>
      <c r="M28" s="72">
        <v>-1.9864381127802899</v>
      </c>
      <c r="N28" s="71">
        <v>9596784.4546000008</v>
      </c>
      <c r="O28" s="71">
        <v>179037201.09220001</v>
      </c>
      <c r="P28" s="71">
        <v>57018</v>
      </c>
      <c r="Q28" s="71">
        <v>52414</v>
      </c>
      <c r="R28" s="72">
        <v>8.7839126950814794</v>
      </c>
      <c r="S28" s="71">
        <v>22.197103656740001</v>
      </c>
      <c r="T28" s="71">
        <v>20.6933401304995</v>
      </c>
      <c r="U28" s="73">
        <v>6.7745934311744396</v>
      </c>
      <c r="V28" s="40"/>
      <c r="W28" s="40"/>
    </row>
    <row r="29" spans="1:23" ht="12" thickBot="1" x14ac:dyDescent="0.2">
      <c r="A29" s="49"/>
      <c r="B29" s="45" t="s">
        <v>27</v>
      </c>
      <c r="C29" s="46"/>
      <c r="D29" s="71">
        <v>718817.59080000001</v>
      </c>
      <c r="E29" s="71">
        <v>688218.1557</v>
      </c>
      <c r="F29" s="72">
        <v>104.446182485389</v>
      </c>
      <c r="G29" s="71">
        <v>468910.9999</v>
      </c>
      <c r="H29" s="72">
        <v>53.295100979353201</v>
      </c>
      <c r="I29" s="71">
        <v>98913.374400000001</v>
      </c>
      <c r="J29" s="72">
        <v>13.760566751004999</v>
      </c>
      <c r="K29" s="71">
        <v>67860.450800000006</v>
      </c>
      <c r="L29" s="72">
        <v>14.471925549725199</v>
      </c>
      <c r="M29" s="72">
        <v>0.45759972463961301</v>
      </c>
      <c r="N29" s="71">
        <v>6486665.8414000003</v>
      </c>
      <c r="O29" s="71">
        <v>135297035.3355</v>
      </c>
      <c r="P29" s="71">
        <v>106204</v>
      </c>
      <c r="Q29" s="71">
        <v>100816</v>
      </c>
      <c r="R29" s="72">
        <v>5.3443897794001103</v>
      </c>
      <c r="S29" s="71">
        <v>6.7682722948288196</v>
      </c>
      <c r="T29" s="71">
        <v>6.4585764948024096</v>
      </c>
      <c r="U29" s="73">
        <v>4.5756994774430702</v>
      </c>
      <c r="V29" s="40"/>
      <c r="W29" s="40"/>
    </row>
    <row r="30" spans="1:23" ht="12" thickBot="1" x14ac:dyDescent="0.2">
      <c r="A30" s="49"/>
      <c r="B30" s="45" t="s">
        <v>28</v>
      </c>
      <c r="C30" s="46"/>
      <c r="D30" s="71">
        <v>1390227.4711</v>
      </c>
      <c r="E30" s="71">
        <v>1780681.0767999999</v>
      </c>
      <c r="F30" s="72">
        <v>78.072794124275703</v>
      </c>
      <c r="G30" s="71">
        <v>1203068.1211000001</v>
      </c>
      <c r="H30" s="72">
        <v>15.5568372827363</v>
      </c>
      <c r="I30" s="71">
        <v>124705.57739999999</v>
      </c>
      <c r="J30" s="72">
        <v>8.9701563227871102</v>
      </c>
      <c r="K30" s="71">
        <v>119435.493</v>
      </c>
      <c r="L30" s="72">
        <v>9.9275752474262795</v>
      </c>
      <c r="M30" s="72">
        <v>4.4124943663103003E-2</v>
      </c>
      <c r="N30" s="71">
        <v>12644816.2215</v>
      </c>
      <c r="O30" s="71">
        <v>248695453.5652</v>
      </c>
      <c r="P30" s="71">
        <v>80859</v>
      </c>
      <c r="Q30" s="71">
        <v>75914</v>
      </c>
      <c r="R30" s="72">
        <v>6.5139499960481499</v>
      </c>
      <c r="S30" s="71">
        <v>17.193231070134399</v>
      </c>
      <c r="T30" s="71">
        <v>16.4686416392233</v>
      </c>
      <c r="U30" s="73">
        <v>4.2143877899119797</v>
      </c>
      <c r="V30" s="40"/>
      <c r="W30" s="40"/>
    </row>
    <row r="31" spans="1:23" ht="12" thickBot="1" x14ac:dyDescent="0.2">
      <c r="A31" s="49"/>
      <c r="B31" s="45" t="s">
        <v>29</v>
      </c>
      <c r="C31" s="46"/>
      <c r="D31" s="71">
        <v>1210451.1768</v>
      </c>
      <c r="E31" s="71">
        <v>1058062.4035</v>
      </c>
      <c r="F31" s="72">
        <v>114.402626234134</v>
      </c>
      <c r="G31" s="71">
        <v>700149.77760000003</v>
      </c>
      <c r="H31" s="72">
        <v>72.884604912570296</v>
      </c>
      <c r="I31" s="71">
        <v>15727.8555</v>
      </c>
      <c r="J31" s="72">
        <v>1.2993382799278901</v>
      </c>
      <c r="K31" s="71">
        <v>30633.0363</v>
      </c>
      <c r="L31" s="72">
        <v>4.3752118875199901</v>
      </c>
      <c r="M31" s="72">
        <v>-0.48657209993904499</v>
      </c>
      <c r="N31" s="71">
        <v>9781294.9385000002</v>
      </c>
      <c r="O31" s="71">
        <v>239824783.86469999</v>
      </c>
      <c r="P31" s="71">
        <v>42267</v>
      </c>
      <c r="Q31" s="71">
        <v>41042</v>
      </c>
      <c r="R31" s="72">
        <v>2.9847473320013602</v>
      </c>
      <c r="S31" s="71">
        <v>28.638208928951698</v>
      </c>
      <c r="T31" s="71">
        <v>28.0800167584426</v>
      </c>
      <c r="U31" s="73">
        <v>1.94911690145815</v>
      </c>
      <c r="V31" s="40"/>
      <c r="W31" s="40"/>
    </row>
    <row r="32" spans="1:23" ht="12" thickBot="1" x14ac:dyDescent="0.2">
      <c r="A32" s="49"/>
      <c r="B32" s="45" t="s">
        <v>30</v>
      </c>
      <c r="C32" s="46"/>
      <c r="D32" s="71">
        <v>128361.4448</v>
      </c>
      <c r="E32" s="71">
        <v>191806.97169999999</v>
      </c>
      <c r="F32" s="72">
        <v>66.922199783627605</v>
      </c>
      <c r="G32" s="71">
        <v>127313.02159999999</v>
      </c>
      <c r="H32" s="72">
        <v>0.82350036690985695</v>
      </c>
      <c r="I32" s="71">
        <v>32838.7955</v>
      </c>
      <c r="J32" s="72">
        <v>25.583067837204698</v>
      </c>
      <c r="K32" s="71">
        <v>32645.103500000001</v>
      </c>
      <c r="L32" s="72">
        <v>25.641606090040401</v>
      </c>
      <c r="M32" s="72">
        <v>5.9332634678279997E-3</v>
      </c>
      <c r="N32" s="71">
        <v>1283575.6756</v>
      </c>
      <c r="O32" s="71">
        <v>25996377.152399998</v>
      </c>
      <c r="P32" s="71">
        <v>28134</v>
      </c>
      <c r="Q32" s="71">
        <v>27776</v>
      </c>
      <c r="R32" s="72">
        <v>1.28888248847927</v>
      </c>
      <c r="S32" s="71">
        <v>4.5625024809838601</v>
      </c>
      <c r="T32" s="71">
        <v>4.4645967093893999</v>
      </c>
      <c r="U32" s="73">
        <v>2.14587875847795</v>
      </c>
      <c r="V32" s="40"/>
      <c r="W32" s="40"/>
    </row>
    <row r="33" spans="1:23" ht="12" thickBot="1" x14ac:dyDescent="0.2">
      <c r="A33" s="49"/>
      <c r="B33" s="45" t="s">
        <v>31</v>
      </c>
      <c r="C33" s="46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1">
        <v>0</v>
      </c>
      <c r="O33" s="71">
        <v>172.99539999999999</v>
      </c>
      <c r="P33" s="74"/>
      <c r="Q33" s="74"/>
      <c r="R33" s="74"/>
      <c r="S33" s="74"/>
      <c r="T33" s="74"/>
      <c r="U33" s="75"/>
      <c r="V33" s="40"/>
      <c r="W33" s="40"/>
    </row>
    <row r="34" spans="1:23" ht="12" thickBot="1" x14ac:dyDescent="0.2">
      <c r="A34" s="49"/>
      <c r="B34" s="45" t="s">
        <v>71</v>
      </c>
      <c r="C34" s="46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1">
        <v>1</v>
      </c>
      <c r="P34" s="74"/>
      <c r="Q34" s="74"/>
      <c r="R34" s="74"/>
      <c r="S34" s="74"/>
      <c r="T34" s="74"/>
      <c r="U34" s="75"/>
      <c r="V34" s="40"/>
      <c r="W34" s="40"/>
    </row>
    <row r="35" spans="1:23" ht="12" customHeight="1" thickBot="1" x14ac:dyDescent="0.2">
      <c r="A35" s="49"/>
      <c r="B35" s="45" t="s">
        <v>32</v>
      </c>
      <c r="C35" s="46"/>
      <c r="D35" s="71">
        <v>213092.32079999999</v>
      </c>
      <c r="E35" s="71">
        <v>230692.2867</v>
      </c>
      <c r="F35" s="72">
        <v>92.3708043507811</v>
      </c>
      <c r="G35" s="71">
        <v>164754.23370000001</v>
      </c>
      <c r="H35" s="72">
        <v>29.3395113524175</v>
      </c>
      <c r="I35" s="71">
        <v>17978.856500000002</v>
      </c>
      <c r="J35" s="72">
        <v>8.4371207899482403</v>
      </c>
      <c r="K35" s="71">
        <v>16490.804199999999</v>
      </c>
      <c r="L35" s="72">
        <v>10.009335620490299</v>
      </c>
      <c r="M35" s="72">
        <v>9.0235277913251005E-2</v>
      </c>
      <c r="N35" s="71">
        <v>1783438.0915999999</v>
      </c>
      <c r="O35" s="71">
        <v>36985318.4089</v>
      </c>
      <c r="P35" s="71">
        <v>15175</v>
      </c>
      <c r="Q35" s="71">
        <v>16627</v>
      </c>
      <c r="R35" s="72">
        <v>-8.7327840259818306</v>
      </c>
      <c r="S35" s="71">
        <v>14.0423275650741</v>
      </c>
      <c r="T35" s="71">
        <v>13.7594639381729</v>
      </c>
      <c r="U35" s="73">
        <v>2.0143642540059798</v>
      </c>
      <c r="V35" s="40"/>
      <c r="W35" s="40"/>
    </row>
    <row r="36" spans="1:23" ht="12" customHeight="1" thickBot="1" x14ac:dyDescent="0.2">
      <c r="A36" s="49"/>
      <c r="B36" s="45" t="s">
        <v>70</v>
      </c>
      <c r="C36" s="46"/>
      <c r="D36" s="71">
        <v>66976.94</v>
      </c>
      <c r="E36" s="74"/>
      <c r="F36" s="74"/>
      <c r="G36" s="74"/>
      <c r="H36" s="74"/>
      <c r="I36" s="71">
        <v>2787.17</v>
      </c>
      <c r="J36" s="72">
        <v>4.1613874864990796</v>
      </c>
      <c r="K36" s="74"/>
      <c r="L36" s="74"/>
      <c r="M36" s="74"/>
      <c r="N36" s="71">
        <v>972560.11</v>
      </c>
      <c r="O36" s="71">
        <v>11702486.01</v>
      </c>
      <c r="P36" s="71">
        <v>52</v>
      </c>
      <c r="Q36" s="71">
        <v>49</v>
      </c>
      <c r="R36" s="72">
        <v>6.12244897959184</v>
      </c>
      <c r="S36" s="71">
        <v>1288.0180769230799</v>
      </c>
      <c r="T36" s="71">
        <v>1259.79510204082</v>
      </c>
      <c r="U36" s="73">
        <v>2.1911940047985898</v>
      </c>
      <c r="V36" s="40"/>
      <c r="W36" s="40"/>
    </row>
    <row r="37" spans="1:23" ht="12" customHeight="1" thickBot="1" x14ac:dyDescent="0.2">
      <c r="A37" s="49"/>
      <c r="B37" s="45" t="s">
        <v>36</v>
      </c>
      <c r="C37" s="46"/>
      <c r="D37" s="71">
        <v>294128.25</v>
      </c>
      <c r="E37" s="71">
        <v>274210.21130000002</v>
      </c>
      <c r="F37" s="72">
        <v>107.26378445411299</v>
      </c>
      <c r="G37" s="71">
        <v>480936.08</v>
      </c>
      <c r="H37" s="72">
        <v>-38.842548473385499</v>
      </c>
      <c r="I37" s="71">
        <v>-31114.61</v>
      </c>
      <c r="J37" s="72">
        <v>-10.5785860419732</v>
      </c>
      <c r="K37" s="71">
        <v>-54230.37</v>
      </c>
      <c r="L37" s="72">
        <v>-11.2760036635222</v>
      </c>
      <c r="M37" s="72">
        <v>-0.42625119467191502</v>
      </c>
      <c r="N37" s="71">
        <v>2608830.98</v>
      </c>
      <c r="O37" s="71">
        <v>96418305.709999993</v>
      </c>
      <c r="P37" s="71">
        <v>108</v>
      </c>
      <c r="Q37" s="71">
        <v>124</v>
      </c>
      <c r="R37" s="72">
        <v>-12.9032258064516</v>
      </c>
      <c r="S37" s="71">
        <v>2723.4097222222199</v>
      </c>
      <c r="T37" s="71">
        <v>2486.8769354838701</v>
      </c>
      <c r="U37" s="73">
        <v>8.6851708286238907</v>
      </c>
      <c r="V37" s="40"/>
      <c r="W37" s="40"/>
    </row>
    <row r="38" spans="1:23" ht="12" customHeight="1" thickBot="1" x14ac:dyDescent="0.2">
      <c r="A38" s="49"/>
      <c r="B38" s="45" t="s">
        <v>37</v>
      </c>
      <c r="C38" s="46"/>
      <c r="D38" s="71">
        <v>420516.47</v>
      </c>
      <c r="E38" s="71">
        <v>279101.375</v>
      </c>
      <c r="F38" s="72">
        <v>150.66800369578999</v>
      </c>
      <c r="G38" s="71">
        <v>1475975.25</v>
      </c>
      <c r="H38" s="72">
        <v>-71.509246513449298</v>
      </c>
      <c r="I38" s="71">
        <v>-10977.53</v>
      </c>
      <c r="J38" s="72">
        <v>-2.6104875273969599</v>
      </c>
      <c r="K38" s="71">
        <v>-22269.98</v>
      </c>
      <c r="L38" s="72">
        <v>-1.5088315335911</v>
      </c>
      <c r="M38" s="72">
        <v>-0.50707050477818105</v>
      </c>
      <c r="N38" s="71">
        <v>3483430.04</v>
      </c>
      <c r="O38" s="71">
        <v>101144435.14</v>
      </c>
      <c r="P38" s="71">
        <v>199</v>
      </c>
      <c r="Q38" s="71">
        <v>199</v>
      </c>
      <c r="R38" s="72">
        <v>0</v>
      </c>
      <c r="S38" s="71">
        <v>2113.14809045226</v>
      </c>
      <c r="T38" s="71">
        <v>1947.8036683417099</v>
      </c>
      <c r="U38" s="73">
        <v>7.82455441043723</v>
      </c>
      <c r="V38" s="40"/>
      <c r="W38" s="40"/>
    </row>
    <row r="39" spans="1:23" ht="12" thickBot="1" x14ac:dyDescent="0.2">
      <c r="A39" s="49"/>
      <c r="B39" s="45" t="s">
        <v>38</v>
      </c>
      <c r="C39" s="46"/>
      <c r="D39" s="71">
        <v>234391.71</v>
      </c>
      <c r="E39" s="71">
        <v>158756.0742</v>
      </c>
      <c r="F39" s="72">
        <v>147.64267205594601</v>
      </c>
      <c r="G39" s="71">
        <v>387943.15</v>
      </c>
      <c r="H39" s="72">
        <v>-39.580912821891602</v>
      </c>
      <c r="I39" s="71">
        <v>-49618.44</v>
      </c>
      <c r="J39" s="72">
        <v>-21.1690251331841</v>
      </c>
      <c r="K39" s="71">
        <v>-49005.279999999999</v>
      </c>
      <c r="L39" s="72">
        <v>-12.6320776639567</v>
      </c>
      <c r="M39" s="72">
        <v>1.2512121142865E-2</v>
      </c>
      <c r="N39" s="71">
        <v>2168698.2200000002</v>
      </c>
      <c r="O39" s="71">
        <v>64477648.600000001</v>
      </c>
      <c r="P39" s="71">
        <v>142</v>
      </c>
      <c r="Q39" s="71">
        <v>135</v>
      </c>
      <c r="R39" s="72">
        <v>5.1851851851851798</v>
      </c>
      <c r="S39" s="71">
        <v>1650.6458450704199</v>
      </c>
      <c r="T39" s="71">
        <v>1690.1497037037</v>
      </c>
      <c r="U39" s="73">
        <v>-2.3932364868731599</v>
      </c>
      <c r="V39" s="40"/>
      <c r="W39" s="40"/>
    </row>
    <row r="40" spans="1:23" ht="12" customHeight="1" thickBot="1" x14ac:dyDescent="0.2">
      <c r="A40" s="49"/>
      <c r="B40" s="45" t="s">
        <v>73</v>
      </c>
      <c r="C40" s="46"/>
      <c r="D40" s="71">
        <v>3.42</v>
      </c>
      <c r="E40" s="74"/>
      <c r="F40" s="74"/>
      <c r="G40" s="71">
        <v>1.33</v>
      </c>
      <c r="H40" s="72">
        <v>157.142857142857</v>
      </c>
      <c r="I40" s="71">
        <v>0</v>
      </c>
      <c r="J40" s="72">
        <v>0</v>
      </c>
      <c r="K40" s="71">
        <v>0.04</v>
      </c>
      <c r="L40" s="72">
        <v>3.0075187969924801</v>
      </c>
      <c r="M40" s="72">
        <v>-1</v>
      </c>
      <c r="N40" s="71">
        <v>76.23</v>
      </c>
      <c r="O40" s="71">
        <v>3759.27</v>
      </c>
      <c r="P40" s="71">
        <v>3</v>
      </c>
      <c r="Q40" s="74"/>
      <c r="R40" s="74"/>
      <c r="S40" s="71">
        <v>1.1399999999999999</v>
      </c>
      <c r="T40" s="74"/>
      <c r="U40" s="75"/>
      <c r="V40" s="40"/>
      <c r="W40" s="40"/>
    </row>
    <row r="41" spans="1:23" ht="12" customHeight="1" thickBot="1" x14ac:dyDescent="0.2">
      <c r="A41" s="49"/>
      <c r="B41" s="45" t="s">
        <v>33</v>
      </c>
      <c r="C41" s="46"/>
      <c r="D41" s="71">
        <v>244292.3162</v>
      </c>
      <c r="E41" s="71">
        <v>147653.69940000001</v>
      </c>
      <c r="F41" s="72">
        <v>165.44950596747501</v>
      </c>
      <c r="G41" s="71">
        <v>249936.75159999999</v>
      </c>
      <c r="H41" s="72">
        <v>-2.2583455069598601</v>
      </c>
      <c r="I41" s="71">
        <v>15147.579</v>
      </c>
      <c r="J41" s="72">
        <v>6.20059575987597</v>
      </c>
      <c r="K41" s="71">
        <v>14211.6142</v>
      </c>
      <c r="L41" s="72">
        <v>5.6860842229174597</v>
      </c>
      <c r="M41" s="72">
        <v>6.5859147794766995E-2</v>
      </c>
      <c r="N41" s="71">
        <v>1997901.4631000001</v>
      </c>
      <c r="O41" s="71">
        <v>41338677.967799999</v>
      </c>
      <c r="P41" s="71">
        <v>334</v>
      </c>
      <c r="Q41" s="71">
        <v>280</v>
      </c>
      <c r="R41" s="72">
        <v>19.285714285714299</v>
      </c>
      <c r="S41" s="71">
        <v>731.41412035928204</v>
      </c>
      <c r="T41" s="71">
        <v>719.39560357142898</v>
      </c>
      <c r="U41" s="73">
        <v>1.64318905710342</v>
      </c>
      <c r="V41" s="40"/>
      <c r="W41" s="40"/>
    </row>
    <row r="42" spans="1:23" ht="12" thickBot="1" x14ac:dyDescent="0.2">
      <c r="A42" s="49"/>
      <c r="B42" s="45" t="s">
        <v>34</v>
      </c>
      <c r="C42" s="46"/>
      <c r="D42" s="71">
        <v>413084.43089999998</v>
      </c>
      <c r="E42" s="71">
        <v>465444.38250000001</v>
      </c>
      <c r="F42" s="72">
        <v>88.750546022542196</v>
      </c>
      <c r="G42" s="71">
        <v>750194.20200000005</v>
      </c>
      <c r="H42" s="72">
        <v>-44.936333845459401</v>
      </c>
      <c r="I42" s="71">
        <v>17276.113499999999</v>
      </c>
      <c r="J42" s="72">
        <v>4.1822233441139396</v>
      </c>
      <c r="K42" s="71">
        <v>37723.524700000002</v>
      </c>
      <c r="L42" s="72">
        <v>5.0285012333379804</v>
      </c>
      <c r="M42" s="72">
        <v>-0.54203342244952002</v>
      </c>
      <c r="N42" s="71">
        <v>3839729.1507000001</v>
      </c>
      <c r="O42" s="71">
        <v>105746918.2052</v>
      </c>
      <c r="P42" s="71">
        <v>2154</v>
      </c>
      <c r="Q42" s="71">
        <v>1748</v>
      </c>
      <c r="R42" s="72">
        <v>23.2265446224256</v>
      </c>
      <c r="S42" s="71">
        <v>191.77550181058501</v>
      </c>
      <c r="T42" s="71">
        <v>187.53473701372999</v>
      </c>
      <c r="U42" s="73">
        <v>2.2113172729661601</v>
      </c>
      <c r="V42" s="40"/>
      <c r="W42" s="40"/>
    </row>
    <row r="43" spans="1:23" ht="12" thickBot="1" x14ac:dyDescent="0.2">
      <c r="A43" s="49"/>
      <c r="B43" s="45" t="s">
        <v>39</v>
      </c>
      <c r="C43" s="46"/>
      <c r="D43" s="71">
        <v>146145.35</v>
      </c>
      <c r="E43" s="71">
        <v>117566.3254</v>
      </c>
      <c r="F43" s="72">
        <v>124.308852473499</v>
      </c>
      <c r="G43" s="71">
        <v>122796.64</v>
      </c>
      <c r="H43" s="72">
        <v>19.014127748120799</v>
      </c>
      <c r="I43" s="71">
        <v>-22778.639999999999</v>
      </c>
      <c r="J43" s="72">
        <v>-15.5862913188822</v>
      </c>
      <c r="K43" s="71">
        <v>-12898.24</v>
      </c>
      <c r="L43" s="72">
        <v>-10.5037401674834</v>
      </c>
      <c r="M43" s="72">
        <v>0.76602699283002995</v>
      </c>
      <c r="N43" s="71">
        <v>1028423.5</v>
      </c>
      <c r="O43" s="71">
        <v>43724289.689999998</v>
      </c>
      <c r="P43" s="71">
        <v>104</v>
      </c>
      <c r="Q43" s="71">
        <v>74</v>
      </c>
      <c r="R43" s="72">
        <v>40.540540540540597</v>
      </c>
      <c r="S43" s="71">
        <v>1405.2437500000001</v>
      </c>
      <c r="T43" s="71">
        <v>1414.1371621621599</v>
      </c>
      <c r="U43" s="73">
        <v>-0.63287327640929902</v>
      </c>
      <c r="V43" s="40"/>
      <c r="W43" s="40"/>
    </row>
    <row r="44" spans="1:23" ht="12" thickBot="1" x14ac:dyDescent="0.2">
      <c r="A44" s="49"/>
      <c r="B44" s="45" t="s">
        <v>40</v>
      </c>
      <c r="C44" s="46"/>
      <c r="D44" s="71">
        <v>66043.649999999994</v>
      </c>
      <c r="E44" s="71">
        <v>24010.0586</v>
      </c>
      <c r="F44" s="72">
        <v>275.06659229894598</v>
      </c>
      <c r="G44" s="71">
        <v>63877.79</v>
      </c>
      <c r="H44" s="72">
        <v>3.3906307654037402</v>
      </c>
      <c r="I44" s="71">
        <v>9135.34</v>
      </c>
      <c r="J44" s="72">
        <v>13.832276078018101</v>
      </c>
      <c r="K44" s="71">
        <v>6584.07</v>
      </c>
      <c r="L44" s="72">
        <v>10.307291470165101</v>
      </c>
      <c r="M44" s="72">
        <v>0.38749132375567102</v>
      </c>
      <c r="N44" s="71">
        <v>603811.54</v>
      </c>
      <c r="O44" s="71">
        <v>16690800</v>
      </c>
      <c r="P44" s="71">
        <v>90</v>
      </c>
      <c r="Q44" s="71">
        <v>51</v>
      </c>
      <c r="R44" s="72">
        <v>76.470588235294102</v>
      </c>
      <c r="S44" s="71">
        <v>733.81833333333304</v>
      </c>
      <c r="T44" s="71">
        <v>1076.8743137254901</v>
      </c>
      <c r="U44" s="73">
        <v>-46.749442581223398</v>
      </c>
      <c r="V44" s="40"/>
      <c r="W44" s="40"/>
    </row>
    <row r="45" spans="1:23" ht="12" thickBot="1" x14ac:dyDescent="0.2">
      <c r="A45" s="47"/>
      <c r="B45" s="45" t="s">
        <v>35</v>
      </c>
      <c r="C45" s="46"/>
      <c r="D45" s="76">
        <v>125217.66989999999</v>
      </c>
      <c r="E45" s="77"/>
      <c r="F45" s="77"/>
      <c r="G45" s="76">
        <v>28255.716700000001</v>
      </c>
      <c r="H45" s="78">
        <v>343.158710959188</v>
      </c>
      <c r="I45" s="76">
        <v>5578.1563999999998</v>
      </c>
      <c r="J45" s="78">
        <v>4.4547677691613101</v>
      </c>
      <c r="K45" s="76">
        <v>2501.3128000000002</v>
      </c>
      <c r="L45" s="78">
        <v>8.8524132180303194</v>
      </c>
      <c r="M45" s="78">
        <v>1.2300914943544801</v>
      </c>
      <c r="N45" s="76">
        <v>381021.95010000002</v>
      </c>
      <c r="O45" s="76">
        <v>4978087.1018000003</v>
      </c>
      <c r="P45" s="76">
        <v>31</v>
      </c>
      <c r="Q45" s="76">
        <v>34</v>
      </c>
      <c r="R45" s="78">
        <v>-8.8235294117647101</v>
      </c>
      <c r="S45" s="76">
        <v>4039.2796741935499</v>
      </c>
      <c r="T45" s="76">
        <v>3262.3559558823499</v>
      </c>
      <c r="U45" s="79">
        <v>19.234214537677701</v>
      </c>
      <c r="V45" s="40"/>
      <c r="W45" s="40"/>
    </row>
  </sheetData>
  <mergeCells count="43"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19:C19"/>
    <mergeCell ref="B20:C20"/>
    <mergeCell ref="B21:C21"/>
    <mergeCell ref="B22:C22"/>
    <mergeCell ref="B23:C23"/>
    <mergeCell ref="B30:C30"/>
    <mergeCell ref="B25:C25"/>
    <mergeCell ref="B26:C26"/>
    <mergeCell ref="B27:C27"/>
    <mergeCell ref="B28:C28"/>
    <mergeCell ref="B29:C29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topLeftCell="A22" workbookViewId="0">
      <selection activeCell="B32" sqref="B32:E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90429</v>
      </c>
      <c r="D2" s="32">
        <v>807047.09451282094</v>
      </c>
      <c r="E2" s="32">
        <v>671838.32513418805</v>
      </c>
      <c r="F2" s="32">
        <v>135208.76937863199</v>
      </c>
      <c r="G2" s="32">
        <v>671838.32513418805</v>
      </c>
      <c r="H2" s="32">
        <v>0.167535166532323</v>
      </c>
    </row>
    <row r="3" spans="1:8" ht="14.25" x14ac:dyDescent="0.2">
      <c r="A3" s="32">
        <v>2</v>
      </c>
      <c r="B3" s="33">
        <v>13</v>
      </c>
      <c r="C3" s="32">
        <v>14931</v>
      </c>
      <c r="D3" s="32">
        <v>149932.86285079</v>
      </c>
      <c r="E3" s="32">
        <v>117430.677146827</v>
      </c>
      <c r="F3" s="32">
        <v>32502.185703963401</v>
      </c>
      <c r="G3" s="32">
        <v>117430.677146827</v>
      </c>
      <c r="H3" s="32">
        <v>0.21677826385739599</v>
      </c>
    </row>
    <row r="4" spans="1:8" ht="14.25" x14ac:dyDescent="0.2">
      <c r="A4" s="32">
        <v>3</v>
      </c>
      <c r="B4" s="33">
        <v>14</v>
      </c>
      <c r="C4" s="32">
        <v>133148</v>
      </c>
      <c r="D4" s="32">
        <v>239015.33884871801</v>
      </c>
      <c r="E4" s="32">
        <v>185542.21466837599</v>
      </c>
      <c r="F4" s="32">
        <v>53473.124180341903</v>
      </c>
      <c r="G4" s="32">
        <v>185542.21466837599</v>
      </c>
      <c r="H4" s="32">
        <v>0.22372256290290701</v>
      </c>
    </row>
    <row r="5" spans="1:8" ht="14.25" x14ac:dyDescent="0.2">
      <c r="A5" s="32">
        <v>4</v>
      </c>
      <c r="B5" s="33">
        <v>15</v>
      </c>
      <c r="C5" s="32">
        <v>4847</v>
      </c>
      <c r="D5" s="32">
        <v>74307.708087179504</v>
      </c>
      <c r="E5" s="32">
        <v>70594.995237606796</v>
      </c>
      <c r="F5" s="32">
        <v>3712.7128495726502</v>
      </c>
      <c r="G5" s="32">
        <v>70594.995237606796</v>
      </c>
      <c r="H5" s="32">
        <v>4.99640339494365E-2</v>
      </c>
    </row>
    <row r="6" spans="1:8" ht="14.25" x14ac:dyDescent="0.2">
      <c r="A6" s="32">
        <v>5</v>
      </c>
      <c r="B6" s="33">
        <v>16</v>
      </c>
      <c r="C6" s="32">
        <v>3523</v>
      </c>
      <c r="D6" s="32">
        <v>213344.08987093999</v>
      </c>
      <c r="E6" s="32">
        <v>198478.310112821</v>
      </c>
      <c r="F6" s="32">
        <v>14865.779758119699</v>
      </c>
      <c r="G6" s="32">
        <v>198478.310112821</v>
      </c>
      <c r="H6" s="32">
        <v>6.9679829270698504E-2</v>
      </c>
    </row>
    <row r="7" spans="1:8" ht="14.25" x14ac:dyDescent="0.2">
      <c r="A7" s="32">
        <v>6</v>
      </c>
      <c r="B7" s="33">
        <v>17</v>
      </c>
      <c r="C7" s="32">
        <v>29364</v>
      </c>
      <c r="D7" s="32">
        <v>370996.18657606799</v>
      </c>
      <c r="E7" s="32">
        <v>338210.93484102603</v>
      </c>
      <c r="F7" s="32">
        <v>32785.251735042701</v>
      </c>
      <c r="G7" s="32">
        <v>338210.93484102603</v>
      </c>
      <c r="H7" s="32">
        <v>8.8370859112107097E-2</v>
      </c>
    </row>
    <row r="8" spans="1:8" ht="14.25" x14ac:dyDescent="0.2">
      <c r="A8" s="32">
        <v>7</v>
      </c>
      <c r="B8" s="33">
        <v>18</v>
      </c>
      <c r="C8" s="32">
        <v>98153</v>
      </c>
      <c r="D8" s="32">
        <v>205212.801179487</v>
      </c>
      <c r="E8" s="32">
        <v>167601.52867521401</v>
      </c>
      <c r="F8" s="32">
        <v>37611.272504273496</v>
      </c>
      <c r="G8" s="32">
        <v>167601.52867521401</v>
      </c>
      <c r="H8" s="32">
        <v>0.183279367993117</v>
      </c>
    </row>
    <row r="9" spans="1:8" ht="14.25" x14ac:dyDescent="0.2">
      <c r="A9" s="32">
        <v>8</v>
      </c>
      <c r="B9" s="33">
        <v>19</v>
      </c>
      <c r="C9" s="32">
        <v>32707</v>
      </c>
      <c r="D9" s="32">
        <v>167324.93576837599</v>
      </c>
      <c r="E9" s="32">
        <v>150740.94681367499</v>
      </c>
      <c r="F9" s="32">
        <v>16583.988954700901</v>
      </c>
      <c r="G9" s="32">
        <v>150740.94681367499</v>
      </c>
      <c r="H9" s="32">
        <v>9.9112477638465493E-2</v>
      </c>
    </row>
    <row r="10" spans="1:8" ht="14.25" x14ac:dyDescent="0.2">
      <c r="A10" s="32">
        <v>9</v>
      </c>
      <c r="B10" s="33">
        <v>21</v>
      </c>
      <c r="C10" s="32">
        <v>313191</v>
      </c>
      <c r="D10" s="32">
        <v>1228785.2597376099</v>
      </c>
      <c r="E10" s="32">
        <v>1242328.52346496</v>
      </c>
      <c r="F10" s="32">
        <v>-13543.263727350401</v>
      </c>
      <c r="G10" s="32">
        <v>1242328.52346496</v>
      </c>
      <c r="H10" s="35">
        <v>-1.10216684485965E-2</v>
      </c>
    </row>
    <row r="11" spans="1:8" ht="14.25" x14ac:dyDescent="0.2">
      <c r="A11" s="32">
        <v>10</v>
      </c>
      <c r="B11" s="33">
        <v>22</v>
      </c>
      <c r="C11" s="32">
        <v>92328</v>
      </c>
      <c r="D11" s="32">
        <v>1184414.7362196599</v>
      </c>
      <c r="E11" s="32">
        <v>1129940.63898889</v>
      </c>
      <c r="F11" s="32">
        <v>54474.097230769199</v>
      </c>
      <c r="G11" s="32">
        <v>1129940.63898889</v>
      </c>
      <c r="H11" s="32">
        <v>4.5992417659912202E-2</v>
      </c>
    </row>
    <row r="12" spans="1:8" ht="14.25" x14ac:dyDescent="0.2">
      <c r="A12" s="32">
        <v>11</v>
      </c>
      <c r="B12" s="33">
        <v>23</v>
      </c>
      <c r="C12" s="32">
        <v>294925.07900000003</v>
      </c>
      <c r="D12" s="32">
        <v>2223790.3610219401</v>
      </c>
      <c r="E12" s="32">
        <v>1871811.8804293801</v>
      </c>
      <c r="F12" s="32">
        <v>351978.48059256503</v>
      </c>
      <c r="G12" s="32">
        <v>1871811.8804293801</v>
      </c>
      <c r="H12" s="32">
        <v>0.15827862498280301</v>
      </c>
    </row>
    <row r="13" spans="1:8" ht="14.25" x14ac:dyDescent="0.2">
      <c r="A13" s="32">
        <v>12</v>
      </c>
      <c r="B13" s="33">
        <v>24</v>
      </c>
      <c r="C13" s="32">
        <v>19503.225999999999</v>
      </c>
      <c r="D13" s="32">
        <v>560703.98290683795</v>
      </c>
      <c r="E13" s="32">
        <v>519076.30335555598</v>
      </c>
      <c r="F13" s="32">
        <v>41627.679551282097</v>
      </c>
      <c r="G13" s="32">
        <v>519076.30335555598</v>
      </c>
      <c r="H13" s="32">
        <v>7.4241811758627402E-2</v>
      </c>
    </row>
    <row r="14" spans="1:8" ht="14.25" x14ac:dyDescent="0.2">
      <c r="A14" s="32">
        <v>13</v>
      </c>
      <c r="B14" s="33">
        <v>25</v>
      </c>
      <c r="C14" s="32">
        <v>98305</v>
      </c>
      <c r="D14" s="32">
        <v>1195422.7914</v>
      </c>
      <c r="E14" s="32">
        <v>1108742.6505</v>
      </c>
      <c r="F14" s="32">
        <v>86680.140899999999</v>
      </c>
      <c r="G14" s="32">
        <v>1108742.6505</v>
      </c>
      <c r="H14" s="32">
        <v>7.2510028689084904E-2</v>
      </c>
    </row>
    <row r="15" spans="1:8" ht="14.25" x14ac:dyDescent="0.2">
      <c r="A15" s="32">
        <v>14</v>
      </c>
      <c r="B15" s="33">
        <v>26</v>
      </c>
      <c r="C15" s="32">
        <v>77102</v>
      </c>
      <c r="D15" s="32">
        <v>412030.00095266599</v>
      </c>
      <c r="E15" s="32">
        <v>364017.82041450002</v>
      </c>
      <c r="F15" s="32">
        <v>48012.180538166598</v>
      </c>
      <c r="G15" s="32">
        <v>364017.82041450002</v>
      </c>
      <c r="H15" s="32">
        <v>0.116525933614436</v>
      </c>
    </row>
    <row r="16" spans="1:8" ht="14.25" x14ac:dyDescent="0.2">
      <c r="A16" s="32">
        <v>15</v>
      </c>
      <c r="B16" s="33">
        <v>27</v>
      </c>
      <c r="C16" s="32">
        <v>243588.226</v>
      </c>
      <c r="D16" s="32">
        <v>1630160.7127290601</v>
      </c>
      <c r="E16" s="32">
        <v>1475486.86124615</v>
      </c>
      <c r="F16" s="32">
        <v>154673.851482906</v>
      </c>
      <c r="G16" s="32">
        <v>1475486.86124615</v>
      </c>
      <c r="H16" s="32">
        <v>9.4882578309696694E-2</v>
      </c>
    </row>
    <row r="17" spans="1:8" ht="14.25" x14ac:dyDescent="0.2">
      <c r="A17" s="32">
        <v>16</v>
      </c>
      <c r="B17" s="33">
        <v>29</v>
      </c>
      <c r="C17" s="32">
        <v>223550</v>
      </c>
      <c r="D17" s="32">
        <v>2986798.1405615401</v>
      </c>
      <c r="E17" s="32">
        <v>2645595.7268692302</v>
      </c>
      <c r="F17" s="32">
        <v>341202.41369230801</v>
      </c>
      <c r="G17" s="32">
        <v>2645595.7268692302</v>
      </c>
      <c r="H17" s="32">
        <v>0.11423685084662601</v>
      </c>
    </row>
    <row r="18" spans="1:8" ht="14.25" x14ac:dyDescent="0.2">
      <c r="A18" s="32">
        <v>17</v>
      </c>
      <c r="B18" s="33">
        <v>31</v>
      </c>
      <c r="C18" s="32">
        <v>41128.430999999997</v>
      </c>
      <c r="D18" s="32">
        <v>340640.678038991</v>
      </c>
      <c r="E18" s="32">
        <v>294897.27067159797</v>
      </c>
      <c r="F18" s="32">
        <v>45743.4073673928</v>
      </c>
      <c r="G18" s="32">
        <v>294897.27067159797</v>
      </c>
      <c r="H18" s="32">
        <v>0.13428639125171299</v>
      </c>
    </row>
    <row r="19" spans="1:8" ht="14.25" x14ac:dyDescent="0.2">
      <c r="A19" s="32">
        <v>18</v>
      </c>
      <c r="B19" s="33">
        <v>32</v>
      </c>
      <c r="C19" s="32">
        <v>25556.664000000001</v>
      </c>
      <c r="D19" s="32">
        <v>324915.46298633999</v>
      </c>
      <c r="E19" s="32">
        <v>299859.07729359902</v>
      </c>
      <c r="F19" s="32">
        <v>25056.385692740401</v>
      </c>
      <c r="G19" s="32">
        <v>299859.07729359902</v>
      </c>
      <c r="H19" s="32">
        <v>7.7116630468873307E-2</v>
      </c>
    </row>
    <row r="20" spans="1:8" ht="14.25" x14ac:dyDescent="0.2">
      <c r="A20" s="32">
        <v>19</v>
      </c>
      <c r="B20" s="33">
        <v>33</v>
      </c>
      <c r="C20" s="32">
        <v>56172.114000000001</v>
      </c>
      <c r="D20" s="32">
        <v>656036.67556967703</v>
      </c>
      <c r="E20" s="32">
        <v>535544.35488176194</v>
      </c>
      <c r="F20" s="32">
        <v>120492.32068791499</v>
      </c>
      <c r="G20" s="32">
        <v>535544.35488176194</v>
      </c>
      <c r="H20" s="32">
        <v>0.18366704968633599</v>
      </c>
    </row>
    <row r="21" spans="1:8" ht="14.25" x14ac:dyDescent="0.2">
      <c r="A21" s="32">
        <v>20</v>
      </c>
      <c r="B21" s="33">
        <v>34</v>
      </c>
      <c r="C21" s="32">
        <v>50595.624000000003</v>
      </c>
      <c r="D21" s="32">
        <v>269937.39149098401</v>
      </c>
      <c r="E21" s="32">
        <v>195194.29856775599</v>
      </c>
      <c r="F21" s="32">
        <v>74743.092923228207</v>
      </c>
      <c r="G21" s="32">
        <v>195194.29856775599</v>
      </c>
      <c r="H21" s="32">
        <v>0.276890476381908</v>
      </c>
    </row>
    <row r="22" spans="1:8" ht="14.25" x14ac:dyDescent="0.2">
      <c r="A22" s="32">
        <v>21</v>
      </c>
      <c r="B22" s="33">
        <v>35</v>
      </c>
      <c r="C22" s="32">
        <v>53265.55</v>
      </c>
      <c r="D22" s="32">
        <v>1265634.4564159301</v>
      </c>
      <c r="E22" s="32">
        <v>1310223.5621247799</v>
      </c>
      <c r="F22" s="32">
        <v>-44589.105708849602</v>
      </c>
      <c r="G22" s="32">
        <v>1310223.5621247799</v>
      </c>
      <c r="H22" s="32">
        <v>-3.52306351038503E-2</v>
      </c>
    </row>
    <row r="23" spans="1:8" ht="14.25" x14ac:dyDescent="0.2">
      <c r="A23" s="32">
        <v>22</v>
      </c>
      <c r="B23" s="33">
        <v>36</v>
      </c>
      <c r="C23" s="32">
        <v>162675.49299999999</v>
      </c>
      <c r="D23" s="32">
        <v>718817.59174424806</v>
      </c>
      <c r="E23" s="32">
        <v>619904.19495147001</v>
      </c>
      <c r="F23" s="32">
        <v>98913.396792777494</v>
      </c>
      <c r="G23" s="32">
        <v>619904.19495147001</v>
      </c>
      <c r="H23" s="32">
        <v>0.13760569848152901</v>
      </c>
    </row>
    <row r="24" spans="1:8" ht="14.25" x14ac:dyDescent="0.2">
      <c r="A24" s="32">
        <v>23</v>
      </c>
      <c r="B24" s="33">
        <v>37</v>
      </c>
      <c r="C24" s="32">
        <v>151473.652</v>
      </c>
      <c r="D24" s="32">
        <v>1390227.4825539801</v>
      </c>
      <c r="E24" s="32">
        <v>1265521.8769940501</v>
      </c>
      <c r="F24" s="32">
        <v>124705.60555992799</v>
      </c>
      <c r="G24" s="32">
        <v>1265521.8769940501</v>
      </c>
      <c r="H24" s="32">
        <v>8.9701582744452696E-2</v>
      </c>
    </row>
    <row r="25" spans="1:8" ht="14.25" x14ac:dyDescent="0.2">
      <c r="A25" s="32">
        <v>24</v>
      </c>
      <c r="B25" s="33">
        <v>38</v>
      </c>
      <c r="C25" s="32">
        <v>262550.22100000002</v>
      </c>
      <c r="D25" s="32">
        <v>1210451.1407601801</v>
      </c>
      <c r="E25" s="32">
        <v>1194723.32089115</v>
      </c>
      <c r="F25" s="32">
        <v>15727.8198690265</v>
      </c>
      <c r="G25" s="32">
        <v>1194723.32089115</v>
      </c>
      <c r="H25" s="32">
        <v>1.29933537500318E-2</v>
      </c>
    </row>
    <row r="26" spans="1:8" ht="14.25" x14ac:dyDescent="0.2">
      <c r="A26" s="32">
        <v>25</v>
      </c>
      <c r="B26" s="33">
        <v>39</v>
      </c>
      <c r="C26" s="32">
        <v>93865.892999999996</v>
      </c>
      <c r="D26" s="32">
        <v>128361.419761493</v>
      </c>
      <c r="E26" s="32">
        <v>95522.647814729993</v>
      </c>
      <c r="F26" s="32">
        <v>32838.771946763103</v>
      </c>
      <c r="G26" s="32">
        <v>95522.647814729993</v>
      </c>
      <c r="H26" s="32">
        <v>0.255830544783475</v>
      </c>
    </row>
    <row r="27" spans="1:8" ht="14.25" x14ac:dyDescent="0.2">
      <c r="A27" s="32">
        <v>26</v>
      </c>
      <c r="B27" s="33">
        <v>42</v>
      </c>
      <c r="C27" s="32">
        <v>12203.717000000001</v>
      </c>
      <c r="D27" s="32">
        <v>213092.31940000001</v>
      </c>
      <c r="E27" s="32">
        <v>195113.4664</v>
      </c>
      <c r="F27" s="32">
        <v>17978.852999999999</v>
      </c>
      <c r="G27" s="32">
        <v>195113.4664</v>
      </c>
      <c r="H27" s="32">
        <v>8.4371192028988698E-2</v>
      </c>
    </row>
    <row r="28" spans="1:8" ht="14.25" x14ac:dyDescent="0.2">
      <c r="A28" s="32">
        <v>27</v>
      </c>
      <c r="B28" s="33">
        <v>75</v>
      </c>
      <c r="C28" s="32">
        <v>333</v>
      </c>
      <c r="D28" s="32">
        <v>244292.31623931599</v>
      </c>
      <c r="E28" s="32">
        <v>229144.73487179499</v>
      </c>
      <c r="F28" s="32">
        <v>15147.581367521399</v>
      </c>
      <c r="G28" s="32">
        <v>229144.73487179499</v>
      </c>
      <c r="H28" s="32">
        <v>6.20059672801265E-2</v>
      </c>
    </row>
    <row r="29" spans="1:8" ht="14.25" x14ac:dyDescent="0.2">
      <c r="A29" s="32">
        <v>28</v>
      </c>
      <c r="B29" s="33">
        <v>76</v>
      </c>
      <c r="C29" s="32">
        <v>2201</v>
      </c>
      <c r="D29" s="32">
        <v>413084.42213675199</v>
      </c>
      <c r="E29" s="32">
        <v>395808.31803760701</v>
      </c>
      <c r="F29" s="32">
        <v>17276.104099145301</v>
      </c>
      <c r="G29" s="32">
        <v>395808.31803760701</v>
      </c>
      <c r="H29" s="32">
        <v>4.1822211570655701E-2</v>
      </c>
    </row>
    <row r="30" spans="1:8" ht="14.25" x14ac:dyDescent="0.2">
      <c r="A30" s="32">
        <v>29</v>
      </c>
      <c r="B30" s="33">
        <v>99</v>
      </c>
      <c r="C30" s="32">
        <v>32</v>
      </c>
      <c r="D30" s="32">
        <v>125217.670070343</v>
      </c>
      <c r="E30" s="32">
        <v>119639.514244006</v>
      </c>
      <c r="F30" s="32">
        <v>5578.1558263368897</v>
      </c>
      <c r="G30" s="32">
        <v>119639.514244006</v>
      </c>
      <c r="H30" s="32">
        <v>4.4547673049684502E-2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7">
        <v>70</v>
      </c>
      <c r="C32" s="38">
        <v>52</v>
      </c>
      <c r="D32" s="38">
        <v>66976.94</v>
      </c>
      <c r="E32" s="38">
        <v>64189.77</v>
      </c>
      <c r="F32" s="32"/>
      <c r="G32" s="32"/>
      <c r="H32" s="32"/>
    </row>
    <row r="33" spans="1:8" ht="14.25" x14ac:dyDescent="0.2">
      <c r="A33" s="32"/>
      <c r="B33" s="37">
        <v>71</v>
      </c>
      <c r="C33" s="38">
        <v>102</v>
      </c>
      <c r="D33" s="38">
        <v>294128.25</v>
      </c>
      <c r="E33" s="38">
        <v>325242.86</v>
      </c>
      <c r="F33" s="32"/>
      <c r="G33" s="32"/>
      <c r="H33" s="32"/>
    </row>
    <row r="34" spans="1:8" ht="14.25" x14ac:dyDescent="0.2">
      <c r="A34" s="32"/>
      <c r="B34" s="37">
        <v>72</v>
      </c>
      <c r="C34" s="38">
        <v>165</v>
      </c>
      <c r="D34" s="38">
        <v>420516.47</v>
      </c>
      <c r="E34" s="38">
        <v>431494</v>
      </c>
      <c r="F34" s="32"/>
      <c r="G34" s="32"/>
      <c r="H34" s="32"/>
    </row>
    <row r="35" spans="1:8" ht="14.25" x14ac:dyDescent="0.2">
      <c r="A35" s="32"/>
      <c r="B35" s="37">
        <v>73</v>
      </c>
      <c r="C35" s="38">
        <v>134</v>
      </c>
      <c r="D35" s="38">
        <v>234391.71</v>
      </c>
      <c r="E35" s="38">
        <v>284010.15000000002</v>
      </c>
      <c r="F35" s="32"/>
      <c r="G35" s="32"/>
      <c r="H35" s="32"/>
    </row>
    <row r="36" spans="1:8" ht="14.25" x14ac:dyDescent="0.2">
      <c r="A36" s="32"/>
      <c r="B36" s="37">
        <v>74</v>
      </c>
      <c r="C36" s="38">
        <v>4</v>
      </c>
      <c r="D36" s="38">
        <v>3.42</v>
      </c>
      <c r="E36" s="38">
        <v>3.42</v>
      </c>
      <c r="F36" s="32"/>
      <c r="G36" s="32"/>
      <c r="H36" s="32"/>
    </row>
    <row r="37" spans="1:8" ht="14.25" x14ac:dyDescent="0.2">
      <c r="A37" s="32"/>
      <c r="B37" s="37">
        <v>77</v>
      </c>
      <c r="C37" s="38">
        <v>92</v>
      </c>
      <c r="D37" s="38">
        <v>146145.35</v>
      </c>
      <c r="E37" s="38">
        <v>168923.99</v>
      </c>
      <c r="F37" s="32"/>
      <c r="G37" s="32"/>
      <c r="H37" s="32"/>
    </row>
    <row r="38" spans="1:8" ht="14.25" x14ac:dyDescent="0.2">
      <c r="A38" s="32"/>
      <c r="B38" s="37">
        <v>78</v>
      </c>
      <c r="C38" s="38">
        <v>54</v>
      </c>
      <c r="D38" s="38">
        <v>66043.649999999994</v>
      </c>
      <c r="E38" s="38">
        <v>56908.31</v>
      </c>
      <c r="F38" s="32"/>
      <c r="G38" s="32"/>
      <c r="H38" s="32"/>
    </row>
    <row r="39" spans="1:8" ht="14.25" x14ac:dyDescent="0.2">
      <c r="A39" s="32"/>
      <c r="B39" s="37"/>
      <c r="C39" s="38"/>
      <c r="D39" s="38"/>
      <c r="E39" s="38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2015-07-13T01:09:24Z</dcterms:modified>
</cp:coreProperties>
</file>