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<sst xmlns="http://schemas.openxmlformats.org/spreadsheetml/2006/main" count="117" uniqueCount="74">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</sst>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23024225.042299993</v>
      </c>
      <c r="F3" s="25">
        <f>RA!I7</f>
        <v>1938996.0691</v>
      </c>
      <c r="G3" s="16">
        <f>SUM(G4:G40)</f>
        <v>21085228.973200001</v>
      </c>
      <c r="H3" s="27">
        <f>RA!J7</f>
        <v>8.4215475897133807</v>
      </c>
      <c r="I3" s="20">
        <f>SUM(I4:I40)</f>
        <v>23024232.694049001</v>
      </c>
      <c r="J3" s="21">
        <f>SUM(J4:J40)</f>
        <v>21085229.034463167</v>
      </c>
      <c r="K3" s="22">
        <f>E3-I3</f>
        <v>-7.6517490074038506</v>
      </c>
      <c r="L3" s="22">
        <f>G3-J3</f>
        <v>-6.126316636800766E-2</v>
      </c>
    </row>
    <row r="4" spans="1:13" x14ac:dyDescent="0.15">
      <c r="A4" s="43">
        <f>RA!A8</f>
        <v>42197</v>
      </c>
      <c r="B4" s="12">
        <v>12</v>
      </c>
      <c r="C4" s="41" t="s">
        <v>6</v>
      </c>
      <c r="D4" s="41"/>
      <c r="E4" s="15">
        <f>VLOOKUP(C4,RA!B8:D36,3,0)</f>
        <v>796945.11589999998</v>
      </c>
      <c r="F4" s="25">
        <f>VLOOKUP(C4,RA!B8:I39,8,0)</f>
        <v>147846.601</v>
      </c>
      <c r="G4" s="16">
        <f t="shared" ref="G4:G40" si="0">E4-F4</f>
        <v>649098.51489999995</v>
      </c>
      <c r="H4" s="27">
        <f>RA!J8</f>
        <v>18.551666614210301</v>
      </c>
      <c r="I4" s="20">
        <f>VLOOKUP(B4,RMS!B:D,3,FALSE)</f>
        <v>796946.24888205098</v>
      </c>
      <c r="J4" s="21">
        <f>VLOOKUP(B4,RMS!B:E,4,FALSE)</f>
        <v>649098.52972820494</v>
      </c>
      <c r="K4" s="22">
        <f t="shared" ref="K4:K40" si="1">E4-I4</f>
        <v>-1.132982050999999</v>
      </c>
      <c r="L4" s="22">
        <f t="shared" ref="L4:L40" si="2">G4-J4</f>
        <v>-1.4828204992227256E-2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145252.89259999999</v>
      </c>
      <c r="F5" s="25">
        <f>VLOOKUP(C5,RA!B9:I40,8,0)</f>
        <v>31374.370800000001</v>
      </c>
      <c r="G5" s="16">
        <f t="shared" si="0"/>
        <v>113878.52179999999</v>
      </c>
      <c r="H5" s="27">
        <f>RA!J9</f>
        <v>21.599825131468702</v>
      </c>
      <c r="I5" s="20">
        <f>VLOOKUP(B5,RMS!B:D,3,FALSE)</f>
        <v>145252.94258606</v>
      </c>
      <c r="J5" s="21">
        <f>VLOOKUP(B5,RMS!B:E,4,FALSE)</f>
        <v>113878.550954512</v>
      </c>
      <c r="K5" s="22">
        <f t="shared" si="1"/>
        <v>-4.9986060010269284E-2</v>
      </c>
      <c r="L5" s="22">
        <f t="shared" si="2"/>
        <v>-2.9154512012610212E-2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230085.93</v>
      </c>
      <c r="F6" s="25">
        <f>VLOOKUP(C6,RA!B10:I41,8,0)</f>
        <v>51634.502699999997</v>
      </c>
      <c r="G6" s="16">
        <f t="shared" si="0"/>
        <v>178451.42729999998</v>
      </c>
      <c r="H6" s="27">
        <f>RA!J10</f>
        <v>22.441399480620099</v>
      </c>
      <c r="I6" s="20">
        <f>VLOOKUP(B6,RMS!B:D,3,FALSE)</f>
        <v>230088.47724615401</v>
      </c>
      <c r="J6" s="21">
        <f>VLOOKUP(B6,RMS!B:E,4,FALSE)</f>
        <v>178451.427410256</v>
      </c>
      <c r="K6" s="22">
        <f>E6-I6</f>
        <v>-2.5472461540193763</v>
      </c>
      <c r="L6" s="22">
        <f t="shared" si="2"/>
        <v>-1.1025601997971535E-4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74757.295400000003</v>
      </c>
      <c r="F7" s="25">
        <f>VLOOKUP(C7,RA!B11:I42,8,0)</f>
        <v>3808.4085</v>
      </c>
      <c r="G7" s="16">
        <f t="shared" si="0"/>
        <v>70948.886899999998</v>
      </c>
      <c r="H7" s="27">
        <f>RA!J11</f>
        <v>5.0943636733011104</v>
      </c>
      <c r="I7" s="20">
        <f>VLOOKUP(B7,RMS!B:D,3,FALSE)</f>
        <v>74757.367657265</v>
      </c>
      <c r="J7" s="21">
        <f>VLOOKUP(B7,RMS!B:E,4,FALSE)</f>
        <v>70948.886621367506</v>
      </c>
      <c r="K7" s="22">
        <f t="shared" si="1"/>
        <v>-7.2257264997460879E-2</v>
      </c>
      <c r="L7" s="22">
        <f t="shared" si="2"/>
        <v>2.786324912449345E-4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232740.47459999999</v>
      </c>
      <c r="F8" s="25">
        <f>VLOOKUP(C8,RA!B12:I43,8,0)</f>
        <v>19509.490000000002</v>
      </c>
      <c r="G8" s="16">
        <f t="shared" si="0"/>
        <v>213230.9846</v>
      </c>
      <c r="H8" s="27">
        <f>RA!J12</f>
        <v>8.3825084715196407</v>
      </c>
      <c r="I8" s="20">
        <f>VLOOKUP(B8,RMS!B:D,3,FALSE)</f>
        <v>232740.47425384601</v>
      </c>
      <c r="J8" s="21">
        <f>VLOOKUP(B8,RMS!B:E,4,FALSE)</f>
        <v>213230.98534615399</v>
      </c>
      <c r="K8" s="22">
        <f t="shared" si="1"/>
        <v>3.4615397453308105E-4</v>
      </c>
      <c r="L8" s="22">
        <f t="shared" si="2"/>
        <v>-7.4615399353206158E-4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391928.74859999999</v>
      </c>
      <c r="F9" s="25">
        <f>VLOOKUP(C9,RA!B13:I44,8,0)</f>
        <v>37023.010900000001</v>
      </c>
      <c r="G9" s="16">
        <f t="shared" si="0"/>
        <v>354905.7377</v>
      </c>
      <c r="H9" s="27">
        <f>RA!J13</f>
        <v>9.4463626442941706</v>
      </c>
      <c r="I9" s="20">
        <f>VLOOKUP(B9,RMS!B:D,3,FALSE)</f>
        <v>391929.23622393201</v>
      </c>
      <c r="J9" s="21">
        <f>VLOOKUP(B9,RMS!B:E,4,FALSE)</f>
        <v>354905.73745982902</v>
      </c>
      <c r="K9" s="22">
        <f t="shared" si="1"/>
        <v>-0.48762393201468512</v>
      </c>
      <c r="L9" s="22">
        <f t="shared" si="2"/>
        <v>2.4017097894102335E-4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184189.93539999999</v>
      </c>
      <c r="F10" s="25">
        <f>VLOOKUP(C10,RA!B14:I45,8,0)</f>
        <v>34522.063600000001</v>
      </c>
      <c r="G10" s="16">
        <f t="shared" si="0"/>
        <v>149667.87179999999</v>
      </c>
      <c r="H10" s="27">
        <f>RA!J14</f>
        <v>18.742643850235002</v>
      </c>
      <c r="I10" s="20">
        <f>VLOOKUP(B10,RMS!B:D,3,FALSE)</f>
        <v>184189.956279487</v>
      </c>
      <c r="J10" s="21">
        <f>VLOOKUP(B10,RMS!B:E,4,FALSE)</f>
        <v>149667.86963076901</v>
      </c>
      <c r="K10" s="22">
        <f t="shared" si="1"/>
        <v>-2.0879487012280151E-2</v>
      </c>
      <c r="L10" s="22">
        <f t="shared" si="2"/>
        <v>2.1692309819627553E-3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151980.47080000001</v>
      </c>
      <c r="F11" s="25">
        <f>VLOOKUP(C11,RA!B15:I46,8,0)</f>
        <v>11950.787200000001</v>
      </c>
      <c r="G11" s="16">
        <f t="shared" si="0"/>
        <v>140029.68360000002</v>
      </c>
      <c r="H11" s="27">
        <f>RA!J15</f>
        <v>7.8633702982317697</v>
      </c>
      <c r="I11" s="20">
        <f>VLOOKUP(B11,RMS!B:D,3,FALSE)</f>
        <v>151980.744562393</v>
      </c>
      <c r="J11" s="21">
        <f>VLOOKUP(B11,RMS!B:E,4,FALSE)</f>
        <v>140029.683999145</v>
      </c>
      <c r="K11" s="22">
        <f t="shared" si="1"/>
        <v>-0.27376239298610017</v>
      </c>
      <c r="L11" s="22">
        <f t="shared" si="2"/>
        <v>-3.9914497756399214E-4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1244578.4816000001</v>
      </c>
      <c r="F12" s="25">
        <f>VLOOKUP(C12,RA!B16:I47,8,0)</f>
        <v>5356.7379000000001</v>
      </c>
      <c r="G12" s="16">
        <f t="shared" si="0"/>
        <v>1239221.7437</v>
      </c>
      <c r="H12" s="27">
        <f>RA!J16</f>
        <v>0.43040579434681397</v>
      </c>
      <c r="I12" s="20">
        <f>VLOOKUP(B12,RMS!B:D,3,FALSE)</f>
        <v>1244577.8680811999</v>
      </c>
      <c r="J12" s="21">
        <f>VLOOKUP(B12,RMS!B:E,4,FALSE)</f>
        <v>1239221.7454854699</v>
      </c>
      <c r="K12" s="22">
        <f t="shared" si="1"/>
        <v>0.61351880012080073</v>
      </c>
      <c r="L12" s="22">
        <f t="shared" si="2"/>
        <v>-1.7854699399322271E-3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2054093.2598000001</v>
      </c>
      <c r="F13" s="25">
        <f>VLOOKUP(C13,RA!B17:I48,8,0)</f>
        <v>22344.949000000001</v>
      </c>
      <c r="G13" s="16">
        <f t="shared" si="0"/>
        <v>2031748.3108000001</v>
      </c>
      <c r="H13" s="27">
        <f>RA!J17</f>
        <v>1.0878254379830701</v>
      </c>
      <c r="I13" s="20">
        <f>VLOOKUP(B13,RMS!B:D,3,FALSE)</f>
        <v>2054093.1215743599</v>
      </c>
      <c r="J13" s="21">
        <f>VLOOKUP(B13,RMS!B:E,4,FALSE)</f>
        <v>2031748.3115777799</v>
      </c>
      <c r="K13" s="22">
        <f t="shared" si="1"/>
        <v>0.13822564017027617</v>
      </c>
      <c r="L13" s="22">
        <f t="shared" si="2"/>
        <v>-7.77779845520854E-4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2185120.2930999999</v>
      </c>
      <c r="F14" s="25">
        <f>VLOOKUP(C14,RA!B18:I49,8,0)</f>
        <v>343898.95630000002</v>
      </c>
      <c r="G14" s="16">
        <f t="shared" si="0"/>
        <v>1841221.3367999999</v>
      </c>
      <c r="H14" s="27">
        <f>RA!J18</f>
        <v>15.7382162156444</v>
      </c>
      <c r="I14" s="20">
        <f>VLOOKUP(B14,RMS!B:D,3,FALSE)</f>
        <v>2185119.92363095</v>
      </c>
      <c r="J14" s="21">
        <f>VLOOKUP(B14,RMS!B:E,4,FALSE)</f>
        <v>1841221.3352533199</v>
      </c>
      <c r="K14" s="22">
        <f t="shared" si="1"/>
        <v>0.36946904985234141</v>
      </c>
      <c r="L14" s="22">
        <f t="shared" si="2"/>
        <v>1.5466799959540367E-3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525817.91870000004</v>
      </c>
      <c r="F15" s="25">
        <f>VLOOKUP(C15,RA!B19:I50,8,0)</f>
        <v>42673.272299999997</v>
      </c>
      <c r="G15" s="16">
        <f t="shared" si="0"/>
        <v>483144.64640000003</v>
      </c>
      <c r="H15" s="27">
        <f>RA!J19</f>
        <v>8.1155987238895904</v>
      </c>
      <c r="I15" s="20">
        <f>VLOOKUP(B15,RMS!B:D,3,FALSE)</f>
        <v>525817.99615555594</v>
      </c>
      <c r="J15" s="21">
        <f>VLOOKUP(B15,RMS!B:E,4,FALSE)</f>
        <v>483144.64392735</v>
      </c>
      <c r="K15" s="22">
        <f t="shared" si="1"/>
        <v>-7.7455555903725326E-2</v>
      </c>
      <c r="L15" s="22">
        <f t="shared" si="2"/>
        <v>2.4726500269025564E-3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1067164.4238</v>
      </c>
      <c r="F16" s="25">
        <f>VLOOKUP(C16,RA!B20:I51,8,0)</f>
        <v>98662.999100000001</v>
      </c>
      <c r="G16" s="16">
        <f t="shared" si="0"/>
        <v>968501.42469999997</v>
      </c>
      <c r="H16" s="27">
        <f>RA!J20</f>
        <v>9.2453418516967592</v>
      </c>
      <c r="I16" s="20">
        <f>VLOOKUP(B16,RMS!B:D,3,FALSE)</f>
        <v>1067164.6808136799</v>
      </c>
      <c r="J16" s="21">
        <f>VLOOKUP(B16,RMS!B:E,4,FALSE)</f>
        <v>968501.42466239305</v>
      </c>
      <c r="K16" s="22">
        <f t="shared" si="1"/>
        <v>-0.25701367994770408</v>
      </c>
      <c r="L16" s="22">
        <f t="shared" si="2"/>
        <v>3.7606921978294849E-5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410513.1102</v>
      </c>
      <c r="F17" s="25">
        <f>VLOOKUP(C17,RA!B21:I52,8,0)</f>
        <v>49068.188099999999</v>
      </c>
      <c r="G17" s="16">
        <f t="shared" si="0"/>
        <v>361444.92209999997</v>
      </c>
      <c r="H17" s="27">
        <f>RA!J21</f>
        <v>11.9528918518812</v>
      </c>
      <c r="I17" s="20">
        <f>VLOOKUP(B17,RMS!B:D,3,FALSE)</f>
        <v>410513.21090084699</v>
      </c>
      <c r="J17" s="21">
        <f>VLOOKUP(B17,RMS!B:E,4,FALSE)</f>
        <v>361444.92210063501</v>
      </c>
      <c r="K17" s="22">
        <f t="shared" si="1"/>
        <v>-0.1007008469896391</v>
      </c>
      <c r="L17" s="22">
        <f t="shared" si="2"/>
        <v>-6.3504558056592941E-7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1677935.1259999999</v>
      </c>
      <c r="F18" s="25">
        <f>VLOOKUP(C18,RA!B22:I53,8,0)</f>
        <v>144293.10930000001</v>
      </c>
      <c r="G18" s="16">
        <f t="shared" si="0"/>
        <v>1533642.0167</v>
      </c>
      <c r="H18" s="27">
        <f>RA!J22</f>
        <v>8.5994450598324299</v>
      </c>
      <c r="I18" s="20">
        <f>VLOOKUP(B18,RMS!B:D,3,FALSE)</f>
        <v>1677937.05359145</v>
      </c>
      <c r="J18" s="21">
        <f>VLOOKUP(B18,RMS!B:E,4,FALSE)</f>
        <v>1533642.0170923099</v>
      </c>
      <c r="K18" s="22">
        <f t="shared" si="1"/>
        <v>-1.9275914500467479</v>
      </c>
      <c r="L18" s="22">
        <f t="shared" si="2"/>
        <v>-3.9230985566973686E-4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3010169.2648999998</v>
      </c>
      <c r="F19" s="25">
        <f>VLOOKUP(C19,RA!B23:I54,8,0)</f>
        <v>401407.87329999998</v>
      </c>
      <c r="G19" s="16">
        <f t="shared" si="0"/>
        <v>2608761.3915999997</v>
      </c>
      <c r="H19" s="27">
        <f>RA!J23</f>
        <v>13.3350598579491</v>
      </c>
      <c r="I19" s="20">
        <f>VLOOKUP(B19,RMS!B:D,3,FALSE)</f>
        <v>3010171.3147504302</v>
      </c>
      <c r="J19" s="21">
        <f>VLOOKUP(B19,RMS!B:E,4,FALSE)</f>
        <v>2608761.4391205101</v>
      </c>
      <c r="K19" s="22">
        <f t="shared" si="1"/>
        <v>-2.0498504303395748</v>
      </c>
      <c r="L19" s="22">
        <f t="shared" si="2"/>
        <v>-4.7520510386675596E-2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329493.33130000002</v>
      </c>
      <c r="F20" s="25">
        <f>VLOOKUP(C20,RA!B24:I55,8,0)</f>
        <v>45776.551800000001</v>
      </c>
      <c r="G20" s="16">
        <f t="shared" si="0"/>
        <v>283716.7795</v>
      </c>
      <c r="H20" s="27">
        <f>RA!J24</f>
        <v>13.893013136075</v>
      </c>
      <c r="I20" s="20">
        <f>VLOOKUP(B20,RMS!B:D,3,FALSE)</f>
        <v>329493.50086253701</v>
      </c>
      <c r="J20" s="21">
        <f>VLOOKUP(B20,RMS!B:E,4,FALSE)</f>
        <v>283716.78161080601</v>
      </c>
      <c r="K20" s="22">
        <f t="shared" si="1"/>
        <v>-0.16956253699027002</v>
      </c>
      <c r="L20" s="22">
        <f t="shared" si="2"/>
        <v>-2.1108060027472675E-3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316010.18569999997</v>
      </c>
      <c r="F21" s="25">
        <f>VLOOKUP(C21,RA!B25:I56,8,0)</f>
        <v>25194.8426</v>
      </c>
      <c r="G21" s="16">
        <f t="shared" si="0"/>
        <v>290815.3431</v>
      </c>
      <c r="H21" s="27">
        <f>RA!J25</f>
        <v>7.9727944667955697</v>
      </c>
      <c r="I21" s="20">
        <f>VLOOKUP(B21,RMS!B:D,3,FALSE)</f>
        <v>316010.18077401898</v>
      </c>
      <c r="J21" s="21">
        <f>VLOOKUP(B21,RMS!B:E,4,FALSE)</f>
        <v>290815.33358933899</v>
      </c>
      <c r="K21" s="22">
        <f t="shared" si="1"/>
        <v>4.9259809893555939E-3</v>
      </c>
      <c r="L21" s="22">
        <f t="shared" si="2"/>
        <v>9.5106610096991062E-3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685203.1078</v>
      </c>
      <c r="F22" s="25">
        <f>VLOOKUP(C22,RA!B26:I57,8,0)</f>
        <v>126140.15609999999</v>
      </c>
      <c r="G22" s="16">
        <f t="shared" si="0"/>
        <v>559062.95169999998</v>
      </c>
      <c r="H22" s="27">
        <f>RA!J26</f>
        <v>18.4091628692406</v>
      </c>
      <c r="I22" s="20">
        <f>VLOOKUP(B22,RMS!B:D,3,FALSE)</f>
        <v>685202.87141558097</v>
      </c>
      <c r="J22" s="21">
        <f>VLOOKUP(B22,RMS!B:E,4,FALSE)</f>
        <v>559062.91761611297</v>
      </c>
      <c r="K22" s="22">
        <f t="shared" si="1"/>
        <v>0.23638441902585328</v>
      </c>
      <c r="L22" s="22">
        <f t="shared" si="2"/>
        <v>3.4083887003362179E-2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259722.3799</v>
      </c>
      <c r="F23" s="25">
        <f>VLOOKUP(C23,RA!B27:I58,8,0)</f>
        <v>72569.781900000002</v>
      </c>
      <c r="G23" s="16">
        <f t="shared" si="0"/>
        <v>187152.598</v>
      </c>
      <c r="H23" s="27">
        <f>RA!J27</f>
        <v>27.941289436798399</v>
      </c>
      <c r="I23" s="20">
        <f>VLOOKUP(B23,RMS!B:D,3,FALSE)</f>
        <v>259722.28248894899</v>
      </c>
      <c r="J23" s="21">
        <f>VLOOKUP(B23,RMS!B:E,4,FALSE)</f>
        <v>187152.60981436301</v>
      </c>
      <c r="K23" s="22">
        <f t="shared" si="1"/>
        <v>9.7411051014205441E-2</v>
      </c>
      <c r="L23" s="22">
        <f t="shared" si="2"/>
        <v>-1.1814363009762019E-2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1243906.3936999999</v>
      </c>
      <c r="F24" s="25">
        <f>VLOOKUP(C24,RA!B28:I59,8,0)</f>
        <v>-43116.019699999997</v>
      </c>
      <c r="G24" s="16">
        <f t="shared" si="0"/>
        <v>1287022.4134</v>
      </c>
      <c r="H24" s="27">
        <f>RA!J28</f>
        <v>-3.46617879917406</v>
      </c>
      <c r="I24" s="20">
        <f>VLOOKUP(B24,RMS!B:D,3,FALSE)</f>
        <v>1243906.39292035</v>
      </c>
      <c r="J24" s="21">
        <f>VLOOKUP(B24,RMS!B:E,4,FALSE)</f>
        <v>1287022.43157611</v>
      </c>
      <c r="K24" s="22">
        <f t="shared" si="1"/>
        <v>7.7964994125068188E-4</v>
      </c>
      <c r="L24" s="22">
        <f t="shared" si="2"/>
        <v>-1.8176109995692968E-2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739348.97329999995</v>
      </c>
      <c r="F25" s="25">
        <f>VLOOKUP(C25,RA!B29:I60,8,0)</f>
        <v>106625.2871</v>
      </c>
      <c r="G25" s="16">
        <f t="shared" si="0"/>
        <v>632723.6862</v>
      </c>
      <c r="H25" s="27">
        <f>RA!J29</f>
        <v>14.421510132636</v>
      </c>
      <c r="I25" s="20">
        <f>VLOOKUP(B25,RMS!B:D,3,FALSE)</f>
        <v>739348.97271769901</v>
      </c>
      <c r="J25" s="21">
        <f>VLOOKUP(B25,RMS!B:E,4,FALSE)</f>
        <v>632723.64948343497</v>
      </c>
      <c r="K25" s="22">
        <f t="shared" si="1"/>
        <v>5.8230094145983458E-4</v>
      </c>
      <c r="L25" s="22">
        <f t="shared" si="2"/>
        <v>3.6716565024107695E-2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1393827.8725999999</v>
      </c>
      <c r="F26" s="25">
        <f>VLOOKUP(C26,RA!B30:I61,8,0)</f>
        <v>141948.34030000001</v>
      </c>
      <c r="G26" s="16">
        <f t="shared" si="0"/>
        <v>1251879.5322999998</v>
      </c>
      <c r="H26" s="27">
        <f>RA!J30</f>
        <v>10.184065270212599</v>
      </c>
      <c r="I26" s="20">
        <f>VLOOKUP(B26,RMS!B:D,3,FALSE)</f>
        <v>1393827.89226549</v>
      </c>
      <c r="J26" s="21">
        <f>VLOOKUP(B26,RMS!B:E,4,FALSE)</f>
        <v>1251879.5219610599</v>
      </c>
      <c r="K26" s="22">
        <f t="shared" si="1"/>
        <v>-1.9665490137413144E-2</v>
      </c>
      <c r="L26" s="22">
        <f t="shared" si="2"/>
        <v>1.0338939959183335E-2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1146982.794</v>
      </c>
      <c r="F27" s="25">
        <f>VLOOKUP(C27,RA!B31:I62,8,0)</f>
        <v>16778.0082</v>
      </c>
      <c r="G27" s="16">
        <f t="shared" si="0"/>
        <v>1130204.7858</v>
      </c>
      <c r="H27" s="27">
        <f>RA!J31</f>
        <v>1.46279510797962</v>
      </c>
      <c r="I27" s="20">
        <f>VLOOKUP(B27,RMS!B:D,3,FALSE)</f>
        <v>1146982.74865398</v>
      </c>
      <c r="J27" s="21">
        <f>VLOOKUP(B27,RMS!B:E,4,FALSE)</f>
        <v>1130204.8155008799</v>
      </c>
      <c r="K27" s="22">
        <f t="shared" si="1"/>
        <v>4.5346020022407174E-2</v>
      </c>
      <c r="L27" s="22">
        <f t="shared" si="2"/>
        <v>-2.9700879938900471E-2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128600.5037</v>
      </c>
      <c r="F28" s="25">
        <f>VLOOKUP(C28,RA!B32:I63,8,0)</f>
        <v>32382.691900000002</v>
      </c>
      <c r="G28" s="16">
        <f t="shared" si="0"/>
        <v>96217.811799999996</v>
      </c>
      <c r="H28" s="27">
        <f>RA!J32</f>
        <v>25.180843751236399</v>
      </c>
      <c r="I28" s="20">
        <f>VLOOKUP(B28,RMS!B:D,3,FALSE)</f>
        <v>128600.484127487</v>
      </c>
      <c r="J28" s="21">
        <f>VLOOKUP(B28,RMS!B:E,4,FALSE)</f>
        <v>96217.805344820896</v>
      </c>
      <c r="K28" s="22">
        <f t="shared" si="1"/>
        <v>1.9572513003367931E-2</v>
      </c>
      <c r="L28" s="22">
        <f t="shared" si="2"/>
        <v>6.455179100157693E-3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193031.23050000001</v>
      </c>
      <c r="F30" s="25">
        <f>VLOOKUP(C30,RA!B34:I66,8,0)</f>
        <v>15998.0198</v>
      </c>
      <c r="G30" s="16">
        <f t="shared" si="0"/>
        <v>177033.2107</v>
      </c>
      <c r="H30" s="27">
        <f>RA!J34</f>
        <v>0</v>
      </c>
      <c r="I30" s="20">
        <f>VLOOKUP(B30,RMS!B:D,3,FALSE)</f>
        <v>193031.23019999999</v>
      </c>
      <c r="J30" s="21">
        <f>VLOOKUP(B30,RMS!B:E,4,FALSE)</f>
        <v>177033.2101</v>
      </c>
      <c r="K30" s="22">
        <f t="shared" si="1"/>
        <v>3.0000001424923539E-4</v>
      </c>
      <c r="L30" s="22">
        <f t="shared" si="2"/>
        <v>5.9999999939464033E-4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56109.72</v>
      </c>
      <c r="F31" s="25">
        <f>VLOOKUP(C31,RA!B35:I67,8,0)</f>
        <v>2088.81</v>
      </c>
      <c r="G31" s="16">
        <f t="shared" si="0"/>
        <v>54020.91</v>
      </c>
      <c r="H31" s="27">
        <f>RA!J35</f>
        <v>8.28778833277965</v>
      </c>
      <c r="I31" s="20">
        <f>VLOOKUP(B31,RMS!B:D,3,FALSE)</f>
        <v>56109.72</v>
      </c>
      <c r="J31" s="21">
        <f>VLOOKUP(B31,RMS!B:E,4,FALSE)</f>
        <v>54020.91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321188.96000000002</v>
      </c>
      <c r="F32" s="25">
        <f>VLOOKUP(C32,RA!B34:I67,8,0)</f>
        <v>-33920.68</v>
      </c>
      <c r="G32" s="16">
        <f t="shared" si="0"/>
        <v>355109.64</v>
      </c>
      <c r="H32" s="27">
        <f>RA!J35</f>
        <v>8.28778833277965</v>
      </c>
      <c r="I32" s="20">
        <f>VLOOKUP(B32,RMS!B:D,3,FALSE)</f>
        <v>321188.96000000002</v>
      </c>
      <c r="J32" s="21">
        <f>VLOOKUP(B32,RMS!B:E,4,FALSE)</f>
        <v>355109.64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485393.29</v>
      </c>
      <c r="F33" s="25">
        <f>VLOOKUP(C33,RA!B34:I68,8,0)</f>
        <v>-17484.54</v>
      </c>
      <c r="G33" s="16">
        <f t="shared" si="0"/>
        <v>502877.82999999996</v>
      </c>
      <c r="H33" s="27">
        <f>RA!J34</f>
        <v>0</v>
      </c>
      <c r="I33" s="20">
        <f>VLOOKUP(B33,RMS!B:D,3,FALSE)</f>
        <v>485393.29</v>
      </c>
      <c r="J33" s="21">
        <f>VLOOKUP(B33,RMS!B:E,4,FALSE)</f>
        <v>502877.83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272128.15000000002</v>
      </c>
      <c r="F34" s="25">
        <f>VLOOKUP(C34,RA!B35:I69,8,0)</f>
        <v>-45586.03</v>
      </c>
      <c r="G34" s="16">
        <f t="shared" si="0"/>
        <v>317714.18000000005</v>
      </c>
      <c r="H34" s="27">
        <f>RA!J35</f>
        <v>8.28778833277965</v>
      </c>
      <c r="I34" s="20">
        <f>VLOOKUP(B34,RMS!B:D,3,FALSE)</f>
        <v>272128.15000000002</v>
      </c>
      <c r="J34" s="21">
        <f>VLOOKUP(B34,RMS!B:E,4,FALSE)</f>
        <v>317714.18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20.57</v>
      </c>
      <c r="F35" s="25">
        <f>VLOOKUP(C35,RA!B36:I70,8,0)</f>
        <v>18.84</v>
      </c>
      <c r="G35" s="16">
        <f t="shared" si="0"/>
        <v>1.7300000000000004</v>
      </c>
      <c r="H35" s="27">
        <f>RA!J36</f>
        <v>3.7227239772360301</v>
      </c>
      <c r="I35" s="20">
        <f>VLOOKUP(B35,RMS!B:D,3,FALSE)</f>
        <v>20.57</v>
      </c>
      <c r="J35" s="21">
        <f>VLOOKUP(B35,RMS!B:E,4,FALSE)</f>
        <v>1.73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177483.5894</v>
      </c>
      <c r="F36" s="25">
        <f>VLOOKUP(C36,RA!B8:I70,8,0)</f>
        <v>12384.659900000001</v>
      </c>
      <c r="G36" s="16">
        <f t="shared" si="0"/>
        <v>165098.9295</v>
      </c>
      <c r="H36" s="27">
        <f>RA!J36</f>
        <v>3.7227239772360301</v>
      </c>
      <c r="I36" s="20">
        <f>VLOOKUP(B36,RMS!B:D,3,FALSE)</f>
        <v>177483.58974359001</v>
      </c>
      <c r="J36" s="21">
        <f>VLOOKUP(B36,RMS!B:E,4,FALSE)</f>
        <v>165098.930769231</v>
      </c>
      <c r="K36" s="22">
        <f t="shared" si="1"/>
        <v>-3.4359001438133419E-4</v>
      </c>
      <c r="L36" s="22">
        <f t="shared" si="2"/>
        <v>-1.2692309974227101E-3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491508.41609999997</v>
      </c>
      <c r="F37" s="25">
        <f>VLOOKUP(C37,RA!B8:I71,8,0)</f>
        <v>23333.993999999999</v>
      </c>
      <c r="G37" s="16">
        <f t="shared" si="0"/>
        <v>468174.42209999997</v>
      </c>
      <c r="H37" s="27">
        <f>RA!J37</f>
        <v>-10.5609732040603</v>
      </c>
      <c r="I37" s="20">
        <f>VLOOKUP(B37,RMS!B:D,3,FALSE)</f>
        <v>491508.40784871799</v>
      </c>
      <c r="J37" s="21">
        <f>VLOOKUP(B37,RMS!B:E,4,FALSE)</f>
        <v>468174.42848632502</v>
      </c>
      <c r="K37" s="22">
        <f t="shared" si="1"/>
        <v>8.2512819790281355E-3</v>
      </c>
      <c r="L37" s="22">
        <f t="shared" si="2"/>
        <v>-6.3863250543363392E-3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115453.86</v>
      </c>
      <c r="F38" s="25">
        <f>VLOOKUP(C38,RA!B9:I72,8,0)</f>
        <v>-6859.64</v>
      </c>
      <c r="G38" s="16">
        <f t="shared" si="0"/>
        <v>122313.5</v>
      </c>
      <c r="H38" s="27">
        <f>RA!J38</f>
        <v>-3.60213879347199</v>
      </c>
      <c r="I38" s="20">
        <f>VLOOKUP(B38,RMS!B:D,3,FALSE)</f>
        <v>115453.86</v>
      </c>
      <c r="J38" s="21">
        <f>VLOOKUP(B38,RMS!B:E,4,FALSE)</f>
        <v>122313.5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71145.33</v>
      </c>
      <c r="F39" s="25">
        <f>VLOOKUP(C39,RA!B10:I73,8,0)</f>
        <v>9430.48</v>
      </c>
      <c r="G39" s="16">
        <f t="shared" si="0"/>
        <v>61714.850000000006</v>
      </c>
      <c r="H39" s="27">
        <f>RA!J39</f>
        <v>-16.751677472543701</v>
      </c>
      <c r="I39" s="20">
        <f>VLOOKUP(B39,RMS!B:D,3,FALSE)</f>
        <v>71145.33</v>
      </c>
      <c r="J39" s="21">
        <f>VLOOKUP(B39,RMS!B:E,4,FALSE)</f>
        <v>61714.85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214393.64290000001</v>
      </c>
      <c r="F40" s="25">
        <f>VLOOKUP(C40,RA!B8:I74,8,0)</f>
        <v>9917.1952000000001</v>
      </c>
      <c r="G40" s="16">
        <f t="shared" si="0"/>
        <v>204476.44770000002</v>
      </c>
      <c r="H40" s="27">
        <f>RA!J40</f>
        <v>91.589693728731206</v>
      </c>
      <c r="I40" s="20">
        <f>VLOOKUP(B40,RMS!B:D,3,FALSE)</f>
        <v>214393.642840935</v>
      </c>
      <c r="J40" s="21">
        <f>VLOOKUP(B40,RMS!B:E,4,FALSE)</f>
        <v>204476.448240678</v>
      </c>
      <c r="K40" s="22">
        <f t="shared" si="1"/>
        <v>5.9065001551061869E-5</v>
      </c>
      <c r="L40" s="22">
        <f t="shared" si="2"/>
        <v>-5.4067798191681504E-4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46</v>
      </c>
      <c r="W1" s="54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4"/>
    </row>
    <row r="3" spans="1:23" ht="23.25" thickBo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47</v>
      </c>
      <c r="W3" s="54"/>
    </row>
    <row r="4" spans="1:23" ht="15" thickTop="1" thickBo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8"/>
      <c r="W4" s="54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3" t="s">
        <v>4</v>
      </c>
      <c r="C6" s="5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0"/>
      <c r="C7" s="56"/>
      <c r="D7" s="68">
        <v>23024225.042300001</v>
      </c>
      <c r="E7" s="68">
        <v>24312372.259100001</v>
      </c>
      <c r="F7" s="69">
        <v>94.701680267675798</v>
      </c>
      <c r="G7" s="68">
        <v>22296030.641199999</v>
      </c>
      <c r="H7" s="69">
        <v>3.2660270916312202</v>
      </c>
      <c r="I7" s="68">
        <v>1938996.0691</v>
      </c>
      <c r="J7" s="69">
        <v>8.4215475897133807</v>
      </c>
      <c r="K7" s="68">
        <v>1719253.4513999999</v>
      </c>
      <c r="L7" s="69">
        <v>7.7110292817011796</v>
      </c>
      <c r="M7" s="69">
        <v>0.127812811730035</v>
      </c>
      <c r="N7" s="68">
        <v>217900215.9991</v>
      </c>
      <c r="O7" s="68">
        <v>4375600458.8080997</v>
      </c>
      <c r="P7" s="68">
        <v>1141169</v>
      </c>
      <c r="Q7" s="68">
        <v>1127041</v>
      </c>
      <c r="R7" s="69">
        <v>1.2535480075702701</v>
      </c>
      <c r="S7" s="68">
        <v>20.175999385104198</v>
      </c>
      <c r="T7" s="68">
        <v>19.678249691359898</v>
      </c>
      <c r="U7" s="70">
        <v>2.4670386048472999</v>
      </c>
      <c r="V7" s="58"/>
      <c r="W7" s="58"/>
    </row>
    <row r="8" spans="1:23" ht="14.25" thickBot="1" x14ac:dyDescent="0.2">
      <c r="A8" s="47">
        <v>42197</v>
      </c>
      <c r="B8" s="44" t="s">
        <v>6</v>
      </c>
      <c r="C8" s="45"/>
      <c r="D8" s="71">
        <v>796945.11589999998</v>
      </c>
      <c r="E8" s="71">
        <v>909487.43259999994</v>
      </c>
      <c r="F8" s="72">
        <v>87.625742515400205</v>
      </c>
      <c r="G8" s="71">
        <v>807004.06149999995</v>
      </c>
      <c r="H8" s="72">
        <v>-1.24645538726327</v>
      </c>
      <c r="I8" s="71">
        <v>147846.601</v>
      </c>
      <c r="J8" s="72">
        <v>18.551666614210301</v>
      </c>
      <c r="K8" s="71">
        <v>135855.33979999999</v>
      </c>
      <c r="L8" s="72">
        <v>16.834529871817701</v>
      </c>
      <c r="M8" s="72">
        <v>8.82649236876E-2</v>
      </c>
      <c r="N8" s="71">
        <v>7418678.6803000001</v>
      </c>
      <c r="O8" s="71">
        <v>158570840.99149999</v>
      </c>
      <c r="P8" s="71">
        <v>32423</v>
      </c>
      <c r="Q8" s="71">
        <v>30816</v>
      </c>
      <c r="R8" s="72">
        <v>5.21482346832813</v>
      </c>
      <c r="S8" s="71">
        <v>24.579622980600199</v>
      </c>
      <c r="T8" s="71">
        <v>26.1891895151869</v>
      </c>
      <c r="U8" s="73">
        <v>-6.5483776372692901</v>
      </c>
      <c r="V8" s="58"/>
      <c r="W8" s="58"/>
    </row>
    <row r="9" spans="1:23" ht="12" customHeight="1" thickBot="1" x14ac:dyDescent="0.2">
      <c r="A9" s="48"/>
      <c r="B9" s="44" t="s">
        <v>7</v>
      </c>
      <c r="C9" s="45"/>
      <c r="D9" s="71">
        <v>145252.89259999999</v>
      </c>
      <c r="E9" s="71">
        <v>170652.70329999999</v>
      </c>
      <c r="F9" s="72">
        <v>85.116080666270904</v>
      </c>
      <c r="G9" s="71">
        <v>128065.81359999999</v>
      </c>
      <c r="H9" s="72">
        <v>13.4205050644366</v>
      </c>
      <c r="I9" s="71">
        <v>31374.370800000001</v>
      </c>
      <c r="J9" s="72">
        <v>21.599825131468702</v>
      </c>
      <c r="K9" s="71">
        <v>27189.1577</v>
      </c>
      <c r="L9" s="72">
        <v>21.230613335204701</v>
      </c>
      <c r="M9" s="72">
        <v>0.15392948712052201</v>
      </c>
      <c r="N9" s="71">
        <v>1556682.7638000001</v>
      </c>
      <c r="O9" s="71">
        <v>25114498.827</v>
      </c>
      <c r="P9" s="71">
        <v>7040</v>
      </c>
      <c r="Q9" s="71">
        <v>7097</v>
      </c>
      <c r="R9" s="72">
        <v>-0.80315626320980305</v>
      </c>
      <c r="S9" s="71">
        <v>20.6325131534091</v>
      </c>
      <c r="T9" s="71">
        <v>21.126224362406699</v>
      </c>
      <c r="U9" s="73">
        <v>-2.3928796522588698</v>
      </c>
      <c r="V9" s="58"/>
      <c r="W9" s="58"/>
    </row>
    <row r="10" spans="1:23" ht="14.25" thickBot="1" x14ac:dyDescent="0.2">
      <c r="A10" s="48"/>
      <c r="B10" s="44" t="s">
        <v>8</v>
      </c>
      <c r="C10" s="45"/>
      <c r="D10" s="71">
        <v>230085.93</v>
      </c>
      <c r="E10" s="71">
        <v>264705.23540000001</v>
      </c>
      <c r="F10" s="72">
        <v>86.921563773498406</v>
      </c>
      <c r="G10" s="71">
        <v>225315.3585</v>
      </c>
      <c r="H10" s="72">
        <v>2.11728642546132</v>
      </c>
      <c r="I10" s="71">
        <v>51634.502699999997</v>
      </c>
      <c r="J10" s="72">
        <v>22.441399480620099</v>
      </c>
      <c r="K10" s="71">
        <v>55701.667399999998</v>
      </c>
      <c r="L10" s="72">
        <v>24.7216469267007</v>
      </c>
      <c r="M10" s="72">
        <v>-7.3016929112609999E-2</v>
      </c>
      <c r="N10" s="71">
        <v>2179737.1963999998</v>
      </c>
      <c r="O10" s="71">
        <v>41160430.638800003</v>
      </c>
      <c r="P10" s="71">
        <v>110146</v>
      </c>
      <c r="Q10" s="71">
        <v>107981</v>
      </c>
      <c r="R10" s="72">
        <v>2.00498235800743</v>
      </c>
      <c r="S10" s="71">
        <v>2.0889177092223101</v>
      </c>
      <c r="T10" s="71">
        <v>2.2134711652975998</v>
      </c>
      <c r="U10" s="73">
        <v>-5.9625831848428703</v>
      </c>
      <c r="V10" s="58"/>
      <c r="W10" s="58"/>
    </row>
    <row r="11" spans="1:23" ht="14.25" thickBot="1" x14ac:dyDescent="0.2">
      <c r="A11" s="48"/>
      <c r="B11" s="44" t="s">
        <v>9</v>
      </c>
      <c r="C11" s="45"/>
      <c r="D11" s="71">
        <v>74757.295400000003</v>
      </c>
      <c r="E11" s="71">
        <v>87055.838300000003</v>
      </c>
      <c r="F11" s="72">
        <v>85.872810899116899</v>
      </c>
      <c r="G11" s="71">
        <v>77999.306299999997</v>
      </c>
      <c r="H11" s="72">
        <v>-4.1564611966298903</v>
      </c>
      <c r="I11" s="71">
        <v>3808.4085</v>
      </c>
      <c r="J11" s="72">
        <v>5.0943636733011104</v>
      </c>
      <c r="K11" s="71">
        <v>14970.8655</v>
      </c>
      <c r="L11" s="72">
        <v>19.193588007589799</v>
      </c>
      <c r="M11" s="72">
        <v>-0.74561200219185697</v>
      </c>
      <c r="N11" s="71">
        <v>680260.85320000001</v>
      </c>
      <c r="O11" s="71">
        <v>13576064.127900001</v>
      </c>
      <c r="P11" s="71">
        <v>3906</v>
      </c>
      <c r="Q11" s="71">
        <v>3632</v>
      </c>
      <c r="R11" s="72">
        <v>7.5440528634361099</v>
      </c>
      <c r="S11" s="71">
        <v>19.139092524321601</v>
      </c>
      <c r="T11" s="71">
        <v>20.4591502477974</v>
      </c>
      <c r="U11" s="73">
        <v>-6.8971803224123498</v>
      </c>
      <c r="V11" s="58"/>
      <c r="W11" s="58"/>
    </row>
    <row r="12" spans="1:23" ht="14.25" thickBot="1" x14ac:dyDescent="0.2">
      <c r="A12" s="48"/>
      <c r="B12" s="44" t="s">
        <v>10</v>
      </c>
      <c r="C12" s="45"/>
      <c r="D12" s="71">
        <v>232740.47459999999</v>
      </c>
      <c r="E12" s="71">
        <v>233886.82</v>
      </c>
      <c r="F12" s="72">
        <v>99.509871740528197</v>
      </c>
      <c r="G12" s="71">
        <v>271305.82689999999</v>
      </c>
      <c r="H12" s="72">
        <v>-14.2147158211293</v>
      </c>
      <c r="I12" s="71">
        <v>19509.490000000002</v>
      </c>
      <c r="J12" s="72">
        <v>8.3825084715196407</v>
      </c>
      <c r="K12" s="71">
        <v>39467.468399999998</v>
      </c>
      <c r="L12" s="72">
        <v>14.547224750372701</v>
      </c>
      <c r="M12" s="72">
        <v>-0.50568174775557695</v>
      </c>
      <c r="N12" s="71">
        <v>1832251.7782000001</v>
      </c>
      <c r="O12" s="71">
        <v>48509313.960500002</v>
      </c>
      <c r="P12" s="71">
        <v>2495</v>
      </c>
      <c r="Q12" s="71">
        <v>2251</v>
      </c>
      <c r="R12" s="72">
        <v>10.839626832518899</v>
      </c>
      <c r="S12" s="71">
        <v>93.282755350701393</v>
      </c>
      <c r="T12" s="71">
        <v>94.777472634384694</v>
      </c>
      <c r="U12" s="73">
        <v>-1.6023511291705299</v>
      </c>
      <c r="V12" s="58"/>
      <c r="W12" s="58"/>
    </row>
    <row r="13" spans="1:23" ht="14.25" thickBot="1" x14ac:dyDescent="0.2">
      <c r="A13" s="48"/>
      <c r="B13" s="44" t="s">
        <v>11</v>
      </c>
      <c r="C13" s="45"/>
      <c r="D13" s="71">
        <v>391928.74859999999</v>
      </c>
      <c r="E13" s="71">
        <v>432607.07069999998</v>
      </c>
      <c r="F13" s="72">
        <v>90.596935451337302</v>
      </c>
      <c r="G13" s="71">
        <v>452482.04479999997</v>
      </c>
      <c r="H13" s="72">
        <v>-13.3824749282073</v>
      </c>
      <c r="I13" s="71">
        <v>37023.010900000001</v>
      </c>
      <c r="J13" s="72">
        <v>9.4463626442941706</v>
      </c>
      <c r="K13" s="71">
        <v>74661.158500000005</v>
      </c>
      <c r="L13" s="72">
        <v>16.500358270127801</v>
      </c>
      <c r="M13" s="72">
        <v>-0.50411952287078399</v>
      </c>
      <c r="N13" s="71">
        <v>3595185.67</v>
      </c>
      <c r="O13" s="71">
        <v>71864034.397699997</v>
      </c>
      <c r="P13" s="71">
        <v>16965</v>
      </c>
      <c r="Q13" s="71">
        <v>15827</v>
      </c>
      <c r="R13" s="72">
        <v>7.1902445188601698</v>
      </c>
      <c r="S13" s="71">
        <v>23.102195614500399</v>
      </c>
      <c r="T13" s="71">
        <v>23.4406857269224</v>
      </c>
      <c r="U13" s="73">
        <v>-1.4651858986487301</v>
      </c>
      <c r="V13" s="58"/>
      <c r="W13" s="58"/>
    </row>
    <row r="14" spans="1:23" ht="14.25" thickBot="1" x14ac:dyDescent="0.2">
      <c r="A14" s="48"/>
      <c r="B14" s="44" t="s">
        <v>12</v>
      </c>
      <c r="C14" s="45"/>
      <c r="D14" s="71">
        <v>184189.93539999999</v>
      </c>
      <c r="E14" s="71">
        <v>209963.56539999999</v>
      </c>
      <c r="F14" s="72">
        <v>87.724713118250406</v>
      </c>
      <c r="G14" s="71">
        <v>229756.36739999999</v>
      </c>
      <c r="H14" s="72">
        <v>-19.832500189502898</v>
      </c>
      <c r="I14" s="71">
        <v>34522.063600000001</v>
      </c>
      <c r="J14" s="72">
        <v>18.742643850235002</v>
      </c>
      <c r="K14" s="71">
        <v>31298.875800000002</v>
      </c>
      <c r="L14" s="72">
        <v>13.6226369498215</v>
      </c>
      <c r="M14" s="72">
        <v>0.102980944766074</v>
      </c>
      <c r="N14" s="71">
        <v>2063523.3271000001</v>
      </c>
      <c r="O14" s="71">
        <v>38383752.701200001</v>
      </c>
      <c r="P14" s="71">
        <v>3725</v>
      </c>
      <c r="Q14" s="71">
        <v>3550</v>
      </c>
      <c r="R14" s="72">
        <v>4.9295774647887303</v>
      </c>
      <c r="S14" s="71">
        <v>49.446962523489901</v>
      </c>
      <c r="T14" s="71">
        <v>57.806417802816902</v>
      </c>
      <c r="U14" s="73">
        <v>-16.905902511920299</v>
      </c>
      <c r="V14" s="58"/>
      <c r="W14" s="58"/>
    </row>
    <row r="15" spans="1:23" ht="14.25" thickBot="1" x14ac:dyDescent="0.2">
      <c r="A15" s="48"/>
      <c r="B15" s="44" t="s">
        <v>13</v>
      </c>
      <c r="C15" s="45"/>
      <c r="D15" s="71">
        <v>151980.47080000001</v>
      </c>
      <c r="E15" s="71">
        <v>156192.71249999999</v>
      </c>
      <c r="F15" s="72">
        <v>97.303176548649802</v>
      </c>
      <c r="G15" s="71">
        <v>170303.2959</v>
      </c>
      <c r="H15" s="72">
        <v>-10.7589374610571</v>
      </c>
      <c r="I15" s="71">
        <v>11950.787200000001</v>
      </c>
      <c r="J15" s="72">
        <v>7.8633702982317697</v>
      </c>
      <c r="K15" s="71">
        <v>20211.981299999999</v>
      </c>
      <c r="L15" s="72">
        <v>11.8682267381767</v>
      </c>
      <c r="M15" s="72">
        <v>-0.40872757486669598</v>
      </c>
      <c r="N15" s="71">
        <v>1491454.8189000001</v>
      </c>
      <c r="O15" s="71">
        <v>29594325.9179</v>
      </c>
      <c r="P15" s="71">
        <v>8137</v>
      </c>
      <c r="Q15" s="71">
        <v>8222</v>
      </c>
      <c r="R15" s="72">
        <v>-1.03381172464121</v>
      </c>
      <c r="S15" s="71">
        <v>18.677703182991301</v>
      </c>
      <c r="T15" s="71">
        <v>20.350845597178299</v>
      </c>
      <c r="U15" s="73">
        <v>-8.9579666075359103</v>
      </c>
      <c r="V15" s="58"/>
      <c r="W15" s="58"/>
    </row>
    <row r="16" spans="1:23" ht="14.25" thickBot="1" x14ac:dyDescent="0.2">
      <c r="A16" s="48"/>
      <c r="B16" s="44" t="s">
        <v>14</v>
      </c>
      <c r="C16" s="45"/>
      <c r="D16" s="71">
        <v>1244578.4816000001</v>
      </c>
      <c r="E16" s="71">
        <v>1414623.6433000001</v>
      </c>
      <c r="F16" s="72">
        <v>87.979476908549103</v>
      </c>
      <c r="G16" s="71">
        <v>1222926.0760999999</v>
      </c>
      <c r="H16" s="72">
        <v>1.7705408301580401</v>
      </c>
      <c r="I16" s="71">
        <v>5356.7379000000001</v>
      </c>
      <c r="J16" s="72">
        <v>0.43040579434681397</v>
      </c>
      <c r="K16" s="71">
        <v>-79132.167700000005</v>
      </c>
      <c r="L16" s="72">
        <v>-6.4707237212864301</v>
      </c>
      <c r="M16" s="72">
        <v>-1.06769355694018</v>
      </c>
      <c r="N16" s="71">
        <v>11132515.8785</v>
      </c>
      <c r="O16" s="71">
        <v>216569599.20039999</v>
      </c>
      <c r="P16" s="71">
        <v>67875</v>
      </c>
      <c r="Q16" s="71">
        <v>65495</v>
      </c>
      <c r="R16" s="72">
        <v>3.6338651805481401</v>
      </c>
      <c r="S16" s="71">
        <v>18.336331220626199</v>
      </c>
      <c r="T16" s="71">
        <v>18.7615217833422</v>
      </c>
      <c r="U16" s="73">
        <v>-2.3188420715142901</v>
      </c>
      <c r="V16" s="58"/>
      <c r="W16" s="58"/>
    </row>
    <row r="17" spans="1:23" ht="12" thickBot="1" x14ac:dyDescent="0.2">
      <c r="A17" s="48"/>
      <c r="B17" s="44" t="s">
        <v>15</v>
      </c>
      <c r="C17" s="45"/>
      <c r="D17" s="71">
        <v>2054093.2598000001</v>
      </c>
      <c r="E17" s="71">
        <v>856092.87250000006</v>
      </c>
      <c r="F17" s="72">
        <v>239.93813355805</v>
      </c>
      <c r="G17" s="71">
        <v>514070.64939999999</v>
      </c>
      <c r="H17" s="72">
        <v>299.57411733142999</v>
      </c>
      <c r="I17" s="71">
        <v>22344.949000000001</v>
      </c>
      <c r="J17" s="72">
        <v>1.0878254379830701</v>
      </c>
      <c r="K17" s="71">
        <v>52780.876700000001</v>
      </c>
      <c r="L17" s="72">
        <v>10.267241820089</v>
      </c>
      <c r="M17" s="72">
        <v>-0.57664687672760895</v>
      </c>
      <c r="N17" s="71">
        <v>7671923.3728</v>
      </c>
      <c r="O17" s="71">
        <v>213557133.95550001</v>
      </c>
      <c r="P17" s="71">
        <v>14317</v>
      </c>
      <c r="Q17" s="71">
        <v>13630</v>
      </c>
      <c r="R17" s="72">
        <v>5.04035216434335</v>
      </c>
      <c r="S17" s="71">
        <v>143.47232379688501</v>
      </c>
      <c r="T17" s="71">
        <v>86.897642487160695</v>
      </c>
      <c r="U17" s="73">
        <v>39.432470188339202</v>
      </c>
      <c r="V17" s="57"/>
      <c r="W17" s="57"/>
    </row>
    <row r="18" spans="1:23" ht="12" thickBot="1" x14ac:dyDescent="0.2">
      <c r="A18" s="48"/>
      <c r="B18" s="44" t="s">
        <v>16</v>
      </c>
      <c r="C18" s="45"/>
      <c r="D18" s="71">
        <v>2185120.2930999999</v>
      </c>
      <c r="E18" s="71">
        <v>2737490.0235000001</v>
      </c>
      <c r="F18" s="72">
        <v>79.822036768785296</v>
      </c>
      <c r="G18" s="71">
        <v>2134887.0092000002</v>
      </c>
      <c r="H18" s="72">
        <v>2.3529715476054101</v>
      </c>
      <c r="I18" s="71">
        <v>343898.95630000002</v>
      </c>
      <c r="J18" s="72">
        <v>15.7382162156444</v>
      </c>
      <c r="K18" s="71">
        <v>272798.93680000002</v>
      </c>
      <c r="L18" s="72">
        <v>12.778144024691301</v>
      </c>
      <c r="M18" s="72">
        <v>0.26063158578996298</v>
      </c>
      <c r="N18" s="71">
        <v>24825438.590100002</v>
      </c>
      <c r="O18" s="71">
        <v>487017514.3434</v>
      </c>
      <c r="P18" s="71">
        <v>105414</v>
      </c>
      <c r="Q18" s="71">
        <v>105855</v>
      </c>
      <c r="R18" s="72">
        <v>-0.41660762363610099</v>
      </c>
      <c r="S18" s="71">
        <v>20.728938215986499</v>
      </c>
      <c r="T18" s="71">
        <v>21.007894578432801</v>
      </c>
      <c r="U18" s="73">
        <v>-1.34573396639839</v>
      </c>
      <c r="V18" s="57"/>
      <c r="W18" s="57"/>
    </row>
    <row r="19" spans="1:23" ht="12" thickBot="1" x14ac:dyDescent="0.2">
      <c r="A19" s="48"/>
      <c r="B19" s="44" t="s">
        <v>17</v>
      </c>
      <c r="C19" s="45"/>
      <c r="D19" s="71">
        <v>525817.91870000004</v>
      </c>
      <c r="E19" s="71">
        <v>721334.68229999999</v>
      </c>
      <c r="F19" s="72">
        <v>72.895138914354106</v>
      </c>
      <c r="G19" s="71">
        <v>545656.33039999998</v>
      </c>
      <c r="H19" s="72">
        <v>-3.6356971585864799</v>
      </c>
      <c r="I19" s="71">
        <v>42673.272299999997</v>
      </c>
      <c r="J19" s="72">
        <v>8.1155987238895904</v>
      </c>
      <c r="K19" s="71">
        <v>40244.862800000003</v>
      </c>
      <c r="L19" s="72">
        <v>7.3754963624261496</v>
      </c>
      <c r="M19" s="72">
        <v>6.0340856721718003E-2</v>
      </c>
      <c r="N19" s="71">
        <v>5752453.8720000004</v>
      </c>
      <c r="O19" s="71">
        <v>145314752.8432</v>
      </c>
      <c r="P19" s="71">
        <v>11552</v>
      </c>
      <c r="Q19" s="71">
        <v>11672</v>
      </c>
      <c r="R19" s="72">
        <v>-1.02810143934201</v>
      </c>
      <c r="S19" s="71">
        <v>45.5174791118421</v>
      </c>
      <c r="T19" s="71">
        <v>48.038373980466098</v>
      </c>
      <c r="U19" s="73">
        <v>-5.5383007095577899</v>
      </c>
      <c r="V19" s="57"/>
      <c r="W19" s="57"/>
    </row>
    <row r="20" spans="1:23" ht="12" thickBot="1" x14ac:dyDescent="0.2">
      <c r="A20" s="48"/>
      <c r="B20" s="44" t="s">
        <v>18</v>
      </c>
      <c r="C20" s="45"/>
      <c r="D20" s="71">
        <v>1067164.4238</v>
      </c>
      <c r="E20" s="71">
        <v>1279972.3089000001</v>
      </c>
      <c r="F20" s="72">
        <v>83.374024295659495</v>
      </c>
      <c r="G20" s="71">
        <v>1013332.4092</v>
      </c>
      <c r="H20" s="72">
        <v>5.31237470658803</v>
      </c>
      <c r="I20" s="71">
        <v>98662.999100000001</v>
      </c>
      <c r="J20" s="72">
        <v>9.2453418516967592</v>
      </c>
      <c r="K20" s="71">
        <v>66966.823699999994</v>
      </c>
      <c r="L20" s="72">
        <v>6.60857415513519</v>
      </c>
      <c r="M20" s="72">
        <v>0.47331161385215897</v>
      </c>
      <c r="N20" s="71">
        <v>11643397.140000001</v>
      </c>
      <c r="O20" s="71">
        <v>231957280.66479999</v>
      </c>
      <c r="P20" s="71">
        <v>47963</v>
      </c>
      <c r="Q20" s="71">
        <v>47094</v>
      </c>
      <c r="R20" s="72">
        <v>1.84524567885505</v>
      </c>
      <c r="S20" s="71">
        <v>22.249743006067199</v>
      </c>
      <c r="T20" s="71">
        <v>25.383754471907299</v>
      </c>
      <c r="U20" s="73">
        <v>-14.0856074831313</v>
      </c>
      <c r="V20" s="57"/>
      <c r="W20" s="57"/>
    </row>
    <row r="21" spans="1:23" ht="12" thickBot="1" x14ac:dyDescent="0.2">
      <c r="A21" s="48"/>
      <c r="B21" s="44" t="s">
        <v>19</v>
      </c>
      <c r="C21" s="45"/>
      <c r="D21" s="71">
        <v>410513.1102</v>
      </c>
      <c r="E21" s="71">
        <v>481097.63620000001</v>
      </c>
      <c r="F21" s="72">
        <v>85.3284404892281</v>
      </c>
      <c r="G21" s="71">
        <v>390620.35220000002</v>
      </c>
      <c r="H21" s="72">
        <v>5.0926066417079001</v>
      </c>
      <c r="I21" s="71">
        <v>49068.188099999999</v>
      </c>
      <c r="J21" s="72">
        <v>11.9528918518812</v>
      </c>
      <c r="K21" s="71">
        <v>46786.028299999998</v>
      </c>
      <c r="L21" s="72">
        <v>11.977365755905399</v>
      </c>
      <c r="M21" s="72">
        <v>4.8778660701148002E-2</v>
      </c>
      <c r="N21" s="71">
        <v>4412280.6344999997</v>
      </c>
      <c r="O21" s="71">
        <v>88105664.997600004</v>
      </c>
      <c r="P21" s="71">
        <v>36449</v>
      </c>
      <c r="Q21" s="71">
        <v>36472</v>
      </c>
      <c r="R21" s="72">
        <v>-6.3062075016451002E-2</v>
      </c>
      <c r="S21" s="71">
        <v>11.262671409366501</v>
      </c>
      <c r="T21" s="71">
        <v>11.297156133472299</v>
      </c>
      <c r="U21" s="73">
        <v>-0.30618600909427801</v>
      </c>
      <c r="V21" s="57"/>
      <c r="W21" s="57"/>
    </row>
    <row r="22" spans="1:23" ht="12" thickBot="1" x14ac:dyDescent="0.2">
      <c r="A22" s="48"/>
      <c r="B22" s="44" t="s">
        <v>20</v>
      </c>
      <c r="C22" s="45"/>
      <c r="D22" s="71">
        <v>1677935.1259999999</v>
      </c>
      <c r="E22" s="71">
        <v>1684139.3602</v>
      </c>
      <c r="F22" s="72">
        <v>99.631608028016004</v>
      </c>
      <c r="G22" s="71">
        <v>1462440.6311999999</v>
      </c>
      <c r="H22" s="72">
        <v>14.735264475192899</v>
      </c>
      <c r="I22" s="71">
        <v>144293.10930000001</v>
      </c>
      <c r="J22" s="72">
        <v>8.5994450598324299</v>
      </c>
      <c r="K22" s="71">
        <v>158330.38010000001</v>
      </c>
      <c r="L22" s="72">
        <v>10.826448385127399</v>
      </c>
      <c r="M22" s="72">
        <v>-8.8658100808790996E-2</v>
      </c>
      <c r="N22" s="71">
        <v>16482889.5241</v>
      </c>
      <c r="O22" s="71">
        <v>284966439.19819999</v>
      </c>
      <c r="P22" s="71">
        <v>101261</v>
      </c>
      <c r="Q22" s="71">
        <v>98921</v>
      </c>
      <c r="R22" s="72">
        <v>2.3655240040032099</v>
      </c>
      <c r="S22" s="71">
        <v>16.570398534480201</v>
      </c>
      <c r="T22" s="71">
        <v>16.479400143548901</v>
      </c>
      <c r="U22" s="73">
        <v>0.54916235564257798</v>
      </c>
      <c r="V22" s="57"/>
      <c r="W22" s="57"/>
    </row>
    <row r="23" spans="1:23" ht="12" thickBot="1" x14ac:dyDescent="0.2">
      <c r="A23" s="48"/>
      <c r="B23" s="44" t="s">
        <v>21</v>
      </c>
      <c r="C23" s="45"/>
      <c r="D23" s="71">
        <v>3010169.2648999998</v>
      </c>
      <c r="E23" s="71">
        <v>3907689.9689000002</v>
      </c>
      <c r="F23" s="72">
        <v>77.031936741577098</v>
      </c>
      <c r="G23" s="71">
        <v>3151001.1466000001</v>
      </c>
      <c r="H23" s="72">
        <v>-4.4694328928429803</v>
      </c>
      <c r="I23" s="71">
        <v>401407.87329999998</v>
      </c>
      <c r="J23" s="72">
        <v>13.3350598579491</v>
      </c>
      <c r="K23" s="71">
        <v>226685.0644</v>
      </c>
      <c r="L23" s="72">
        <v>7.1940648020581701</v>
      </c>
      <c r="M23" s="72">
        <v>0.77077336066433799</v>
      </c>
      <c r="N23" s="71">
        <v>32291847.0306</v>
      </c>
      <c r="O23" s="71">
        <v>612792687.4914</v>
      </c>
      <c r="P23" s="71">
        <v>99194</v>
      </c>
      <c r="Q23" s="71">
        <v>94602</v>
      </c>
      <c r="R23" s="72">
        <v>4.8540199995771802</v>
      </c>
      <c r="S23" s="71">
        <v>30.346283695586401</v>
      </c>
      <c r="T23" s="71">
        <v>31.5722304169045</v>
      </c>
      <c r="U23" s="73">
        <v>-4.0398578409664703</v>
      </c>
      <c r="V23" s="57"/>
      <c r="W23" s="57"/>
    </row>
    <row r="24" spans="1:23" ht="12" thickBot="1" x14ac:dyDescent="0.2">
      <c r="A24" s="48"/>
      <c r="B24" s="44" t="s">
        <v>22</v>
      </c>
      <c r="C24" s="45"/>
      <c r="D24" s="71">
        <v>329493.33130000002</v>
      </c>
      <c r="E24" s="71">
        <v>394720.79090000002</v>
      </c>
      <c r="F24" s="72">
        <v>83.475038279266897</v>
      </c>
      <c r="G24" s="71">
        <v>320967.06550000003</v>
      </c>
      <c r="H24" s="72">
        <v>2.6564301189960999</v>
      </c>
      <c r="I24" s="71">
        <v>45776.551800000001</v>
      </c>
      <c r="J24" s="72">
        <v>13.893013136075</v>
      </c>
      <c r="K24" s="71">
        <v>57831.731099999997</v>
      </c>
      <c r="L24" s="72">
        <v>18.017964244995099</v>
      </c>
      <c r="M24" s="72">
        <v>-0.20845267936307699</v>
      </c>
      <c r="N24" s="71">
        <v>3466320.0861999998</v>
      </c>
      <c r="O24" s="71">
        <v>57587072.835100003</v>
      </c>
      <c r="P24" s="71">
        <v>32038</v>
      </c>
      <c r="Q24" s="71">
        <v>32914</v>
      </c>
      <c r="R24" s="72">
        <v>-2.6614814364708002</v>
      </c>
      <c r="S24" s="71">
        <v>10.284453814220599</v>
      </c>
      <c r="T24" s="71">
        <v>10.3494104484414</v>
      </c>
      <c r="U24" s="73">
        <v>-0.63160023268288501</v>
      </c>
      <c r="V24" s="57"/>
      <c r="W24" s="57"/>
    </row>
    <row r="25" spans="1:23" ht="12" thickBot="1" x14ac:dyDescent="0.2">
      <c r="A25" s="48"/>
      <c r="B25" s="44" t="s">
        <v>23</v>
      </c>
      <c r="C25" s="45"/>
      <c r="D25" s="71">
        <v>316010.18569999997</v>
      </c>
      <c r="E25" s="71">
        <v>378945.66749999998</v>
      </c>
      <c r="F25" s="72">
        <v>83.391951090191597</v>
      </c>
      <c r="G25" s="71">
        <v>287846.7193</v>
      </c>
      <c r="H25" s="72">
        <v>9.7841887753625798</v>
      </c>
      <c r="I25" s="71">
        <v>25194.8426</v>
      </c>
      <c r="J25" s="72">
        <v>7.9727944667955697</v>
      </c>
      <c r="K25" s="71">
        <v>19896.0517</v>
      </c>
      <c r="L25" s="72">
        <v>6.9120300375089201</v>
      </c>
      <c r="M25" s="72">
        <v>0.26632374000113801</v>
      </c>
      <c r="N25" s="71">
        <v>3180066.2754000002</v>
      </c>
      <c r="O25" s="71">
        <v>64707232.645199999</v>
      </c>
      <c r="P25" s="71">
        <v>23487</v>
      </c>
      <c r="Q25" s="71">
        <v>24004</v>
      </c>
      <c r="R25" s="72">
        <v>-2.1538076987168799</v>
      </c>
      <c r="S25" s="71">
        <v>13.4546849618938</v>
      </c>
      <c r="T25" s="71">
        <v>13.5358882977837</v>
      </c>
      <c r="U25" s="73">
        <v>-0.603532049392981</v>
      </c>
      <c r="V25" s="57"/>
      <c r="W25" s="57"/>
    </row>
    <row r="26" spans="1:23" ht="12" thickBot="1" x14ac:dyDescent="0.2">
      <c r="A26" s="48"/>
      <c r="B26" s="44" t="s">
        <v>24</v>
      </c>
      <c r="C26" s="45"/>
      <c r="D26" s="71">
        <v>685203.1078</v>
      </c>
      <c r="E26" s="71">
        <v>963852.7</v>
      </c>
      <c r="F26" s="72">
        <v>71.090023174702907</v>
      </c>
      <c r="G26" s="71">
        <v>693171.97699999996</v>
      </c>
      <c r="H26" s="72">
        <v>-1.1496236813393199</v>
      </c>
      <c r="I26" s="71">
        <v>126140.15609999999</v>
      </c>
      <c r="J26" s="72">
        <v>18.4091628692406</v>
      </c>
      <c r="K26" s="71">
        <v>138201.16699999999</v>
      </c>
      <c r="L26" s="72">
        <v>19.93750058941</v>
      </c>
      <c r="M26" s="72">
        <v>-8.7271411391193002E-2</v>
      </c>
      <c r="N26" s="71">
        <v>7349827.6343</v>
      </c>
      <c r="O26" s="71">
        <v>136072832.47220001</v>
      </c>
      <c r="P26" s="71">
        <v>49721</v>
      </c>
      <c r="Q26" s="71">
        <v>47193</v>
      </c>
      <c r="R26" s="72">
        <v>5.35672663318711</v>
      </c>
      <c r="S26" s="71">
        <v>13.780959912310699</v>
      </c>
      <c r="T26" s="71">
        <v>13.9011482190155</v>
      </c>
      <c r="U26" s="73">
        <v>-0.87213305509634698</v>
      </c>
      <c r="V26" s="57"/>
      <c r="W26" s="57"/>
    </row>
    <row r="27" spans="1:23" ht="12" thickBot="1" x14ac:dyDescent="0.2">
      <c r="A27" s="48"/>
      <c r="B27" s="44" t="s">
        <v>25</v>
      </c>
      <c r="C27" s="45"/>
      <c r="D27" s="71">
        <v>259722.3799</v>
      </c>
      <c r="E27" s="71">
        <v>379656.70890000003</v>
      </c>
      <c r="F27" s="72">
        <v>68.409795958171699</v>
      </c>
      <c r="G27" s="71">
        <v>268423.51699999999</v>
      </c>
      <c r="H27" s="72">
        <v>-3.2415703352847398</v>
      </c>
      <c r="I27" s="71">
        <v>72569.781900000002</v>
      </c>
      <c r="J27" s="72">
        <v>27.941289436798399</v>
      </c>
      <c r="K27" s="71">
        <v>87073.866899999994</v>
      </c>
      <c r="L27" s="72">
        <v>32.438985925365103</v>
      </c>
      <c r="M27" s="72">
        <v>-0.166572193430403</v>
      </c>
      <c r="N27" s="71">
        <v>3161899.1694</v>
      </c>
      <c r="O27" s="71">
        <v>51066712.193300001</v>
      </c>
      <c r="P27" s="71">
        <v>35910</v>
      </c>
      <c r="Q27" s="71">
        <v>36939</v>
      </c>
      <c r="R27" s="72">
        <v>-2.7856736782262601</v>
      </c>
      <c r="S27" s="71">
        <v>7.2325920328599302</v>
      </c>
      <c r="T27" s="71">
        <v>7.3076553777850002</v>
      </c>
      <c r="U27" s="73">
        <v>-1.03784845853373</v>
      </c>
      <c r="V27" s="57"/>
      <c r="W27" s="57"/>
    </row>
    <row r="28" spans="1:23" ht="12" thickBot="1" x14ac:dyDescent="0.2">
      <c r="A28" s="48"/>
      <c r="B28" s="44" t="s">
        <v>26</v>
      </c>
      <c r="C28" s="45"/>
      <c r="D28" s="71">
        <v>1243906.3936999999</v>
      </c>
      <c r="E28" s="71">
        <v>1148115.0151</v>
      </c>
      <c r="F28" s="72">
        <v>108.343360842786</v>
      </c>
      <c r="G28" s="71">
        <v>920532.33550000004</v>
      </c>
      <c r="H28" s="72">
        <v>35.129027599487301</v>
      </c>
      <c r="I28" s="71">
        <v>-43116.019699999997</v>
      </c>
      <c r="J28" s="72">
        <v>-3.46617879917406</v>
      </c>
      <c r="K28" s="71">
        <v>49126.556600000004</v>
      </c>
      <c r="L28" s="72">
        <v>5.3367551258605399</v>
      </c>
      <c r="M28" s="72">
        <v>-1.8776519805990199</v>
      </c>
      <c r="N28" s="71">
        <v>10840690.848300001</v>
      </c>
      <c r="O28" s="71">
        <v>180281107.48590001</v>
      </c>
      <c r="P28" s="71">
        <v>56013</v>
      </c>
      <c r="Q28" s="71">
        <v>57018</v>
      </c>
      <c r="R28" s="72">
        <v>-1.7626012838051099</v>
      </c>
      <c r="S28" s="71">
        <v>22.2074588702623</v>
      </c>
      <c r="T28" s="71">
        <v>22.197103656740001</v>
      </c>
      <c r="U28" s="73">
        <v>4.6629439157270997E-2</v>
      </c>
      <c r="V28" s="57"/>
      <c r="W28" s="57"/>
    </row>
    <row r="29" spans="1:23" ht="12" thickBot="1" x14ac:dyDescent="0.2">
      <c r="A29" s="48"/>
      <c r="B29" s="44" t="s">
        <v>27</v>
      </c>
      <c r="C29" s="45"/>
      <c r="D29" s="71">
        <v>739348.97329999995</v>
      </c>
      <c r="E29" s="71">
        <v>714690.85140000004</v>
      </c>
      <c r="F29" s="72">
        <v>103.450180151558</v>
      </c>
      <c r="G29" s="71">
        <v>517392.20199999999</v>
      </c>
      <c r="H29" s="72">
        <v>42.8991334701253</v>
      </c>
      <c r="I29" s="71">
        <v>106625.2871</v>
      </c>
      <c r="J29" s="72">
        <v>14.421510132636</v>
      </c>
      <c r="K29" s="71">
        <v>71108.358600000007</v>
      </c>
      <c r="L29" s="72">
        <v>13.7436084898705</v>
      </c>
      <c r="M29" s="72">
        <v>0.49947614034786603</v>
      </c>
      <c r="N29" s="71">
        <v>7226014.8147</v>
      </c>
      <c r="O29" s="71">
        <v>136036384.30880001</v>
      </c>
      <c r="P29" s="71">
        <v>106650</v>
      </c>
      <c r="Q29" s="71">
        <v>106204</v>
      </c>
      <c r="R29" s="72">
        <v>0.41994651802193</v>
      </c>
      <c r="S29" s="71">
        <v>6.9324798246601</v>
      </c>
      <c r="T29" s="71">
        <v>6.7682722948288196</v>
      </c>
      <c r="U29" s="73">
        <v>2.3686694225516201</v>
      </c>
      <c r="V29" s="57"/>
      <c r="W29" s="57"/>
    </row>
    <row r="30" spans="1:23" ht="12" thickBot="1" x14ac:dyDescent="0.2">
      <c r="A30" s="48"/>
      <c r="B30" s="44" t="s">
        <v>28</v>
      </c>
      <c r="C30" s="45"/>
      <c r="D30" s="71">
        <v>1393827.8725999999</v>
      </c>
      <c r="E30" s="71">
        <v>1829652.0425</v>
      </c>
      <c r="F30" s="72">
        <v>76.179942427495803</v>
      </c>
      <c r="G30" s="71">
        <v>1309701.0845000001</v>
      </c>
      <c r="H30" s="72">
        <v>6.4233579017090703</v>
      </c>
      <c r="I30" s="71">
        <v>141948.34030000001</v>
      </c>
      <c r="J30" s="72">
        <v>10.184065270212599</v>
      </c>
      <c r="K30" s="71">
        <v>130965.6526</v>
      </c>
      <c r="L30" s="72">
        <v>9.9996597811475691</v>
      </c>
      <c r="M30" s="72">
        <v>8.3859298082863007E-2</v>
      </c>
      <c r="N30" s="71">
        <v>14038644.0941</v>
      </c>
      <c r="O30" s="71">
        <v>250089281.43779999</v>
      </c>
      <c r="P30" s="71">
        <v>82704</v>
      </c>
      <c r="Q30" s="71">
        <v>80859</v>
      </c>
      <c r="R30" s="72">
        <v>2.2817497124624402</v>
      </c>
      <c r="S30" s="71">
        <v>16.853209912458901</v>
      </c>
      <c r="T30" s="71">
        <v>17.193231070134399</v>
      </c>
      <c r="U30" s="73">
        <v>-2.0175453782497299</v>
      </c>
      <c r="V30" s="57"/>
      <c r="W30" s="57"/>
    </row>
    <row r="31" spans="1:23" ht="12" thickBot="1" x14ac:dyDescent="0.2">
      <c r="A31" s="48"/>
      <c r="B31" s="44" t="s">
        <v>29</v>
      </c>
      <c r="C31" s="45"/>
      <c r="D31" s="71">
        <v>1146982.794</v>
      </c>
      <c r="E31" s="71">
        <v>1076998.4402000001</v>
      </c>
      <c r="F31" s="72">
        <v>106.498092400858</v>
      </c>
      <c r="G31" s="71">
        <v>806492.61199999996</v>
      </c>
      <c r="H31" s="72">
        <v>42.218636219819501</v>
      </c>
      <c r="I31" s="71">
        <v>16778.0082</v>
      </c>
      <c r="J31" s="72">
        <v>1.46279510797962</v>
      </c>
      <c r="K31" s="71">
        <v>34065.722600000001</v>
      </c>
      <c r="L31" s="72">
        <v>4.2239348622824098</v>
      </c>
      <c r="M31" s="72">
        <v>-0.50748121808518498</v>
      </c>
      <c r="N31" s="71">
        <v>10928277.7325</v>
      </c>
      <c r="O31" s="71">
        <v>240971766.65869999</v>
      </c>
      <c r="P31" s="71">
        <v>40423</v>
      </c>
      <c r="Q31" s="71">
        <v>42267</v>
      </c>
      <c r="R31" s="72">
        <v>-4.3627416187569503</v>
      </c>
      <c r="S31" s="71">
        <v>28.374509412958002</v>
      </c>
      <c r="T31" s="71">
        <v>28.638208928951698</v>
      </c>
      <c r="U31" s="73">
        <v>-0.92935356927535495</v>
      </c>
      <c r="V31" s="57"/>
      <c r="W31" s="57"/>
    </row>
    <row r="32" spans="1:23" ht="12" thickBot="1" x14ac:dyDescent="0.2">
      <c r="A32" s="48"/>
      <c r="B32" s="44" t="s">
        <v>30</v>
      </c>
      <c r="C32" s="45"/>
      <c r="D32" s="71">
        <v>128600.5037</v>
      </c>
      <c r="E32" s="71">
        <v>191411.24059999999</v>
      </c>
      <c r="F32" s="72">
        <v>67.1854501840578</v>
      </c>
      <c r="G32" s="71">
        <v>144851.61869999999</v>
      </c>
      <c r="H32" s="72">
        <v>-11.219146286281701</v>
      </c>
      <c r="I32" s="71">
        <v>32382.691900000002</v>
      </c>
      <c r="J32" s="72">
        <v>25.180843751236399</v>
      </c>
      <c r="K32" s="71">
        <v>36447.315399999999</v>
      </c>
      <c r="L32" s="72">
        <v>25.161828170857699</v>
      </c>
      <c r="M32" s="72">
        <v>-0.111520518188838</v>
      </c>
      <c r="N32" s="71">
        <v>1412176.1793</v>
      </c>
      <c r="O32" s="71">
        <v>26124977.656100001</v>
      </c>
      <c r="P32" s="71">
        <v>27721</v>
      </c>
      <c r="Q32" s="71">
        <v>28134</v>
      </c>
      <c r="R32" s="72">
        <v>-1.4679746925428301</v>
      </c>
      <c r="S32" s="71">
        <v>4.6391004545290597</v>
      </c>
      <c r="T32" s="71">
        <v>4.5625024809838601</v>
      </c>
      <c r="U32" s="73">
        <v>1.6511384975596599</v>
      </c>
      <c r="V32" s="57"/>
      <c r="W32" s="57"/>
    </row>
    <row r="33" spans="1:23" ht="12" thickBot="1" x14ac:dyDescent="0.2">
      <c r="A33" s="48"/>
      <c r="B33" s="44" t="s">
        <v>31</v>
      </c>
      <c r="C33" s="45"/>
      <c r="D33" s="74"/>
      <c r="E33" s="74"/>
      <c r="F33" s="74"/>
      <c r="G33" s="71">
        <v>1.7948999999999999</v>
      </c>
      <c r="H33" s="74"/>
      <c r="I33" s="74"/>
      <c r="J33" s="74"/>
      <c r="K33" s="71">
        <v>0</v>
      </c>
      <c r="L33" s="72">
        <v>0</v>
      </c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57"/>
      <c r="W33" s="57"/>
    </row>
    <row r="34" spans="1:23" ht="12" thickBot="1" x14ac:dyDescent="0.2">
      <c r="A34" s="48"/>
      <c r="B34" s="44" t="s">
        <v>71</v>
      </c>
      <c r="C34" s="45"/>
      <c r="D34" s="74"/>
      <c r="E34" s="74"/>
      <c r="F34" s="74"/>
      <c r="G34" s="71">
        <v>1</v>
      </c>
      <c r="H34" s="74"/>
      <c r="I34" s="74"/>
      <c r="J34" s="74"/>
      <c r="K34" s="71">
        <v>0</v>
      </c>
      <c r="L34" s="72">
        <v>0</v>
      </c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customHeight="1" thickBot="1" x14ac:dyDescent="0.2">
      <c r="A35" s="48"/>
      <c r="B35" s="44" t="s">
        <v>32</v>
      </c>
      <c r="C35" s="45"/>
      <c r="D35" s="71">
        <v>193031.23050000001</v>
      </c>
      <c r="E35" s="71">
        <v>231516.69810000001</v>
      </c>
      <c r="F35" s="72">
        <v>83.376806979435798</v>
      </c>
      <c r="G35" s="71">
        <v>188725.37390000001</v>
      </c>
      <c r="H35" s="72">
        <v>2.2815462017744101</v>
      </c>
      <c r="I35" s="71">
        <v>15998.0198</v>
      </c>
      <c r="J35" s="72">
        <v>8.28778833277965</v>
      </c>
      <c r="K35" s="71">
        <v>18897.599200000001</v>
      </c>
      <c r="L35" s="72">
        <v>10.013279512702599</v>
      </c>
      <c r="M35" s="72">
        <v>-0.15343638995158701</v>
      </c>
      <c r="N35" s="71">
        <v>1976469.3221</v>
      </c>
      <c r="O35" s="71">
        <v>37178349.639399998</v>
      </c>
      <c r="P35" s="71">
        <v>13989</v>
      </c>
      <c r="Q35" s="71">
        <v>15175</v>
      </c>
      <c r="R35" s="72">
        <v>-7.8154859967051102</v>
      </c>
      <c r="S35" s="71">
        <v>13.798786939738401</v>
      </c>
      <c r="T35" s="71">
        <v>14.0423275650741</v>
      </c>
      <c r="U35" s="73">
        <v>-1.76494228369022</v>
      </c>
      <c r="V35" s="57"/>
      <c r="W35" s="57"/>
    </row>
    <row r="36" spans="1:23" ht="12" customHeight="1" thickBot="1" x14ac:dyDescent="0.2">
      <c r="A36" s="48"/>
      <c r="B36" s="44" t="s">
        <v>70</v>
      </c>
      <c r="C36" s="45"/>
      <c r="D36" s="71">
        <v>56109.72</v>
      </c>
      <c r="E36" s="74"/>
      <c r="F36" s="74"/>
      <c r="G36" s="74"/>
      <c r="H36" s="74"/>
      <c r="I36" s="71">
        <v>2088.81</v>
      </c>
      <c r="J36" s="72">
        <v>3.7227239772360301</v>
      </c>
      <c r="K36" s="74"/>
      <c r="L36" s="74"/>
      <c r="M36" s="74"/>
      <c r="N36" s="71">
        <v>1028669.83</v>
      </c>
      <c r="O36" s="71">
        <v>11758595.73</v>
      </c>
      <c r="P36" s="71">
        <v>59</v>
      </c>
      <c r="Q36" s="71">
        <v>52</v>
      </c>
      <c r="R36" s="72">
        <v>13.461538461538501</v>
      </c>
      <c r="S36" s="71">
        <v>951.01220338983103</v>
      </c>
      <c r="T36" s="71">
        <v>1288.0180769230799</v>
      </c>
      <c r="U36" s="73">
        <v>-35.436545643894704</v>
      </c>
      <c r="V36" s="57"/>
      <c r="W36" s="57"/>
    </row>
    <row r="37" spans="1:23" ht="12" customHeight="1" thickBot="1" x14ac:dyDescent="0.2">
      <c r="A37" s="48"/>
      <c r="B37" s="44" t="s">
        <v>36</v>
      </c>
      <c r="C37" s="45"/>
      <c r="D37" s="71">
        <v>321188.96000000002</v>
      </c>
      <c r="E37" s="71">
        <v>275215.32929999998</v>
      </c>
      <c r="F37" s="72">
        <v>116.704603924837</v>
      </c>
      <c r="G37" s="71">
        <v>544391.64</v>
      </c>
      <c r="H37" s="72">
        <v>-41.000387147752697</v>
      </c>
      <c r="I37" s="71">
        <v>-33920.68</v>
      </c>
      <c r="J37" s="72">
        <v>-10.5609732040603</v>
      </c>
      <c r="K37" s="71">
        <v>-61972.63</v>
      </c>
      <c r="L37" s="72">
        <v>-11.3838320514988</v>
      </c>
      <c r="M37" s="72">
        <v>-0.45265062980222098</v>
      </c>
      <c r="N37" s="71">
        <v>2930019.94</v>
      </c>
      <c r="O37" s="71">
        <v>96739494.670000002</v>
      </c>
      <c r="P37" s="71">
        <v>128</v>
      </c>
      <c r="Q37" s="71">
        <v>108</v>
      </c>
      <c r="R37" s="72">
        <v>18.518518518518501</v>
      </c>
      <c r="S37" s="71">
        <v>2509.2887500000002</v>
      </c>
      <c r="T37" s="71">
        <v>2723.4097222222199</v>
      </c>
      <c r="U37" s="73">
        <v>-8.5331340294026301</v>
      </c>
      <c r="V37" s="57"/>
      <c r="W37" s="57"/>
    </row>
    <row r="38" spans="1:23" ht="12" customHeight="1" thickBot="1" x14ac:dyDescent="0.2">
      <c r="A38" s="48"/>
      <c r="B38" s="44" t="s">
        <v>37</v>
      </c>
      <c r="C38" s="45"/>
      <c r="D38" s="71">
        <v>485393.29</v>
      </c>
      <c r="E38" s="71">
        <v>280124.42200000002</v>
      </c>
      <c r="F38" s="72">
        <v>173.27774798585801</v>
      </c>
      <c r="G38" s="71">
        <v>1601999.63</v>
      </c>
      <c r="H38" s="72">
        <v>-69.700786385325202</v>
      </c>
      <c r="I38" s="71">
        <v>-17484.54</v>
      </c>
      <c r="J38" s="72">
        <v>-3.60213879347199</v>
      </c>
      <c r="K38" s="71">
        <v>-32905.410000000003</v>
      </c>
      <c r="L38" s="72">
        <v>-2.0540210736503099</v>
      </c>
      <c r="M38" s="72">
        <v>-0.46864239041543598</v>
      </c>
      <c r="N38" s="71">
        <v>3968823.33</v>
      </c>
      <c r="O38" s="71">
        <v>101629828.43000001</v>
      </c>
      <c r="P38" s="71">
        <v>220</v>
      </c>
      <c r="Q38" s="71">
        <v>199</v>
      </c>
      <c r="R38" s="72">
        <v>10.5527638190955</v>
      </c>
      <c r="S38" s="71">
        <v>2206.3331363636398</v>
      </c>
      <c r="T38" s="71">
        <v>2113.14809045226</v>
      </c>
      <c r="U38" s="73">
        <v>4.22352564875845</v>
      </c>
      <c r="V38" s="57"/>
      <c r="W38" s="57"/>
    </row>
    <row r="39" spans="1:23" ht="12" thickBot="1" x14ac:dyDescent="0.2">
      <c r="A39" s="48"/>
      <c r="B39" s="44" t="s">
        <v>38</v>
      </c>
      <c r="C39" s="45"/>
      <c r="D39" s="71">
        <v>272128.15000000002</v>
      </c>
      <c r="E39" s="71">
        <v>159337.99479999999</v>
      </c>
      <c r="F39" s="72">
        <v>170.786729393434</v>
      </c>
      <c r="G39" s="71">
        <v>548611.55000000005</v>
      </c>
      <c r="H39" s="72">
        <v>-50.396933859668103</v>
      </c>
      <c r="I39" s="71">
        <v>-45586.03</v>
      </c>
      <c r="J39" s="72">
        <v>-16.751677472543701</v>
      </c>
      <c r="K39" s="71">
        <v>-65716.56</v>
      </c>
      <c r="L39" s="72">
        <v>-11.9787051512131</v>
      </c>
      <c r="M39" s="72">
        <v>-0.30632355071537498</v>
      </c>
      <c r="N39" s="71">
        <v>2440826.37</v>
      </c>
      <c r="O39" s="71">
        <v>64749776.75</v>
      </c>
      <c r="P39" s="71">
        <v>192</v>
      </c>
      <c r="Q39" s="71">
        <v>142</v>
      </c>
      <c r="R39" s="72">
        <v>35.2112676056338</v>
      </c>
      <c r="S39" s="71">
        <v>1417.3341145833299</v>
      </c>
      <c r="T39" s="71">
        <v>1650.6458450704199</v>
      </c>
      <c r="U39" s="73">
        <v>-16.461307752807301</v>
      </c>
      <c r="V39" s="57"/>
      <c r="W39" s="57"/>
    </row>
    <row r="40" spans="1:23" ht="12" customHeight="1" thickBot="1" x14ac:dyDescent="0.2">
      <c r="A40" s="48"/>
      <c r="B40" s="44" t="s">
        <v>73</v>
      </c>
      <c r="C40" s="45"/>
      <c r="D40" s="71">
        <v>20.57</v>
      </c>
      <c r="E40" s="74"/>
      <c r="F40" s="74"/>
      <c r="G40" s="71">
        <v>0.72</v>
      </c>
      <c r="H40" s="72">
        <v>2756.9444444444498</v>
      </c>
      <c r="I40" s="71">
        <v>18.84</v>
      </c>
      <c r="J40" s="72">
        <v>91.589693728731206</v>
      </c>
      <c r="K40" s="71">
        <v>0.08</v>
      </c>
      <c r="L40" s="72">
        <v>11.1111111111111</v>
      </c>
      <c r="M40" s="72">
        <v>234.5</v>
      </c>
      <c r="N40" s="71">
        <v>96.8</v>
      </c>
      <c r="O40" s="71">
        <v>3779.84</v>
      </c>
      <c r="P40" s="71">
        <v>17</v>
      </c>
      <c r="Q40" s="71">
        <v>3</v>
      </c>
      <c r="R40" s="72">
        <v>466.66666666666703</v>
      </c>
      <c r="S40" s="71">
        <v>1.21</v>
      </c>
      <c r="T40" s="71">
        <v>1.1399999999999999</v>
      </c>
      <c r="U40" s="73">
        <v>5.7851239669421499</v>
      </c>
      <c r="V40" s="57"/>
      <c r="W40" s="57"/>
    </row>
    <row r="41" spans="1:23" ht="12" customHeight="1" thickBot="1" x14ac:dyDescent="0.2">
      <c r="A41" s="48"/>
      <c r="B41" s="44" t="s">
        <v>33</v>
      </c>
      <c r="C41" s="45"/>
      <c r="D41" s="71">
        <v>177483.5894</v>
      </c>
      <c r="E41" s="71">
        <v>144269.78450000001</v>
      </c>
      <c r="F41" s="72">
        <v>123.022010475104</v>
      </c>
      <c r="G41" s="71">
        <v>275090.59779999999</v>
      </c>
      <c r="H41" s="72">
        <v>-35.4817682540221</v>
      </c>
      <c r="I41" s="71">
        <v>12384.659900000001</v>
      </c>
      <c r="J41" s="72">
        <v>6.9779183201486399</v>
      </c>
      <c r="K41" s="71">
        <v>15909.2305</v>
      </c>
      <c r="L41" s="72">
        <v>5.7832694491312804</v>
      </c>
      <c r="M41" s="72">
        <v>-0.221542493837147</v>
      </c>
      <c r="N41" s="71">
        <v>2175385.0525000002</v>
      </c>
      <c r="O41" s="71">
        <v>41516161.5572</v>
      </c>
      <c r="P41" s="71">
        <v>311</v>
      </c>
      <c r="Q41" s="71">
        <v>334</v>
      </c>
      <c r="R41" s="72">
        <v>-6.88622754491018</v>
      </c>
      <c r="S41" s="71">
        <v>570.68678263665595</v>
      </c>
      <c r="T41" s="71">
        <v>731.41412035928204</v>
      </c>
      <c r="U41" s="73">
        <v>-28.163844443714201</v>
      </c>
      <c r="V41" s="57"/>
      <c r="W41" s="57"/>
    </row>
    <row r="42" spans="1:23" ht="12" thickBot="1" x14ac:dyDescent="0.2">
      <c r="A42" s="48"/>
      <c r="B42" s="44" t="s">
        <v>34</v>
      </c>
      <c r="C42" s="45"/>
      <c r="D42" s="71">
        <v>491508.41609999997</v>
      </c>
      <c r="E42" s="71">
        <v>454777.36690000002</v>
      </c>
      <c r="F42" s="72">
        <v>108.07671002855299</v>
      </c>
      <c r="G42" s="71">
        <v>784399.32510000002</v>
      </c>
      <c r="H42" s="72">
        <v>-37.339515681335001</v>
      </c>
      <c r="I42" s="71">
        <v>23333.993999999999</v>
      </c>
      <c r="J42" s="72">
        <v>4.7474251173865101</v>
      </c>
      <c r="K42" s="71">
        <v>40875.903200000001</v>
      </c>
      <c r="L42" s="72">
        <v>5.2111089201649801</v>
      </c>
      <c r="M42" s="72">
        <v>-0.429150375324306</v>
      </c>
      <c r="N42" s="71">
        <v>4331237.5668000001</v>
      </c>
      <c r="O42" s="71">
        <v>106238426.6213</v>
      </c>
      <c r="P42" s="71">
        <v>2538</v>
      </c>
      <c r="Q42" s="71">
        <v>2154</v>
      </c>
      <c r="R42" s="72">
        <v>17.827298050139301</v>
      </c>
      <c r="S42" s="71">
        <v>193.65973841607601</v>
      </c>
      <c r="T42" s="71">
        <v>191.77550181058501</v>
      </c>
      <c r="U42" s="73">
        <v>0.97296248611179903</v>
      </c>
      <c r="V42" s="57"/>
      <c r="W42" s="57"/>
    </row>
    <row r="43" spans="1:23" ht="12" thickBot="1" x14ac:dyDescent="0.2">
      <c r="A43" s="48"/>
      <c r="B43" s="44" t="s">
        <v>39</v>
      </c>
      <c r="C43" s="45"/>
      <c r="D43" s="71">
        <v>115453.86</v>
      </c>
      <c r="E43" s="71">
        <v>117997.265</v>
      </c>
      <c r="F43" s="72">
        <v>97.844522074303995</v>
      </c>
      <c r="G43" s="71">
        <v>192056.41</v>
      </c>
      <c r="H43" s="72">
        <v>-39.885443032075798</v>
      </c>
      <c r="I43" s="71">
        <v>-6859.64</v>
      </c>
      <c r="J43" s="72">
        <v>-5.9414557469105</v>
      </c>
      <c r="K43" s="71">
        <v>-17599.2</v>
      </c>
      <c r="L43" s="72">
        <v>-9.16355772764887</v>
      </c>
      <c r="M43" s="72">
        <v>-0.61023001045502101</v>
      </c>
      <c r="N43" s="71">
        <v>1143877.3600000001</v>
      </c>
      <c r="O43" s="71">
        <v>43839743.549999997</v>
      </c>
      <c r="P43" s="71">
        <v>89</v>
      </c>
      <c r="Q43" s="71">
        <v>104</v>
      </c>
      <c r="R43" s="72">
        <v>-14.4230769230769</v>
      </c>
      <c r="S43" s="71">
        <v>1297.2343820224701</v>
      </c>
      <c r="T43" s="71">
        <v>1405.2437500000001</v>
      </c>
      <c r="U43" s="73">
        <v>-8.3261259086530401</v>
      </c>
      <c r="V43" s="57"/>
      <c r="W43" s="57"/>
    </row>
    <row r="44" spans="1:23" ht="12" thickBot="1" x14ac:dyDescent="0.2">
      <c r="A44" s="48"/>
      <c r="B44" s="44" t="s">
        <v>40</v>
      </c>
      <c r="C44" s="45"/>
      <c r="D44" s="71">
        <v>71145.33</v>
      </c>
      <c r="E44" s="71">
        <v>24098.0674</v>
      </c>
      <c r="F44" s="72">
        <v>295.23251312675802</v>
      </c>
      <c r="G44" s="71">
        <v>87817.16</v>
      </c>
      <c r="H44" s="72">
        <v>-18.984706405900599</v>
      </c>
      <c r="I44" s="71">
        <v>9430.48</v>
      </c>
      <c r="J44" s="72">
        <v>13.255234039957401</v>
      </c>
      <c r="K44" s="71">
        <v>11509.91</v>
      </c>
      <c r="L44" s="72">
        <v>13.1066752784991</v>
      </c>
      <c r="M44" s="72">
        <v>-0.18066431449073</v>
      </c>
      <c r="N44" s="71">
        <v>674956.87</v>
      </c>
      <c r="O44" s="71">
        <v>16761945.33</v>
      </c>
      <c r="P44" s="71">
        <v>62</v>
      </c>
      <c r="Q44" s="71">
        <v>90</v>
      </c>
      <c r="R44" s="72">
        <v>-31.1111111111111</v>
      </c>
      <c r="S44" s="71">
        <v>1147.50532258065</v>
      </c>
      <c r="T44" s="71">
        <v>733.81833333333304</v>
      </c>
      <c r="U44" s="73">
        <v>36.0509865276236</v>
      </c>
      <c r="V44" s="57"/>
      <c r="W44" s="57"/>
    </row>
    <row r="45" spans="1:23" ht="12" thickBot="1" x14ac:dyDescent="0.2">
      <c r="A45" s="46"/>
      <c r="B45" s="44" t="s">
        <v>35</v>
      </c>
      <c r="C45" s="45"/>
      <c r="D45" s="76">
        <v>214393.64290000001</v>
      </c>
      <c r="E45" s="77"/>
      <c r="F45" s="77"/>
      <c r="G45" s="76">
        <v>6389.6288000000004</v>
      </c>
      <c r="H45" s="78">
        <v>3255.3379955342598</v>
      </c>
      <c r="I45" s="76">
        <v>9917.1952000000001</v>
      </c>
      <c r="J45" s="78">
        <v>4.6256946175524902</v>
      </c>
      <c r="K45" s="76">
        <v>720.78650000000005</v>
      </c>
      <c r="L45" s="78">
        <v>11.280569224929</v>
      </c>
      <c r="M45" s="78">
        <v>12.758852586723</v>
      </c>
      <c r="N45" s="76">
        <v>595415.59299999999</v>
      </c>
      <c r="O45" s="76">
        <v>5192480.7446999997</v>
      </c>
      <c r="P45" s="76">
        <v>35</v>
      </c>
      <c r="Q45" s="76">
        <v>31</v>
      </c>
      <c r="R45" s="78">
        <v>12.9032258064516</v>
      </c>
      <c r="S45" s="76">
        <v>6125.5326542857201</v>
      </c>
      <c r="T45" s="76">
        <v>4039.2796741935499</v>
      </c>
      <c r="U45" s="79">
        <v>34.058311298569699</v>
      </c>
      <c r="V45" s="57"/>
      <c r="W45" s="57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13:C13"/>
    <mergeCell ref="B14:C14"/>
    <mergeCell ref="B15:C15"/>
    <mergeCell ref="B16:C16"/>
    <mergeCell ref="B17:C17"/>
    <mergeCell ref="B18:C18"/>
    <mergeCell ref="B40:C40"/>
    <mergeCell ref="B41:C41"/>
    <mergeCell ref="B42:C42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99390</v>
      </c>
      <c r="D2" s="32">
        <v>796946.24888205098</v>
      </c>
      <c r="E2" s="32">
        <v>649098.52972820494</v>
      </c>
      <c r="F2" s="32">
        <v>147847.719153846</v>
      </c>
      <c r="G2" s="32">
        <v>649098.52972820494</v>
      </c>
      <c r="H2" s="32">
        <v>0.18551780544954599</v>
      </c>
    </row>
    <row r="3" spans="1:8" ht="14.25" x14ac:dyDescent="0.2">
      <c r="A3" s="32">
        <v>2</v>
      </c>
      <c r="B3" s="33">
        <v>13</v>
      </c>
      <c r="C3" s="32">
        <v>22471</v>
      </c>
      <c r="D3" s="32">
        <v>145252.94258606</v>
      </c>
      <c r="E3" s="32">
        <v>113878.550954512</v>
      </c>
      <c r="F3" s="32">
        <v>31374.3916315483</v>
      </c>
      <c r="G3" s="32">
        <v>113878.550954512</v>
      </c>
      <c r="H3" s="32">
        <v>0.21599832039863501</v>
      </c>
    </row>
    <row r="4" spans="1:8" ht="14.25" x14ac:dyDescent="0.2">
      <c r="A4" s="32">
        <v>3</v>
      </c>
      <c r="B4" s="33">
        <v>14</v>
      </c>
      <c r="C4" s="32">
        <v>137075</v>
      </c>
      <c r="D4" s="32">
        <v>230088.47724615401</v>
      </c>
      <c r="E4" s="32">
        <v>178451.427410256</v>
      </c>
      <c r="F4" s="32">
        <v>51637.0498358974</v>
      </c>
      <c r="G4" s="32">
        <v>178451.427410256</v>
      </c>
      <c r="H4" s="32">
        <v>0.22442258062603901</v>
      </c>
    </row>
    <row r="5" spans="1:8" ht="14.25" x14ac:dyDescent="0.2">
      <c r="A5" s="32">
        <v>4</v>
      </c>
      <c r="B5" s="33">
        <v>15</v>
      </c>
      <c r="C5" s="32">
        <v>4885</v>
      </c>
      <c r="D5" s="32">
        <v>74757.367657265</v>
      </c>
      <c r="E5" s="32">
        <v>70948.886621367506</v>
      </c>
      <c r="F5" s="32">
        <v>3808.4810358974401</v>
      </c>
      <c r="G5" s="32">
        <v>70948.886621367506</v>
      </c>
      <c r="H5" s="32">
        <v>5.09445577773407E-2</v>
      </c>
    </row>
    <row r="6" spans="1:8" ht="14.25" x14ac:dyDescent="0.2">
      <c r="A6" s="32">
        <v>5</v>
      </c>
      <c r="B6" s="33">
        <v>16</v>
      </c>
      <c r="C6" s="32">
        <v>3516</v>
      </c>
      <c r="D6" s="32">
        <v>232740.47425384601</v>
      </c>
      <c r="E6" s="32">
        <v>213230.98534615399</v>
      </c>
      <c r="F6" s="32">
        <v>19509.488907692299</v>
      </c>
      <c r="G6" s="32">
        <v>213230.98534615399</v>
      </c>
      <c r="H6" s="32">
        <v>8.3825080146625597E-2</v>
      </c>
    </row>
    <row r="7" spans="1:8" ht="14.25" x14ac:dyDescent="0.2">
      <c r="A7" s="32">
        <v>6</v>
      </c>
      <c r="B7" s="33">
        <v>17</v>
      </c>
      <c r="C7" s="32">
        <v>30373</v>
      </c>
      <c r="D7" s="32">
        <v>391929.23622393201</v>
      </c>
      <c r="E7" s="32">
        <v>354905.73745982902</v>
      </c>
      <c r="F7" s="32">
        <v>37023.498764102602</v>
      </c>
      <c r="G7" s="32">
        <v>354905.73745982902</v>
      </c>
      <c r="H7" s="32">
        <v>9.4464753690763001E-2</v>
      </c>
    </row>
    <row r="8" spans="1:8" ht="14.25" x14ac:dyDescent="0.2">
      <c r="A8" s="32">
        <v>7</v>
      </c>
      <c r="B8" s="33">
        <v>18</v>
      </c>
      <c r="C8" s="32">
        <v>72813</v>
      </c>
      <c r="D8" s="32">
        <v>184189.956279487</v>
      </c>
      <c r="E8" s="32">
        <v>149667.86963076901</v>
      </c>
      <c r="F8" s="32">
        <v>34522.086648717901</v>
      </c>
      <c r="G8" s="32">
        <v>149667.86963076901</v>
      </c>
      <c r="H8" s="32">
        <v>0.187426542391566</v>
      </c>
    </row>
    <row r="9" spans="1:8" ht="14.25" x14ac:dyDescent="0.2">
      <c r="A9" s="32">
        <v>8</v>
      </c>
      <c r="B9" s="33">
        <v>19</v>
      </c>
      <c r="C9" s="32">
        <v>24387</v>
      </c>
      <c r="D9" s="32">
        <v>151980.744562393</v>
      </c>
      <c r="E9" s="32">
        <v>140029.683999145</v>
      </c>
      <c r="F9" s="32">
        <v>11951.0605632479</v>
      </c>
      <c r="G9" s="32">
        <v>140029.683999145</v>
      </c>
      <c r="H9" s="32">
        <v>7.8635360009975203E-2</v>
      </c>
    </row>
    <row r="10" spans="1:8" ht="14.25" x14ac:dyDescent="0.2">
      <c r="A10" s="32">
        <v>9</v>
      </c>
      <c r="B10" s="33">
        <v>21</v>
      </c>
      <c r="C10" s="32">
        <v>305809</v>
      </c>
      <c r="D10" s="32">
        <v>1244577.8680811999</v>
      </c>
      <c r="E10" s="32">
        <v>1239221.7454854699</v>
      </c>
      <c r="F10" s="32">
        <v>5356.1225957264996</v>
      </c>
      <c r="G10" s="32">
        <v>1239221.7454854699</v>
      </c>
      <c r="H10" s="35">
        <v>4.3035656772397804E-3</v>
      </c>
    </row>
    <row r="11" spans="1:8" ht="14.25" x14ac:dyDescent="0.2">
      <c r="A11" s="32">
        <v>10</v>
      </c>
      <c r="B11" s="33">
        <v>22</v>
      </c>
      <c r="C11" s="32">
        <v>152652</v>
      </c>
      <c r="D11" s="32">
        <v>2054093.1215743599</v>
      </c>
      <c r="E11" s="32">
        <v>2031748.3115777799</v>
      </c>
      <c r="F11" s="32">
        <v>22344.8099965812</v>
      </c>
      <c r="G11" s="32">
        <v>2031748.3115777799</v>
      </c>
      <c r="H11" s="32">
        <v>1.08781874404287E-2</v>
      </c>
    </row>
    <row r="12" spans="1:8" ht="14.25" x14ac:dyDescent="0.2">
      <c r="A12" s="32">
        <v>11</v>
      </c>
      <c r="B12" s="33">
        <v>23</v>
      </c>
      <c r="C12" s="32">
        <v>299633.08399999997</v>
      </c>
      <c r="D12" s="32">
        <v>2185119.92363095</v>
      </c>
      <c r="E12" s="32">
        <v>1841221.3352533199</v>
      </c>
      <c r="F12" s="32">
        <v>343898.58837763401</v>
      </c>
      <c r="G12" s="32">
        <v>1841221.3352533199</v>
      </c>
      <c r="H12" s="32">
        <v>0.15738202039098501</v>
      </c>
    </row>
    <row r="13" spans="1:8" ht="14.25" x14ac:dyDescent="0.2">
      <c r="A13" s="32">
        <v>12</v>
      </c>
      <c r="B13" s="33">
        <v>24</v>
      </c>
      <c r="C13" s="32">
        <v>22672.04</v>
      </c>
      <c r="D13" s="32">
        <v>525817.99615555594</v>
      </c>
      <c r="E13" s="32">
        <v>483144.64392735</v>
      </c>
      <c r="F13" s="32">
        <v>42673.352228205098</v>
      </c>
      <c r="G13" s="32">
        <v>483144.64392735</v>
      </c>
      <c r="H13" s="32">
        <v>8.1156127291582503E-2</v>
      </c>
    </row>
    <row r="14" spans="1:8" ht="14.25" x14ac:dyDescent="0.2">
      <c r="A14" s="32">
        <v>13</v>
      </c>
      <c r="B14" s="33">
        <v>25</v>
      </c>
      <c r="C14" s="32">
        <v>97606</v>
      </c>
      <c r="D14" s="32">
        <v>1067164.6808136799</v>
      </c>
      <c r="E14" s="32">
        <v>968501.42466239305</v>
      </c>
      <c r="F14" s="32">
        <v>98663.256151282098</v>
      </c>
      <c r="G14" s="32">
        <v>968501.42466239305</v>
      </c>
      <c r="H14" s="32">
        <v>9.2453637123798796E-2</v>
      </c>
    </row>
    <row r="15" spans="1:8" ht="14.25" x14ac:dyDescent="0.2">
      <c r="A15" s="32">
        <v>14</v>
      </c>
      <c r="B15" s="33">
        <v>26</v>
      </c>
      <c r="C15" s="32">
        <v>75348</v>
      </c>
      <c r="D15" s="32">
        <v>410513.21090084699</v>
      </c>
      <c r="E15" s="32">
        <v>361444.92210063501</v>
      </c>
      <c r="F15" s="32">
        <v>49068.288800211798</v>
      </c>
      <c r="G15" s="32">
        <v>361444.92210063501</v>
      </c>
      <c r="H15" s="32">
        <v>0.119529134501017</v>
      </c>
    </row>
    <row r="16" spans="1:8" ht="14.25" x14ac:dyDescent="0.2">
      <c r="A16" s="32">
        <v>15</v>
      </c>
      <c r="B16" s="33">
        <v>27</v>
      </c>
      <c r="C16" s="32">
        <v>254472.83100000001</v>
      </c>
      <c r="D16" s="32">
        <v>1677937.05359145</v>
      </c>
      <c r="E16" s="32">
        <v>1533642.0170923099</v>
      </c>
      <c r="F16" s="32">
        <v>144295.036499145</v>
      </c>
      <c r="G16" s="32">
        <v>1533642.0170923099</v>
      </c>
      <c r="H16" s="32">
        <v>8.5995500361766605E-2</v>
      </c>
    </row>
    <row r="17" spans="1:8" ht="14.25" x14ac:dyDescent="0.2">
      <c r="A17" s="32">
        <v>16</v>
      </c>
      <c r="B17" s="33">
        <v>29</v>
      </c>
      <c r="C17" s="32">
        <v>232210</v>
      </c>
      <c r="D17" s="32">
        <v>3010171.3147504302</v>
      </c>
      <c r="E17" s="32">
        <v>2608761.4391205101</v>
      </c>
      <c r="F17" s="32">
        <v>401409.87562991498</v>
      </c>
      <c r="G17" s="32">
        <v>2608761.4391205101</v>
      </c>
      <c r="H17" s="32">
        <v>0.13335117295913601</v>
      </c>
    </row>
    <row r="18" spans="1:8" ht="14.25" x14ac:dyDescent="0.2">
      <c r="A18" s="32">
        <v>17</v>
      </c>
      <c r="B18" s="33">
        <v>31</v>
      </c>
      <c r="C18" s="32">
        <v>38584.894999999997</v>
      </c>
      <c r="D18" s="32">
        <v>329493.50086253701</v>
      </c>
      <c r="E18" s="32">
        <v>283716.78161080601</v>
      </c>
      <c r="F18" s="32">
        <v>45776.719251730901</v>
      </c>
      <c r="G18" s="32">
        <v>283716.78161080601</v>
      </c>
      <c r="H18" s="32">
        <v>0.13893056807463</v>
      </c>
    </row>
    <row r="19" spans="1:8" ht="14.25" x14ac:dyDescent="0.2">
      <c r="A19" s="32">
        <v>18</v>
      </c>
      <c r="B19" s="33">
        <v>32</v>
      </c>
      <c r="C19" s="32">
        <v>26676.853999999999</v>
      </c>
      <c r="D19" s="32">
        <v>316010.18077401898</v>
      </c>
      <c r="E19" s="32">
        <v>290815.33358933899</v>
      </c>
      <c r="F19" s="32">
        <v>25194.8471846793</v>
      </c>
      <c r="G19" s="32">
        <v>290815.33358933899</v>
      </c>
      <c r="H19" s="32">
        <v>7.9727960418770102E-2</v>
      </c>
    </row>
    <row r="20" spans="1:8" ht="14.25" x14ac:dyDescent="0.2">
      <c r="A20" s="32">
        <v>19</v>
      </c>
      <c r="B20" s="33">
        <v>33</v>
      </c>
      <c r="C20" s="32">
        <v>59669.086000000003</v>
      </c>
      <c r="D20" s="32">
        <v>685202.87141558097</v>
      </c>
      <c r="E20" s="32">
        <v>559062.91761611297</v>
      </c>
      <c r="F20" s="32">
        <v>126139.953799468</v>
      </c>
      <c r="G20" s="32">
        <v>559062.91761611297</v>
      </c>
      <c r="H20" s="32">
        <v>0.18409139695937299</v>
      </c>
    </row>
    <row r="21" spans="1:8" ht="14.25" x14ac:dyDescent="0.2">
      <c r="A21" s="32">
        <v>20</v>
      </c>
      <c r="B21" s="33">
        <v>34</v>
      </c>
      <c r="C21" s="32">
        <v>49084.243999999999</v>
      </c>
      <c r="D21" s="32">
        <v>259722.28248894899</v>
      </c>
      <c r="E21" s="32">
        <v>187152.60981436301</v>
      </c>
      <c r="F21" s="32">
        <v>72569.672674586604</v>
      </c>
      <c r="G21" s="32">
        <v>187152.60981436301</v>
      </c>
      <c r="H21" s="32">
        <v>0.27941257861721702</v>
      </c>
    </row>
    <row r="22" spans="1:8" ht="14.25" x14ac:dyDescent="0.2">
      <c r="A22" s="32">
        <v>21</v>
      </c>
      <c r="B22" s="33">
        <v>35</v>
      </c>
      <c r="C22" s="32">
        <v>52477.055</v>
      </c>
      <c r="D22" s="32">
        <v>1243906.39292035</v>
      </c>
      <c r="E22" s="32">
        <v>1287022.43157611</v>
      </c>
      <c r="F22" s="32">
        <v>-43116.0386557522</v>
      </c>
      <c r="G22" s="32">
        <v>1287022.43157611</v>
      </c>
      <c r="H22" s="32">
        <v>-3.4661803252355197E-2</v>
      </c>
    </row>
    <row r="23" spans="1:8" ht="14.25" x14ac:dyDescent="0.2">
      <c r="A23" s="32">
        <v>22</v>
      </c>
      <c r="B23" s="33">
        <v>36</v>
      </c>
      <c r="C23" s="32">
        <v>164601.20499999999</v>
      </c>
      <c r="D23" s="32">
        <v>739348.97271769901</v>
      </c>
      <c r="E23" s="32">
        <v>632723.64948343497</v>
      </c>
      <c r="F23" s="32">
        <v>106625.323234264</v>
      </c>
      <c r="G23" s="32">
        <v>632723.64948343497</v>
      </c>
      <c r="H23" s="32">
        <v>0.14421515031302601</v>
      </c>
    </row>
    <row r="24" spans="1:8" ht="14.25" x14ac:dyDescent="0.2">
      <c r="A24" s="32">
        <v>23</v>
      </c>
      <c r="B24" s="33">
        <v>37</v>
      </c>
      <c r="C24" s="32">
        <v>158611.05900000001</v>
      </c>
      <c r="D24" s="32">
        <v>1393827.89226549</v>
      </c>
      <c r="E24" s="32">
        <v>1251879.5219610599</v>
      </c>
      <c r="F24" s="32">
        <v>141948.37030442301</v>
      </c>
      <c r="G24" s="32">
        <v>1251879.5219610599</v>
      </c>
      <c r="H24" s="32">
        <v>0.101840672791893</v>
      </c>
    </row>
    <row r="25" spans="1:8" ht="14.25" x14ac:dyDescent="0.2">
      <c r="A25" s="32">
        <v>24</v>
      </c>
      <c r="B25" s="33">
        <v>38</v>
      </c>
      <c r="C25" s="32">
        <v>246187.04800000001</v>
      </c>
      <c r="D25" s="32">
        <v>1146982.74865398</v>
      </c>
      <c r="E25" s="32">
        <v>1130204.8155008799</v>
      </c>
      <c r="F25" s="32">
        <v>16777.9331530973</v>
      </c>
      <c r="G25" s="32">
        <v>1130204.8155008799</v>
      </c>
      <c r="H25" s="32">
        <v>1.46278862282687E-2</v>
      </c>
    </row>
    <row r="26" spans="1:8" ht="14.25" x14ac:dyDescent="0.2">
      <c r="A26" s="32">
        <v>25</v>
      </c>
      <c r="B26" s="33">
        <v>39</v>
      </c>
      <c r="C26" s="32">
        <v>91151.467000000004</v>
      </c>
      <c r="D26" s="32">
        <v>128600.484127487</v>
      </c>
      <c r="E26" s="32">
        <v>96217.805344820896</v>
      </c>
      <c r="F26" s="32">
        <v>32382.6787826656</v>
      </c>
      <c r="G26" s="32">
        <v>96217.805344820896</v>
      </c>
      <c r="H26" s="32">
        <v>0.25180837383600702</v>
      </c>
    </row>
    <row r="27" spans="1:8" ht="14.25" x14ac:dyDescent="0.2">
      <c r="A27" s="32">
        <v>26</v>
      </c>
      <c r="B27" s="33">
        <v>42</v>
      </c>
      <c r="C27" s="32">
        <v>10954.904</v>
      </c>
      <c r="D27" s="32">
        <v>193031.23019999999</v>
      </c>
      <c r="E27" s="32">
        <v>177033.2101</v>
      </c>
      <c r="F27" s="32">
        <v>15998.0201</v>
      </c>
      <c r="G27" s="32">
        <v>177033.2101</v>
      </c>
      <c r="H27" s="32">
        <v>8.2877885010754104E-2</v>
      </c>
    </row>
    <row r="28" spans="1:8" ht="14.25" x14ac:dyDescent="0.2">
      <c r="A28" s="32">
        <v>27</v>
      </c>
      <c r="B28" s="33">
        <v>75</v>
      </c>
      <c r="C28" s="32">
        <v>321</v>
      </c>
      <c r="D28" s="32">
        <v>177483.58974359001</v>
      </c>
      <c r="E28" s="32">
        <v>165098.930769231</v>
      </c>
      <c r="F28" s="32">
        <v>12384.658974358999</v>
      </c>
      <c r="G28" s="32">
        <v>165098.930769231</v>
      </c>
      <c r="H28" s="32">
        <v>6.977917785104E-2</v>
      </c>
    </row>
    <row r="29" spans="1:8" ht="14.25" x14ac:dyDescent="0.2">
      <c r="A29" s="32">
        <v>28</v>
      </c>
      <c r="B29" s="33">
        <v>76</v>
      </c>
      <c r="C29" s="32">
        <v>2665</v>
      </c>
      <c r="D29" s="32">
        <v>491508.40784871799</v>
      </c>
      <c r="E29" s="32">
        <v>468174.42848632502</v>
      </c>
      <c r="F29" s="32">
        <v>23333.979362393198</v>
      </c>
      <c r="G29" s="32">
        <v>468174.42848632502</v>
      </c>
      <c r="H29" s="32">
        <v>4.7474222189857598E-2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214393.642840935</v>
      </c>
      <c r="E30" s="32">
        <v>204476.448240678</v>
      </c>
      <c r="F30" s="32">
        <v>9917.1946002571694</v>
      </c>
      <c r="G30" s="32">
        <v>204476.448240678</v>
      </c>
      <c r="H30" s="32">
        <v>4.62569433908777E-2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57</v>
      </c>
      <c r="D32" s="38">
        <v>56109.72</v>
      </c>
      <c r="E32" s="38">
        <v>54020.91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116</v>
      </c>
      <c r="D33" s="38">
        <v>321188.96000000002</v>
      </c>
      <c r="E33" s="38">
        <v>355109.64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188</v>
      </c>
      <c r="D34" s="38">
        <v>485393.29</v>
      </c>
      <c r="E34" s="38">
        <v>502877.83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166</v>
      </c>
      <c r="D35" s="38">
        <v>272128.15000000002</v>
      </c>
      <c r="E35" s="38">
        <v>317714.18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93</v>
      </c>
      <c r="D36" s="38">
        <v>20.57</v>
      </c>
      <c r="E36" s="38">
        <v>1.73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82</v>
      </c>
      <c r="D37" s="38">
        <v>115453.86</v>
      </c>
      <c r="E37" s="38">
        <v>122313.5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54</v>
      </c>
      <c r="D38" s="38">
        <v>71145.33</v>
      </c>
      <c r="E38" s="38">
        <v>61714.85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2015-07-13T01:11:40Z</dcterms:modified>
</cp:coreProperties>
</file>