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<sst xmlns="http://schemas.openxmlformats.org/spreadsheetml/2006/main" count="117" uniqueCount="74">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</sst>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18482076.920499999</v>
      </c>
      <c r="F3" s="25">
        <f>RA!I7</f>
        <v>2020115.3204999999</v>
      </c>
      <c r="G3" s="16">
        <f>SUM(G4:G40)</f>
        <v>16461961.600000001</v>
      </c>
      <c r="H3" s="27">
        <f>RA!J7</f>
        <v>10.930131549551801</v>
      </c>
      <c r="I3" s="20">
        <f>SUM(I4:I40)</f>
        <v>18482081.511277672</v>
      </c>
      <c r="J3" s="21">
        <f>SUM(J4:J40)</f>
        <v>16461961.589541443</v>
      </c>
      <c r="K3" s="22">
        <f>E3-I3</f>
        <v>-4.5907776728272438</v>
      </c>
      <c r="L3" s="22">
        <f>G3-J3</f>
        <v>1.0458558797836304E-2</v>
      </c>
    </row>
    <row r="4" spans="1:13" x14ac:dyDescent="0.15">
      <c r="A4" s="44">
        <f>RA!A8</f>
        <v>42202</v>
      </c>
      <c r="B4" s="12">
        <v>12</v>
      </c>
      <c r="C4" s="41" t="s">
        <v>6</v>
      </c>
      <c r="D4" s="41"/>
      <c r="E4" s="15">
        <f>VLOOKUP(C4,RA!B8:D36,3,0)</f>
        <v>645957.39930000005</v>
      </c>
      <c r="F4" s="25">
        <f>VLOOKUP(C4,RA!B8:I39,8,0)</f>
        <v>133143.40779999999</v>
      </c>
      <c r="G4" s="16">
        <f t="shared" ref="G4:G40" si="0">E4-F4</f>
        <v>512813.99150000006</v>
      </c>
      <c r="H4" s="27">
        <f>RA!J8</f>
        <v>20.6117938960499</v>
      </c>
      <c r="I4" s="20">
        <f>VLOOKUP(B4,RMS!B:D,3,FALSE)</f>
        <v>645958.01698717906</v>
      </c>
      <c r="J4" s="21">
        <f>VLOOKUP(B4,RMS!B:E,4,FALSE)</f>
        <v>512814.00333162397</v>
      </c>
      <c r="K4" s="22">
        <f t="shared" ref="K4:K40" si="1">E4-I4</f>
        <v>-0.61768717900849879</v>
      </c>
      <c r="L4" s="22">
        <f t="shared" ref="L4:L40" si="2">G4-J4</f>
        <v>-1.1831623909529299E-2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117496.6268</v>
      </c>
      <c r="F5" s="25">
        <f>VLOOKUP(C5,RA!B9:I40,8,0)</f>
        <v>24138.697800000002</v>
      </c>
      <c r="G5" s="16">
        <f t="shared" si="0"/>
        <v>93357.929000000004</v>
      </c>
      <c r="H5" s="27">
        <f>RA!J9</f>
        <v>20.544162379306702</v>
      </c>
      <c r="I5" s="20">
        <f>VLOOKUP(B5,RMS!B:D,3,FALSE)</f>
        <v>117496.66153697899</v>
      </c>
      <c r="J5" s="21">
        <f>VLOOKUP(B5,RMS!B:E,4,FALSE)</f>
        <v>93357.912192769101</v>
      </c>
      <c r="K5" s="22">
        <f t="shared" si="1"/>
        <v>-3.4736978996079415E-2</v>
      </c>
      <c r="L5" s="22">
        <f t="shared" si="2"/>
        <v>1.6807230902486481E-2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184301.40909999999</v>
      </c>
      <c r="F6" s="25">
        <f>VLOOKUP(C6,RA!B10:I41,8,0)</f>
        <v>52866.626600000003</v>
      </c>
      <c r="G6" s="16">
        <f t="shared" si="0"/>
        <v>131434.78249999997</v>
      </c>
      <c r="H6" s="27">
        <f>RA!J10</f>
        <v>28.684873793512399</v>
      </c>
      <c r="I6" s="20">
        <f>VLOOKUP(B6,RMS!B:D,3,FALSE)</f>
        <v>184303.819546154</v>
      </c>
      <c r="J6" s="21">
        <f>VLOOKUP(B6,RMS!B:E,4,FALSE)</f>
        <v>131434.78314102601</v>
      </c>
      <c r="K6" s="22">
        <f>E6-I6</f>
        <v>-2.4104461540118791</v>
      </c>
      <c r="L6" s="22">
        <f t="shared" si="2"/>
        <v>-6.4102603937499225E-4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53269.192300000002</v>
      </c>
      <c r="F7" s="25">
        <f>VLOOKUP(C7,RA!B11:I42,8,0)</f>
        <v>12300.8316</v>
      </c>
      <c r="G7" s="16">
        <f t="shared" si="0"/>
        <v>40968.360700000005</v>
      </c>
      <c r="H7" s="27">
        <f>RA!J11</f>
        <v>23.0918305100714</v>
      </c>
      <c r="I7" s="20">
        <f>VLOOKUP(B7,RMS!B:D,3,FALSE)</f>
        <v>53269.251490598297</v>
      </c>
      <c r="J7" s="21">
        <f>VLOOKUP(B7,RMS!B:E,4,FALSE)</f>
        <v>40968.361107692297</v>
      </c>
      <c r="K7" s="22">
        <f t="shared" si="1"/>
        <v>-5.9190598294662777E-2</v>
      </c>
      <c r="L7" s="22">
        <f t="shared" si="2"/>
        <v>-4.076922923559323E-4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124331.1385</v>
      </c>
      <c r="F8" s="25">
        <f>VLOOKUP(C8,RA!B12:I43,8,0)</f>
        <v>16305.3748</v>
      </c>
      <c r="G8" s="16">
        <f t="shared" si="0"/>
        <v>108025.7637</v>
      </c>
      <c r="H8" s="27">
        <f>RA!J12</f>
        <v>13.114473973871</v>
      </c>
      <c r="I8" s="20">
        <f>VLOOKUP(B8,RMS!B:D,3,FALSE)</f>
        <v>124331.157782051</v>
      </c>
      <c r="J8" s="21">
        <f>VLOOKUP(B8,RMS!B:E,4,FALSE)</f>
        <v>108025.76249829101</v>
      </c>
      <c r="K8" s="22">
        <f t="shared" si="1"/>
        <v>-1.9282050998299383E-2</v>
      </c>
      <c r="L8" s="22">
        <f t="shared" si="2"/>
        <v>1.2017089902656153E-3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278560.62290000002</v>
      </c>
      <c r="F9" s="25">
        <f>VLOOKUP(C9,RA!B13:I44,8,0)</f>
        <v>74217.044599999994</v>
      </c>
      <c r="G9" s="16">
        <f t="shared" si="0"/>
        <v>204343.57830000002</v>
      </c>
      <c r="H9" s="27">
        <f>RA!J13</f>
        <v>26.6430494832154</v>
      </c>
      <c r="I9" s="20">
        <f>VLOOKUP(B9,RMS!B:D,3,FALSE)</f>
        <v>278560.817020513</v>
      </c>
      <c r="J9" s="21">
        <f>VLOOKUP(B9,RMS!B:E,4,FALSE)</f>
        <v>204343.57789059801</v>
      </c>
      <c r="K9" s="22">
        <f t="shared" si="1"/>
        <v>-0.19412051298422739</v>
      </c>
      <c r="L9" s="22">
        <f t="shared" si="2"/>
        <v>4.0940201142802835E-4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140252.51879999999</v>
      </c>
      <c r="F10" s="25">
        <f>VLOOKUP(C10,RA!B14:I45,8,0)</f>
        <v>24433.5965</v>
      </c>
      <c r="G10" s="16">
        <f t="shared" si="0"/>
        <v>115818.92229999999</v>
      </c>
      <c r="H10" s="27">
        <f>RA!J14</f>
        <v>17.4211463074273</v>
      </c>
      <c r="I10" s="20">
        <f>VLOOKUP(B10,RMS!B:D,3,FALSE)</f>
        <v>140252.52845213699</v>
      </c>
      <c r="J10" s="21">
        <f>VLOOKUP(B10,RMS!B:E,4,FALSE)</f>
        <v>115818.919511966</v>
      </c>
      <c r="K10" s="22">
        <f t="shared" si="1"/>
        <v>-9.6521369996480644E-3</v>
      </c>
      <c r="L10" s="22">
        <f t="shared" si="2"/>
        <v>2.788033991237171E-3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119816.9813</v>
      </c>
      <c r="F11" s="25">
        <f>VLOOKUP(C11,RA!B15:I46,8,0)</f>
        <v>20237.5743</v>
      </c>
      <c r="G11" s="16">
        <f t="shared" si="0"/>
        <v>99579.407000000007</v>
      </c>
      <c r="H11" s="27">
        <f>RA!J15</f>
        <v>16.890405750858299</v>
      </c>
      <c r="I11" s="20">
        <f>VLOOKUP(B11,RMS!B:D,3,FALSE)</f>
        <v>119817.04596581199</v>
      </c>
      <c r="J11" s="21">
        <f>VLOOKUP(B11,RMS!B:E,4,FALSE)</f>
        <v>99579.406086324801</v>
      </c>
      <c r="K11" s="22">
        <f t="shared" si="1"/>
        <v>-6.4665811994927935E-2</v>
      </c>
      <c r="L11" s="22">
        <f t="shared" si="2"/>
        <v>9.1367520508356392E-4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976154.38859999995</v>
      </c>
      <c r="F12" s="25">
        <f>VLOOKUP(C12,RA!B16:I47,8,0)</f>
        <v>44458.835599999999</v>
      </c>
      <c r="G12" s="16">
        <f t="shared" si="0"/>
        <v>931695.55299999996</v>
      </c>
      <c r="H12" s="27">
        <f>RA!J16</f>
        <v>4.5544881136848501</v>
      </c>
      <c r="I12" s="20">
        <f>VLOOKUP(B12,RMS!B:D,3,FALSE)</f>
        <v>976153.71512905997</v>
      </c>
      <c r="J12" s="21">
        <f>VLOOKUP(B12,RMS!B:E,4,FALSE)</f>
        <v>931695.55326837604</v>
      </c>
      <c r="K12" s="22">
        <f t="shared" si="1"/>
        <v>0.67347093997523189</v>
      </c>
      <c r="L12" s="22">
        <f t="shared" si="2"/>
        <v>-2.6837608311325312E-4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454446.0331</v>
      </c>
      <c r="F13" s="25">
        <f>VLOOKUP(C13,RA!B17:I48,8,0)</f>
        <v>59911.204700000002</v>
      </c>
      <c r="G13" s="16">
        <f t="shared" si="0"/>
        <v>394534.8284</v>
      </c>
      <c r="H13" s="27">
        <f>RA!J17</f>
        <v>13.1833485906602</v>
      </c>
      <c r="I13" s="20">
        <f>VLOOKUP(B13,RMS!B:D,3,FALSE)</f>
        <v>454446.00927093998</v>
      </c>
      <c r="J13" s="21">
        <f>VLOOKUP(B13,RMS!B:E,4,FALSE)</f>
        <v>394534.83174700901</v>
      </c>
      <c r="K13" s="22">
        <f t="shared" si="1"/>
        <v>2.382906002458185E-2</v>
      </c>
      <c r="L13" s="22">
        <f t="shared" si="2"/>
        <v>-3.3470090129412711E-3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2140497.8361</v>
      </c>
      <c r="F14" s="25">
        <f>VLOOKUP(C14,RA!B18:I49,8,0)</f>
        <v>310104.06319999998</v>
      </c>
      <c r="G14" s="16">
        <f t="shared" si="0"/>
        <v>1830393.7729</v>
      </c>
      <c r="H14" s="27">
        <f>RA!J18</f>
        <v>14.487473800254399</v>
      </c>
      <c r="I14" s="20">
        <f>VLOOKUP(B14,RMS!B:D,3,FALSE)</f>
        <v>2140497.68452485</v>
      </c>
      <c r="J14" s="21">
        <f>VLOOKUP(B14,RMS!B:E,4,FALSE)</f>
        <v>1830393.77450172</v>
      </c>
      <c r="K14" s="22">
        <f t="shared" si="1"/>
        <v>0.15157514996826649</v>
      </c>
      <c r="L14" s="22">
        <f t="shared" si="2"/>
        <v>-1.6017199959605932E-3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445829.69819999998</v>
      </c>
      <c r="F15" s="25">
        <f>VLOOKUP(C15,RA!B19:I50,8,0)</f>
        <v>50971.9836</v>
      </c>
      <c r="G15" s="16">
        <f t="shared" si="0"/>
        <v>394857.71460000001</v>
      </c>
      <c r="H15" s="27">
        <f>RA!J19</f>
        <v>11.4330615043805</v>
      </c>
      <c r="I15" s="20">
        <f>VLOOKUP(B15,RMS!B:D,3,FALSE)</f>
        <v>445829.74624359002</v>
      </c>
      <c r="J15" s="21">
        <f>VLOOKUP(B15,RMS!B:E,4,FALSE)</f>
        <v>394857.71309145301</v>
      </c>
      <c r="K15" s="22">
        <f t="shared" si="1"/>
        <v>-4.8043590039014816E-2</v>
      </c>
      <c r="L15" s="22">
        <f t="shared" si="2"/>
        <v>1.5085469931364059E-3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1056345.0079000001</v>
      </c>
      <c r="F16" s="25">
        <f>VLOOKUP(C16,RA!B20:I51,8,0)</f>
        <v>94386.509900000005</v>
      </c>
      <c r="G16" s="16">
        <f t="shared" si="0"/>
        <v>961958.49800000014</v>
      </c>
      <c r="H16" s="27">
        <f>RA!J20</f>
        <v>8.9351972314082495</v>
      </c>
      <c r="I16" s="20">
        <f>VLOOKUP(B16,RMS!B:D,3,FALSE)</f>
        <v>1056345.1473000001</v>
      </c>
      <c r="J16" s="21">
        <f>VLOOKUP(B16,RMS!B:E,4,FALSE)</f>
        <v>961958.49800000002</v>
      </c>
      <c r="K16" s="22">
        <f t="shared" si="1"/>
        <v>-0.13939999998547137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397528.08500000002</v>
      </c>
      <c r="F17" s="25">
        <f>VLOOKUP(C17,RA!B21:I52,8,0)</f>
        <v>58807.846599999997</v>
      </c>
      <c r="G17" s="16">
        <f t="shared" si="0"/>
        <v>338720.23840000003</v>
      </c>
      <c r="H17" s="27">
        <f>RA!J21</f>
        <v>14.793381604723599</v>
      </c>
      <c r="I17" s="20">
        <f>VLOOKUP(B17,RMS!B:D,3,FALSE)</f>
        <v>397527.61174852902</v>
      </c>
      <c r="J17" s="21">
        <f>VLOOKUP(B17,RMS!B:E,4,FALSE)</f>
        <v>338720.23827143898</v>
      </c>
      <c r="K17" s="22">
        <f t="shared" si="1"/>
        <v>0.47325147100491449</v>
      </c>
      <c r="L17" s="22">
        <f t="shared" si="2"/>
        <v>1.2856104876846075E-4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1431209.5215</v>
      </c>
      <c r="F18" s="25">
        <f>VLOOKUP(C18,RA!B22:I53,8,0)</f>
        <v>188448.307</v>
      </c>
      <c r="G18" s="16">
        <f t="shared" si="0"/>
        <v>1242761.2145</v>
      </c>
      <c r="H18" s="27">
        <f>RA!J22</f>
        <v>13.167066328799599</v>
      </c>
      <c r="I18" s="20">
        <f>VLOOKUP(B18,RMS!B:D,3,FALSE)</f>
        <v>1431211.2264829101</v>
      </c>
      <c r="J18" s="21">
        <f>VLOOKUP(B18,RMS!B:E,4,FALSE)</f>
        <v>1242761.2150846201</v>
      </c>
      <c r="K18" s="22">
        <f t="shared" si="1"/>
        <v>-1.704982910072431</v>
      </c>
      <c r="L18" s="22">
        <f t="shared" si="2"/>
        <v>-5.8462005108594894E-4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2782268.5983000002</v>
      </c>
      <c r="F19" s="25">
        <f>VLOOKUP(C19,RA!B23:I54,8,0)</f>
        <v>322240.5931</v>
      </c>
      <c r="G19" s="16">
        <f t="shared" si="0"/>
        <v>2460028.0052</v>
      </c>
      <c r="H19" s="27">
        <f>RA!J23</f>
        <v>11.581936887649601</v>
      </c>
      <c r="I19" s="20">
        <f>VLOOKUP(B19,RMS!B:D,3,FALSE)</f>
        <v>2782269.67805812</v>
      </c>
      <c r="J19" s="21">
        <f>VLOOKUP(B19,RMS!B:E,4,FALSE)</f>
        <v>2460028.04201282</v>
      </c>
      <c r="K19" s="22">
        <f t="shared" si="1"/>
        <v>-1.0797581197693944</v>
      </c>
      <c r="L19" s="22">
        <f t="shared" si="2"/>
        <v>-3.6812820006161928E-2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295969.2365</v>
      </c>
      <c r="F20" s="25">
        <f>VLOOKUP(C20,RA!B24:I55,8,0)</f>
        <v>42812.104399999997</v>
      </c>
      <c r="G20" s="16">
        <f t="shared" si="0"/>
        <v>253157.13209999999</v>
      </c>
      <c r="H20" s="27">
        <f>RA!J24</f>
        <v>14.465052147404499</v>
      </c>
      <c r="I20" s="20">
        <f>VLOOKUP(B20,RMS!B:D,3,FALSE)</f>
        <v>295969.25288249803</v>
      </c>
      <c r="J20" s="21">
        <f>VLOOKUP(B20,RMS!B:E,4,FALSE)</f>
        <v>253157.109506849</v>
      </c>
      <c r="K20" s="22">
        <f t="shared" si="1"/>
        <v>-1.6382498026359826E-2</v>
      </c>
      <c r="L20" s="22">
        <f t="shared" si="2"/>
        <v>2.2593150992179289E-2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256362.42009999999</v>
      </c>
      <c r="F21" s="25">
        <f>VLOOKUP(C21,RA!B25:I56,8,0)</f>
        <v>23184.264599999999</v>
      </c>
      <c r="G21" s="16">
        <f t="shared" si="0"/>
        <v>233178.15549999999</v>
      </c>
      <c r="H21" s="27">
        <f>RA!J25</f>
        <v>9.0435503733177605</v>
      </c>
      <c r="I21" s="20">
        <f>VLOOKUP(B21,RMS!B:D,3,FALSE)</f>
        <v>256362.41769723201</v>
      </c>
      <c r="J21" s="21">
        <f>VLOOKUP(B21,RMS!B:E,4,FALSE)</f>
        <v>233178.143370137</v>
      </c>
      <c r="K21" s="22">
        <f t="shared" si="1"/>
        <v>2.4027679755818099E-3</v>
      </c>
      <c r="L21" s="22">
        <f t="shared" si="2"/>
        <v>1.2129862996516749E-2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667667.09550000005</v>
      </c>
      <c r="F22" s="25">
        <f>VLOOKUP(C22,RA!B26:I57,8,0)</f>
        <v>120319.9688</v>
      </c>
      <c r="G22" s="16">
        <f t="shared" si="0"/>
        <v>547347.12670000002</v>
      </c>
      <c r="H22" s="27">
        <f>RA!J26</f>
        <v>18.0209522995731</v>
      </c>
      <c r="I22" s="20">
        <f>VLOOKUP(B22,RMS!B:D,3,FALSE)</f>
        <v>667666.83273990604</v>
      </c>
      <c r="J22" s="21">
        <f>VLOOKUP(B22,RMS!B:E,4,FALSE)</f>
        <v>547347.09108015103</v>
      </c>
      <c r="K22" s="22">
        <f t="shared" si="1"/>
        <v>0.26276009401772171</v>
      </c>
      <c r="L22" s="22">
        <f t="shared" si="2"/>
        <v>3.5619848989881575E-2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281157.62</v>
      </c>
      <c r="F23" s="25">
        <f>VLOOKUP(C23,RA!B27:I58,8,0)</f>
        <v>79265.843299999993</v>
      </c>
      <c r="G23" s="16">
        <f t="shared" si="0"/>
        <v>201891.77669999999</v>
      </c>
      <c r="H23" s="27">
        <f>RA!J27</f>
        <v>28.192671178536798</v>
      </c>
      <c r="I23" s="20">
        <f>VLOOKUP(B23,RMS!B:D,3,FALSE)</f>
        <v>281157.56322809198</v>
      </c>
      <c r="J23" s="21">
        <f>VLOOKUP(B23,RMS!B:E,4,FALSE)</f>
        <v>201891.78412676501</v>
      </c>
      <c r="K23" s="22">
        <f t="shared" si="1"/>
        <v>5.6771908013615757E-2</v>
      </c>
      <c r="L23" s="22">
        <f t="shared" si="2"/>
        <v>-7.4267650197725743E-3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903759.81409999996</v>
      </c>
      <c r="F24" s="25">
        <f>VLOOKUP(C24,RA!B28:I59,8,0)</f>
        <v>24314.968400000002</v>
      </c>
      <c r="G24" s="16">
        <f t="shared" si="0"/>
        <v>879444.84569999995</v>
      </c>
      <c r="H24" s="27">
        <f>RA!J28</f>
        <v>2.6904237188521001</v>
      </c>
      <c r="I24" s="20">
        <f>VLOOKUP(B24,RMS!B:D,3,FALSE)</f>
        <v>903759.81130442501</v>
      </c>
      <c r="J24" s="21">
        <f>VLOOKUP(B24,RMS!B:E,4,FALSE)</f>
        <v>879444.85425132699</v>
      </c>
      <c r="K24" s="22">
        <f t="shared" si="1"/>
        <v>2.7955749537795782E-3</v>
      </c>
      <c r="L24" s="22">
        <f t="shared" si="2"/>
        <v>-8.551327046006918E-3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633883.26470000006</v>
      </c>
      <c r="F25" s="25">
        <f>VLOOKUP(C25,RA!B29:I60,8,0)</f>
        <v>95045.044899999994</v>
      </c>
      <c r="G25" s="16">
        <f t="shared" si="0"/>
        <v>538838.21980000008</v>
      </c>
      <c r="H25" s="27">
        <f>RA!J29</f>
        <v>14.994092791672299</v>
      </c>
      <c r="I25" s="20">
        <f>VLOOKUP(B25,RMS!B:D,3,FALSE)</f>
        <v>633883.26373805304</v>
      </c>
      <c r="J25" s="21">
        <f>VLOOKUP(B25,RMS!B:E,4,FALSE)</f>
        <v>538838.227531982</v>
      </c>
      <c r="K25" s="22">
        <f t="shared" si="1"/>
        <v>9.6194702200591564E-4</v>
      </c>
      <c r="L25" s="22">
        <f t="shared" si="2"/>
        <v>-7.7319819247350097E-3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1222302.4848</v>
      </c>
      <c r="F26" s="25">
        <f>VLOOKUP(C26,RA!B30:I61,8,0)</f>
        <v>119615.99069999999</v>
      </c>
      <c r="G26" s="16">
        <f t="shared" si="0"/>
        <v>1102686.4941</v>
      </c>
      <c r="H26" s="27">
        <f>RA!J30</f>
        <v>9.7861202269888405</v>
      </c>
      <c r="I26" s="20">
        <f>VLOOKUP(B26,RMS!B:D,3,FALSE)</f>
        <v>1222302.48348761</v>
      </c>
      <c r="J26" s="21">
        <f>VLOOKUP(B26,RMS!B:E,4,FALSE)</f>
        <v>1102686.4552482299</v>
      </c>
      <c r="K26" s="22">
        <f t="shared" si="1"/>
        <v>1.3123899698257446E-3</v>
      </c>
      <c r="L26" s="22">
        <f t="shared" si="2"/>
        <v>3.8851770106703043E-2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850669.58319999999</v>
      </c>
      <c r="F27" s="25">
        <f>VLOOKUP(C27,RA!B31:I62,8,0)</f>
        <v>36457.935299999997</v>
      </c>
      <c r="G27" s="16">
        <f t="shared" si="0"/>
        <v>814211.64789999998</v>
      </c>
      <c r="H27" s="27">
        <f>RA!J31</f>
        <v>4.2857927472679398</v>
      </c>
      <c r="I27" s="20">
        <f>VLOOKUP(B27,RMS!B:D,3,FALSE)</f>
        <v>850669.43812389404</v>
      </c>
      <c r="J27" s="21">
        <f>VLOOKUP(B27,RMS!B:E,4,FALSE)</f>
        <v>814211.68379203498</v>
      </c>
      <c r="K27" s="22">
        <f t="shared" si="1"/>
        <v>0.1450761059531942</v>
      </c>
      <c r="L27" s="22">
        <f t="shared" si="2"/>
        <v>-3.5892034997232258E-2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128996.6801</v>
      </c>
      <c r="F28" s="25">
        <f>VLOOKUP(C28,RA!B32:I63,8,0)</f>
        <v>33244.599300000002</v>
      </c>
      <c r="G28" s="16">
        <f t="shared" si="0"/>
        <v>95752.080799999996</v>
      </c>
      <c r="H28" s="27">
        <f>RA!J32</f>
        <v>25.771670460223</v>
      </c>
      <c r="I28" s="20">
        <f>VLOOKUP(B28,RMS!B:D,3,FALSE)</f>
        <v>128996.673697027</v>
      </c>
      <c r="J28" s="21">
        <f>VLOOKUP(B28,RMS!B:E,4,FALSE)</f>
        <v>95752.085901757804</v>
      </c>
      <c r="K28" s="22">
        <f t="shared" si="1"/>
        <v>6.4029729983303696E-3</v>
      </c>
      <c r="L28" s="22">
        <f t="shared" si="2"/>
        <v>-5.1017578080063686E-3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149709.23300000001</v>
      </c>
      <c r="F30" s="25">
        <f>VLOOKUP(C30,RA!B34:I66,8,0)</f>
        <v>21579.325000000001</v>
      </c>
      <c r="G30" s="16">
        <f t="shared" si="0"/>
        <v>128129.90800000001</v>
      </c>
      <c r="H30" s="27">
        <f>RA!J34</f>
        <v>0</v>
      </c>
      <c r="I30" s="20">
        <f>VLOOKUP(B30,RMS!B:D,3,FALSE)</f>
        <v>149709.23250000001</v>
      </c>
      <c r="J30" s="21">
        <f>VLOOKUP(B30,RMS!B:E,4,FALSE)</f>
        <v>128129.90949999999</v>
      </c>
      <c r="K30" s="22">
        <f t="shared" si="1"/>
        <v>4.999999946448952E-4</v>
      </c>
      <c r="L30" s="22">
        <f t="shared" si="2"/>
        <v>-1.4999999839346856E-3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71190.66</v>
      </c>
      <c r="F31" s="25">
        <f>VLOOKUP(C31,RA!B35:I67,8,0)</f>
        <v>2974.54</v>
      </c>
      <c r="G31" s="16">
        <f t="shared" si="0"/>
        <v>68216.12000000001</v>
      </c>
      <c r="H31" s="27">
        <f>RA!J35</f>
        <v>14.414157742695799</v>
      </c>
      <c r="I31" s="20">
        <f>VLOOKUP(B31,RMS!B:D,3,FALSE)</f>
        <v>71190.66</v>
      </c>
      <c r="J31" s="21">
        <f>VLOOKUP(B31,RMS!B:E,4,FALSE)</f>
        <v>68216.12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332268.5</v>
      </c>
      <c r="F32" s="25">
        <f>VLOOKUP(C32,RA!B34:I67,8,0)</f>
        <v>-32186.49</v>
      </c>
      <c r="G32" s="16">
        <f t="shared" si="0"/>
        <v>364454.99</v>
      </c>
      <c r="H32" s="27">
        <f>RA!J35</f>
        <v>14.414157742695799</v>
      </c>
      <c r="I32" s="20">
        <f>VLOOKUP(B32,RMS!B:D,3,FALSE)</f>
        <v>332268.5</v>
      </c>
      <c r="J32" s="21">
        <f>VLOOKUP(B32,RMS!B:E,4,FALSE)</f>
        <v>364454.99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318523.09000000003</v>
      </c>
      <c r="F33" s="25">
        <f>VLOOKUP(C33,RA!B34:I68,8,0)</f>
        <v>-15549.68</v>
      </c>
      <c r="G33" s="16">
        <f t="shared" si="0"/>
        <v>334072.77</v>
      </c>
      <c r="H33" s="27">
        <f>RA!J34</f>
        <v>0</v>
      </c>
      <c r="I33" s="20">
        <f>VLOOKUP(B33,RMS!B:D,3,FALSE)</f>
        <v>318523.09000000003</v>
      </c>
      <c r="J33" s="21">
        <f>VLOOKUP(B33,RMS!B:E,4,FALSE)</f>
        <v>334072.77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302283.93</v>
      </c>
      <c r="F34" s="25">
        <f>VLOOKUP(C34,RA!B35:I69,8,0)</f>
        <v>-48100.93</v>
      </c>
      <c r="G34" s="16">
        <f t="shared" si="0"/>
        <v>350384.86</v>
      </c>
      <c r="H34" s="27">
        <f>RA!J35</f>
        <v>14.414157742695799</v>
      </c>
      <c r="I34" s="20">
        <f>VLOOKUP(B34,RMS!B:D,3,FALSE)</f>
        <v>302283.93</v>
      </c>
      <c r="J34" s="21">
        <f>VLOOKUP(B34,RMS!B:E,4,FALSE)</f>
        <v>350384.86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4.1782728239912403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151452.1372</v>
      </c>
      <c r="F36" s="25">
        <f>VLOOKUP(C36,RA!B8:I70,8,0)</f>
        <v>9334.3336999999992</v>
      </c>
      <c r="G36" s="16">
        <f t="shared" si="0"/>
        <v>142117.80350000001</v>
      </c>
      <c r="H36" s="27">
        <f>RA!J36</f>
        <v>4.1782728239912403</v>
      </c>
      <c r="I36" s="20">
        <f>VLOOKUP(B36,RMS!B:D,3,FALSE)</f>
        <v>151452.13675213701</v>
      </c>
      <c r="J36" s="21">
        <f>VLOOKUP(B36,RMS!B:E,4,FALSE)</f>
        <v>142117.803418803</v>
      </c>
      <c r="K36" s="22">
        <f t="shared" si="1"/>
        <v>4.4786298531107605E-4</v>
      </c>
      <c r="L36" s="22">
        <f t="shared" si="2"/>
        <v>8.1197009421885014E-5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331538.3076</v>
      </c>
      <c r="F37" s="25">
        <f>VLOOKUP(C37,RA!B8:I71,8,0)</f>
        <v>21859.443800000001</v>
      </c>
      <c r="G37" s="16">
        <f t="shared" si="0"/>
        <v>309678.86379999999</v>
      </c>
      <c r="H37" s="27">
        <f>RA!J37</f>
        <v>-9.6868917757777204</v>
      </c>
      <c r="I37" s="20">
        <f>VLOOKUP(B37,RMS!B:D,3,FALSE)</f>
        <v>331538.30134957301</v>
      </c>
      <c r="J37" s="21">
        <f>VLOOKUP(B37,RMS!B:E,4,FALSE)</f>
        <v>309678.86407008499</v>
      </c>
      <c r="K37" s="22">
        <f t="shared" si="1"/>
        <v>6.2504269881173968E-3</v>
      </c>
      <c r="L37" s="22">
        <f t="shared" si="2"/>
        <v>-2.7008500183001161E-4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117240.16</v>
      </c>
      <c r="F38" s="25">
        <f>VLOOKUP(C38,RA!B9:I72,8,0)</f>
        <v>-11698.48</v>
      </c>
      <c r="G38" s="16">
        <f t="shared" si="0"/>
        <v>128938.64</v>
      </c>
      <c r="H38" s="27">
        <f>RA!J38</f>
        <v>-4.8818062137975602</v>
      </c>
      <c r="I38" s="20">
        <f>VLOOKUP(B38,RMS!B:D,3,FALSE)</f>
        <v>117240.16</v>
      </c>
      <c r="J38" s="21">
        <f>VLOOKUP(B38,RMS!B:E,4,FALSE)</f>
        <v>128938.64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61554.71</v>
      </c>
      <c r="F39" s="25">
        <f>VLOOKUP(C39,RA!B10:I73,8,0)</f>
        <v>7574.31</v>
      </c>
      <c r="G39" s="16">
        <f t="shared" si="0"/>
        <v>53980.4</v>
      </c>
      <c r="H39" s="27">
        <f>RA!J39</f>
        <v>-15.912499880493201</v>
      </c>
      <c r="I39" s="20">
        <f>VLOOKUP(B39,RMS!B:D,3,FALSE)</f>
        <v>61554.71</v>
      </c>
      <c r="J39" s="21">
        <f>VLOOKUP(B39,RMS!B:E,4,FALSE)</f>
        <v>53980.4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57282.936000000002</v>
      </c>
      <c r="F40" s="25">
        <f>VLOOKUP(C40,RA!B8:I74,8,0)</f>
        <v>3095.7305999999999</v>
      </c>
      <c r="G40" s="16">
        <f t="shared" si="0"/>
        <v>54187.205399999999</v>
      </c>
      <c r="H40" s="27">
        <f>RA!J40</f>
        <v>0</v>
      </c>
      <c r="I40" s="20">
        <f>VLOOKUP(B40,RMS!B:D,3,FALSE)</f>
        <v>57282.9362378035</v>
      </c>
      <c r="J40" s="21">
        <f>VLOOKUP(B40,RMS!B:E,4,FALSE)</f>
        <v>54187.206005597203</v>
      </c>
      <c r="K40" s="22">
        <f t="shared" si="1"/>
        <v>-2.3780349874868989E-4</v>
      </c>
      <c r="L40" s="22">
        <f t="shared" si="2"/>
        <v>-6.0559720441233367E-4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61" t="s">
        <v>46</v>
      </c>
      <c r="W1" s="49"/>
    </row>
    <row r="2" spans="1:23" ht="12.75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61"/>
      <c r="W2" s="49"/>
    </row>
    <row r="3" spans="1:23" ht="23.25" thickBo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62" t="s">
        <v>47</v>
      </c>
      <c r="W3" s="49"/>
    </row>
    <row r="4" spans="1:23" ht="14.25" thickTop="1" thickBo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60"/>
      <c r="W4" s="49"/>
    </row>
    <row r="5" spans="1:23" ht="14.25" thickTop="1" thickBot="1" x14ac:dyDescent="0.25">
      <c r="A5" s="63"/>
      <c r="B5" s="64"/>
      <c r="C5" s="65"/>
      <c r="D5" s="66" t="s">
        <v>0</v>
      </c>
      <c r="E5" s="66" t="s">
        <v>59</v>
      </c>
      <c r="F5" s="66" t="s">
        <v>60</v>
      </c>
      <c r="G5" s="66" t="s">
        <v>48</v>
      </c>
      <c r="H5" s="66" t="s">
        <v>49</v>
      </c>
      <c r="I5" s="66" t="s">
        <v>1</v>
      </c>
      <c r="J5" s="66" t="s">
        <v>2</v>
      </c>
      <c r="K5" s="66" t="s">
        <v>50</v>
      </c>
      <c r="L5" s="66" t="s">
        <v>51</v>
      </c>
      <c r="M5" s="66" t="s">
        <v>52</v>
      </c>
      <c r="N5" s="66" t="s">
        <v>53</v>
      </c>
      <c r="O5" s="66" t="s">
        <v>54</v>
      </c>
      <c r="P5" s="66" t="s">
        <v>61</v>
      </c>
      <c r="Q5" s="66" t="s">
        <v>62</v>
      </c>
      <c r="R5" s="66" t="s">
        <v>55</v>
      </c>
      <c r="S5" s="66" t="s">
        <v>56</v>
      </c>
      <c r="T5" s="66" t="s">
        <v>57</v>
      </c>
      <c r="U5" s="67" t="s">
        <v>58</v>
      </c>
      <c r="V5" s="60"/>
      <c r="W5" s="60"/>
    </row>
    <row r="6" spans="1:23" ht="13.5" thickBot="1" x14ac:dyDescent="0.25">
      <c r="A6" s="68" t="s">
        <v>3</v>
      </c>
      <c r="B6" s="58" t="s">
        <v>4</v>
      </c>
      <c r="C6" s="57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0"/>
      <c r="W6" s="60"/>
    </row>
    <row r="7" spans="1:23" ht="13.5" thickBot="1" x14ac:dyDescent="0.25">
      <c r="A7" s="56" t="s">
        <v>5</v>
      </c>
      <c r="B7" s="55"/>
      <c r="C7" s="54"/>
      <c r="D7" s="70">
        <v>18482076.920499999</v>
      </c>
      <c r="E7" s="70">
        <v>20314815.309500001</v>
      </c>
      <c r="F7" s="71">
        <v>90.978316262895405</v>
      </c>
      <c r="G7" s="70">
        <v>18192162.6083</v>
      </c>
      <c r="H7" s="71">
        <v>1.5936220362703399</v>
      </c>
      <c r="I7" s="70">
        <v>2020115.3204999999</v>
      </c>
      <c r="J7" s="71">
        <v>10.930131549551801</v>
      </c>
      <c r="K7" s="70">
        <v>1690834.1383</v>
      </c>
      <c r="L7" s="71">
        <v>9.2942998295792201</v>
      </c>
      <c r="M7" s="71">
        <v>0.194744815438294</v>
      </c>
      <c r="N7" s="70">
        <v>305946791.31370002</v>
      </c>
      <c r="O7" s="70">
        <v>4463647034.1226997</v>
      </c>
      <c r="P7" s="70">
        <v>1069560</v>
      </c>
      <c r="Q7" s="70">
        <v>1073182</v>
      </c>
      <c r="R7" s="71">
        <v>-0.33750100169402902</v>
      </c>
      <c r="S7" s="70">
        <v>17.280074909776001</v>
      </c>
      <c r="T7" s="70">
        <v>17.163487658384099</v>
      </c>
      <c r="U7" s="72">
        <v>0.67469181702386305</v>
      </c>
      <c r="V7" s="60"/>
      <c r="W7" s="60"/>
    </row>
    <row r="8" spans="1:23" ht="13.5" thickBot="1" x14ac:dyDescent="0.25">
      <c r="A8" s="53">
        <v>42202</v>
      </c>
      <c r="B8" s="52" t="s">
        <v>6</v>
      </c>
      <c r="C8" s="59"/>
      <c r="D8" s="73">
        <v>645957.39930000005</v>
      </c>
      <c r="E8" s="73">
        <v>663219.97620000003</v>
      </c>
      <c r="F8" s="74">
        <v>97.397156672073095</v>
      </c>
      <c r="G8" s="73">
        <v>633965.0943</v>
      </c>
      <c r="H8" s="74">
        <v>1.89163490353381</v>
      </c>
      <c r="I8" s="73">
        <v>133143.40779999999</v>
      </c>
      <c r="J8" s="74">
        <v>20.6117938960499</v>
      </c>
      <c r="K8" s="73">
        <v>129919.9001</v>
      </c>
      <c r="L8" s="74">
        <v>20.493226088962</v>
      </c>
      <c r="M8" s="74">
        <v>2.4811500759458999E-2</v>
      </c>
      <c r="N8" s="73">
        <v>10407504.912599999</v>
      </c>
      <c r="O8" s="73">
        <v>161559667.2238</v>
      </c>
      <c r="P8" s="73">
        <v>39281</v>
      </c>
      <c r="Q8" s="73">
        <v>40918</v>
      </c>
      <c r="R8" s="74">
        <v>-4.0006842954201103</v>
      </c>
      <c r="S8" s="73">
        <v>16.444525325220798</v>
      </c>
      <c r="T8" s="73">
        <v>16.182214150251699</v>
      </c>
      <c r="U8" s="75">
        <v>1.59512767794407</v>
      </c>
      <c r="V8" s="60"/>
      <c r="W8" s="60"/>
    </row>
    <row r="9" spans="1:23" ht="12" customHeight="1" thickBot="1" x14ac:dyDescent="0.25">
      <c r="A9" s="48"/>
      <c r="B9" s="52" t="s">
        <v>7</v>
      </c>
      <c r="C9" s="59"/>
      <c r="D9" s="73">
        <v>117496.6268</v>
      </c>
      <c r="E9" s="73">
        <v>114299.3787</v>
      </c>
      <c r="F9" s="74">
        <v>102.797257637237</v>
      </c>
      <c r="G9" s="73">
        <v>112640.012</v>
      </c>
      <c r="H9" s="74">
        <v>4.3116248957785901</v>
      </c>
      <c r="I9" s="73">
        <v>24138.697800000002</v>
      </c>
      <c r="J9" s="74">
        <v>20.544162379306702</v>
      </c>
      <c r="K9" s="73">
        <v>24780.354599999999</v>
      </c>
      <c r="L9" s="74">
        <v>21.999602237258301</v>
      </c>
      <c r="M9" s="74">
        <v>-2.5893769897868998E-2</v>
      </c>
      <c r="N9" s="73">
        <v>2217943.5556999999</v>
      </c>
      <c r="O9" s="73">
        <v>25775759.618900001</v>
      </c>
      <c r="P9" s="73">
        <v>7110</v>
      </c>
      <c r="Q9" s="73">
        <v>7334</v>
      </c>
      <c r="R9" s="74">
        <v>-3.0542677938369298</v>
      </c>
      <c r="S9" s="73">
        <v>16.5255452601969</v>
      </c>
      <c r="T9" s="73">
        <v>15.951623452413401</v>
      </c>
      <c r="U9" s="75">
        <v>3.47293719358129</v>
      </c>
      <c r="V9" s="60"/>
      <c r="W9" s="60"/>
    </row>
    <row r="10" spans="1:23" ht="13.5" thickBot="1" x14ac:dyDescent="0.25">
      <c r="A10" s="48"/>
      <c r="B10" s="52" t="s">
        <v>8</v>
      </c>
      <c r="C10" s="59"/>
      <c r="D10" s="73">
        <v>184301.40909999999</v>
      </c>
      <c r="E10" s="73">
        <v>189527.568</v>
      </c>
      <c r="F10" s="74">
        <v>97.242533656106403</v>
      </c>
      <c r="G10" s="73">
        <v>169413.97380000001</v>
      </c>
      <c r="H10" s="74">
        <v>8.7876076371216101</v>
      </c>
      <c r="I10" s="73">
        <v>52866.626600000003</v>
      </c>
      <c r="J10" s="74">
        <v>28.684873793512399</v>
      </c>
      <c r="K10" s="73">
        <v>46659.722099999999</v>
      </c>
      <c r="L10" s="74">
        <v>27.541837933087901</v>
      </c>
      <c r="M10" s="74">
        <v>0.13302489214782501</v>
      </c>
      <c r="N10" s="73">
        <v>3052939.0151999998</v>
      </c>
      <c r="O10" s="73">
        <v>42033632.457599998</v>
      </c>
      <c r="P10" s="73">
        <v>101772</v>
      </c>
      <c r="Q10" s="73">
        <v>101921</v>
      </c>
      <c r="R10" s="74">
        <v>-0.14619165824510999</v>
      </c>
      <c r="S10" s="73">
        <v>1.81092450870573</v>
      </c>
      <c r="T10" s="73">
        <v>1.75030788551918</v>
      </c>
      <c r="U10" s="75">
        <v>3.3472749910420099</v>
      </c>
      <c r="V10" s="60"/>
      <c r="W10" s="60"/>
    </row>
    <row r="11" spans="1:23" ht="13.5" thickBot="1" x14ac:dyDescent="0.25">
      <c r="A11" s="48"/>
      <c r="B11" s="52" t="s">
        <v>9</v>
      </c>
      <c r="C11" s="59"/>
      <c r="D11" s="73">
        <v>53269.192300000002</v>
      </c>
      <c r="E11" s="73">
        <v>78940.298299999995</v>
      </c>
      <c r="F11" s="74">
        <v>67.4803534407217</v>
      </c>
      <c r="G11" s="73">
        <v>58009.161899999999</v>
      </c>
      <c r="H11" s="74">
        <v>-8.1710706459973803</v>
      </c>
      <c r="I11" s="73">
        <v>12300.8316</v>
      </c>
      <c r="J11" s="74">
        <v>23.0918305100714</v>
      </c>
      <c r="K11" s="73">
        <v>12443.4193</v>
      </c>
      <c r="L11" s="74">
        <v>21.450782759886799</v>
      </c>
      <c r="M11" s="74">
        <v>-1.1458884134846E-2</v>
      </c>
      <c r="N11" s="73">
        <v>941156.65949999995</v>
      </c>
      <c r="O11" s="73">
        <v>13836959.9342</v>
      </c>
      <c r="P11" s="73">
        <v>3294</v>
      </c>
      <c r="Q11" s="73">
        <v>3420</v>
      </c>
      <c r="R11" s="74">
        <v>-3.6842105263157898</v>
      </c>
      <c r="S11" s="73">
        <v>16.171582361870101</v>
      </c>
      <c r="T11" s="73">
        <v>15.4061373976608</v>
      </c>
      <c r="U11" s="75">
        <v>4.7332719030268997</v>
      </c>
      <c r="V11" s="60"/>
      <c r="W11" s="60"/>
    </row>
    <row r="12" spans="1:23" ht="13.5" thickBot="1" x14ac:dyDescent="0.25">
      <c r="A12" s="48"/>
      <c r="B12" s="52" t="s">
        <v>10</v>
      </c>
      <c r="C12" s="59"/>
      <c r="D12" s="73">
        <v>124331.1385</v>
      </c>
      <c r="E12" s="73">
        <v>199993.27309999999</v>
      </c>
      <c r="F12" s="74">
        <v>62.167660228167897</v>
      </c>
      <c r="G12" s="73">
        <v>155006.3063</v>
      </c>
      <c r="H12" s="74">
        <v>-19.789625681829499</v>
      </c>
      <c r="I12" s="73">
        <v>16305.3748</v>
      </c>
      <c r="J12" s="74">
        <v>13.114473973871</v>
      </c>
      <c r="K12" s="73">
        <v>28260.197800000002</v>
      </c>
      <c r="L12" s="74">
        <v>18.231643908283999</v>
      </c>
      <c r="M12" s="74">
        <v>-0.423026869259917</v>
      </c>
      <c r="N12" s="73">
        <v>2521702.1666999999</v>
      </c>
      <c r="O12" s="73">
        <v>49198764.348999999</v>
      </c>
      <c r="P12" s="73">
        <v>1786</v>
      </c>
      <c r="Q12" s="73">
        <v>1748</v>
      </c>
      <c r="R12" s="74">
        <v>2.1739130434782701</v>
      </c>
      <c r="S12" s="73">
        <v>69.614299272116497</v>
      </c>
      <c r="T12" s="73">
        <v>71.350032208238005</v>
      </c>
      <c r="U12" s="75">
        <v>-2.49335690263388</v>
      </c>
      <c r="V12" s="60"/>
      <c r="W12" s="60"/>
    </row>
    <row r="13" spans="1:23" ht="13.5" thickBot="1" x14ac:dyDescent="0.25">
      <c r="A13" s="48"/>
      <c r="B13" s="52" t="s">
        <v>11</v>
      </c>
      <c r="C13" s="59"/>
      <c r="D13" s="73">
        <v>278560.62290000002</v>
      </c>
      <c r="E13" s="73">
        <v>407719.4804</v>
      </c>
      <c r="F13" s="74">
        <v>68.321636882965095</v>
      </c>
      <c r="G13" s="73">
        <v>299923.78889999999</v>
      </c>
      <c r="H13" s="74">
        <v>-7.1228648045396801</v>
      </c>
      <c r="I13" s="73">
        <v>74217.044599999994</v>
      </c>
      <c r="J13" s="74">
        <v>26.6430494832154</v>
      </c>
      <c r="K13" s="73">
        <v>79009.834700000007</v>
      </c>
      <c r="L13" s="74">
        <v>26.343303740519001</v>
      </c>
      <c r="M13" s="74">
        <v>-6.0660677473864E-2</v>
      </c>
      <c r="N13" s="73">
        <v>4987003.8717999998</v>
      </c>
      <c r="O13" s="73">
        <v>73255852.5995</v>
      </c>
      <c r="P13" s="73">
        <v>15875</v>
      </c>
      <c r="Q13" s="73">
        <v>16678</v>
      </c>
      <c r="R13" s="74">
        <v>-4.8147259863292904</v>
      </c>
      <c r="S13" s="73">
        <v>17.547125851968499</v>
      </c>
      <c r="T13" s="73">
        <v>17.552521957069199</v>
      </c>
      <c r="U13" s="75">
        <v>-3.0752073850779001E-2</v>
      </c>
      <c r="V13" s="60"/>
      <c r="W13" s="60"/>
    </row>
    <row r="14" spans="1:23" ht="13.5" thickBot="1" x14ac:dyDescent="0.25">
      <c r="A14" s="48"/>
      <c r="B14" s="52" t="s">
        <v>12</v>
      </c>
      <c r="C14" s="59"/>
      <c r="D14" s="73">
        <v>140252.51879999999</v>
      </c>
      <c r="E14" s="73">
        <v>187801.46400000001</v>
      </c>
      <c r="F14" s="74">
        <v>74.681270216296099</v>
      </c>
      <c r="G14" s="73">
        <v>173633.46599999999</v>
      </c>
      <c r="H14" s="74">
        <v>-19.224950102649</v>
      </c>
      <c r="I14" s="73">
        <v>24433.5965</v>
      </c>
      <c r="J14" s="74">
        <v>17.4211463074273</v>
      </c>
      <c r="K14" s="73">
        <v>9601.8917999999994</v>
      </c>
      <c r="L14" s="74">
        <v>5.5299776138777297</v>
      </c>
      <c r="M14" s="74">
        <v>1.5446648440674999</v>
      </c>
      <c r="N14" s="73">
        <v>2837788.3206000002</v>
      </c>
      <c r="O14" s="73">
        <v>39158017.694700003</v>
      </c>
      <c r="P14" s="73">
        <v>2719</v>
      </c>
      <c r="Q14" s="73">
        <v>2980</v>
      </c>
      <c r="R14" s="74">
        <v>-8.7583892617449699</v>
      </c>
      <c r="S14" s="73">
        <v>51.582390143435099</v>
      </c>
      <c r="T14" s="73">
        <v>51.125084194630901</v>
      </c>
      <c r="U14" s="75">
        <v>0.88655439876397601</v>
      </c>
      <c r="V14" s="60"/>
      <c r="W14" s="60"/>
    </row>
    <row r="15" spans="1:23" ht="13.5" thickBot="1" x14ac:dyDescent="0.25">
      <c r="A15" s="48"/>
      <c r="B15" s="52" t="s">
        <v>13</v>
      </c>
      <c r="C15" s="59"/>
      <c r="D15" s="73">
        <v>119816.9813</v>
      </c>
      <c r="E15" s="73">
        <v>141247.40900000001</v>
      </c>
      <c r="F15" s="74">
        <v>84.827737477294207</v>
      </c>
      <c r="G15" s="73">
        <v>136450.45240000001</v>
      </c>
      <c r="H15" s="74">
        <v>-12.190117956692101</v>
      </c>
      <c r="I15" s="73">
        <v>20237.5743</v>
      </c>
      <c r="J15" s="74">
        <v>16.890405750858299</v>
      </c>
      <c r="K15" s="73">
        <v>25523.262500000001</v>
      </c>
      <c r="L15" s="74">
        <v>18.705150515133099</v>
      </c>
      <c r="M15" s="74">
        <v>-0.207092968620293</v>
      </c>
      <c r="N15" s="73">
        <v>2068959.2197</v>
      </c>
      <c r="O15" s="73">
        <v>30171830.318700001</v>
      </c>
      <c r="P15" s="73">
        <v>6302</v>
      </c>
      <c r="Q15" s="73">
        <v>6452</v>
      </c>
      <c r="R15" s="74">
        <v>-2.3248605083695</v>
      </c>
      <c r="S15" s="73">
        <v>19.0125327356395</v>
      </c>
      <c r="T15" s="73">
        <v>19.4398119652821</v>
      </c>
      <c r="U15" s="75">
        <v>-2.2473556552602698</v>
      </c>
      <c r="V15" s="60"/>
      <c r="W15" s="60"/>
    </row>
    <row r="16" spans="1:23" ht="13.5" thickBot="1" x14ac:dyDescent="0.25">
      <c r="A16" s="48"/>
      <c r="B16" s="52" t="s">
        <v>14</v>
      </c>
      <c r="C16" s="59"/>
      <c r="D16" s="73">
        <v>976154.38859999995</v>
      </c>
      <c r="E16" s="73">
        <v>1189907.9523</v>
      </c>
      <c r="F16" s="74">
        <v>82.036126131703597</v>
      </c>
      <c r="G16" s="73">
        <v>976610.15839999996</v>
      </c>
      <c r="H16" s="74">
        <v>-4.6668549992024001E-2</v>
      </c>
      <c r="I16" s="73">
        <v>44458.835599999999</v>
      </c>
      <c r="J16" s="74">
        <v>4.5544881136848501</v>
      </c>
      <c r="K16" s="73">
        <v>-36827.955099999999</v>
      </c>
      <c r="L16" s="74">
        <v>-3.77099856920759</v>
      </c>
      <c r="M16" s="74">
        <v>-2.2072034811403398</v>
      </c>
      <c r="N16" s="73">
        <v>15591292.1379</v>
      </c>
      <c r="O16" s="73">
        <v>221028375.4598</v>
      </c>
      <c r="P16" s="73">
        <v>65204</v>
      </c>
      <c r="Q16" s="73">
        <v>61698</v>
      </c>
      <c r="R16" s="74">
        <v>5.6825180718986097</v>
      </c>
      <c r="S16" s="73">
        <v>14.970774624256199</v>
      </c>
      <c r="T16" s="73">
        <v>15.100545207300099</v>
      </c>
      <c r="U16" s="75">
        <v>-0.86682610820709105</v>
      </c>
      <c r="V16" s="60"/>
      <c r="W16" s="60"/>
    </row>
    <row r="17" spans="1:23" ht="12" thickBot="1" x14ac:dyDescent="0.2">
      <c r="A17" s="48"/>
      <c r="B17" s="52" t="s">
        <v>15</v>
      </c>
      <c r="C17" s="59"/>
      <c r="D17" s="73">
        <v>454446.0331</v>
      </c>
      <c r="E17" s="73">
        <v>760727.05160000001</v>
      </c>
      <c r="F17" s="74">
        <v>59.738382136429301</v>
      </c>
      <c r="G17" s="73">
        <v>847177.35569999996</v>
      </c>
      <c r="H17" s="74">
        <v>-46.357627474060202</v>
      </c>
      <c r="I17" s="73">
        <v>59911.204700000002</v>
      </c>
      <c r="J17" s="74">
        <v>13.1833485906602</v>
      </c>
      <c r="K17" s="73">
        <v>66127.858200000002</v>
      </c>
      <c r="L17" s="74">
        <v>7.8056687605112298</v>
      </c>
      <c r="M17" s="74">
        <v>-9.4009600026634998E-2</v>
      </c>
      <c r="N17" s="73">
        <v>10398236.4056</v>
      </c>
      <c r="O17" s="73">
        <v>216283446.9883</v>
      </c>
      <c r="P17" s="73">
        <v>17133</v>
      </c>
      <c r="Q17" s="73">
        <v>16873</v>
      </c>
      <c r="R17" s="74">
        <v>1.5409233686955599</v>
      </c>
      <c r="S17" s="73">
        <v>26.524603577890598</v>
      </c>
      <c r="T17" s="73">
        <v>31.928194743080699</v>
      </c>
      <c r="U17" s="75">
        <v>-20.371995944528098</v>
      </c>
      <c r="V17" s="40"/>
      <c r="W17" s="40"/>
    </row>
    <row r="18" spans="1:23" ht="12" thickBot="1" x14ac:dyDescent="0.2">
      <c r="A18" s="48"/>
      <c r="B18" s="52" t="s">
        <v>16</v>
      </c>
      <c r="C18" s="59"/>
      <c r="D18" s="73">
        <v>2140497.8361</v>
      </c>
      <c r="E18" s="73">
        <v>2283734.1976000001</v>
      </c>
      <c r="F18" s="74">
        <v>93.727975801626599</v>
      </c>
      <c r="G18" s="73">
        <v>1868194.0171999999</v>
      </c>
      <c r="H18" s="74">
        <v>14.5757783395603</v>
      </c>
      <c r="I18" s="73">
        <v>310104.06319999998</v>
      </c>
      <c r="J18" s="74">
        <v>14.487473800254399</v>
      </c>
      <c r="K18" s="73">
        <v>291260.55729999999</v>
      </c>
      <c r="L18" s="74">
        <v>15.590487637709799</v>
      </c>
      <c r="M18" s="74">
        <v>6.4696387573657005E-2</v>
      </c>
      <c r="N18" s="73">
        <v>34145163.972900003</v>
      </c>
      <c r="O18" s="73">
        <v>496337239.72619998</v>
      </c>
      <c r="P18" s="73">
        <v>104735</v>
      </c>
      <c r="Q18" s="73">
        <v>102507</v>
      </c>
      <c r="R18" s="74">
        <v>2.1735101017491498</v>
      </c>
      <c r="S18" s="73">
        <v>20.437273462548301</v>
      </c>
      <c r="T18" s="73">
        <v>20.340188110080302</v>
      </c>
      <c r="U18" s="75">
        <v>0.47504062929901097</v>
      </c>
      <c r="V18" s="40"/>
      <c r="W18" s="40"/>
    </row>
    <row r="19" spans="1:23" ht="12" thickBot="1" x14ac:dyDescent="0.2">
      <c r="A19" s="48"/>
      <c r="B19" s="52" t="s">
        <v>17</v>
      </c>
      <c r="C19" s="59"/>
      <c r="D19" s="73">
        <v>445829.69819999998</v>
      </c>
      <c r="E19" s="73">
        <v>588539.804</v>
      </c>
      <c r="F19" s="74">
        <v>75.751834484248405</v>
      </c>
      <c r="G19" s="73">
        <v>467137.81319999998</v>
      </c>
      <c r="H19" s="74">
        <v>-4.56141943509874</v>
      </c>
      <c r="I19" s="73">
        <v>50971.9836</v>
      </c>
      <c r="J19" s="74">
        <v>11.4330615043805</v>
      </c>
      <c r="K19" s="73">
        <v>49019.095600000001</v>
      </c>
      <c r="L19" s="74">
        <v>10.493497682024101</v>
      </c>
      <c r="M19" s="74">
        <v>3.9839331511452997E-2</v>
      </c>
      <c r="N19" s="73">
        <v>7962970.0982999997</v>
      </c>
      <c r="O19" s="73">
        <v>147525269.0695</v>
      </c>
      <c r="P19" s="73">
        <v>11398</v>
      </c>
      <c r="Q19" s="73">
        <v>11468</v>
      </c>
      <c r="R19" s="74">
        <v>-0.61039414021625304</v>
      </c>
      <c r="S19" s="73">
        <v>39.114730496578296</v>
      </c>
      <c r="T19" s="73">
        <v>38.477345143006602</v>
      </c>
      <c r="U19" s="75">
        <v>1.62952766254514</v>
      </c>
      <c r="V19" s="40"/>
      <c r="W19" s="40"/>
    </row>
    <row r="20" spans="1:23" ht="12" thickBot="1" x14ac:dyDescent="0.2">
      <c r="A20" s="48"/>
      <c r="B20" s="52" t="s">
        <v>18</v>
      </c>
      <c r="C20" s="59"/>
      <c r="D20" s="73">
        <v>1056345.0079000001</v>
      </c>
      <c r="E20" s="73">
        <v>1055557.6255999999</v>
      </c>
      <c r="F20" s="74">
        <v>100.074593966346</v>
      </c>
      <c r="G20" s="73">
        <v>1000282.7533</v>
      </c>
      <c r="H20" s="74">
        <v>5.6046407293384597</v>
      </c>
      <c r="I20" s="73">
        <v>94386.509900000005</v>
      </c>
      <c r="J20" s="74">
        <v>8.9351972314082495</v>
      </c>
      <c r="K20" s="73">
        <v>81288.338199999998</v>
      </c>
      <c r="L20" s="74">
        <v>8.1265360151241595</v>
      </c>
      <c r="M20" s="74">
        <v>0.16113223606286001</v>
      </c>
      <c r="N20" s="73">
        <v>16344872.405999999</v>
      </c>
      <c r="O20" s="73">
        <v>236658755.93079999</v>
      </c>
      <c r="P20" s="73">
        <v>48695</v>
      </c>
      <c r="Q20" s="73">
        <v>50341</v>
      </c>
      <c r="R20" s="74">
        <v>-3.2697006416241199</v>
      </c>
      <c r="S20" s="73">
        <v>21.6930898018277</v>
      </c>
      <c r="T20" s="73">
        <v>22.922684448064199</v>
      </c>
      <c r="U20" s="75">
        <v>-5.6681397508108899</v>
      </c>
      <c r="V20" s="40"/>
      <c r="W20" s="40"/>
    </row>
    <row r="21" spans="1:23" ht="12" thickBot="1" x14ac:dyDescent="0.2">
      <c r="A21" s="48"/>
      <c r="B21" s="52" t="s">
        <v>19</v>
      </c>
      <c r="C21" s="59"/>
      <c r="D21" s="73">
        <v>397528.08500000002</v>
      </c>
      <c r="E21" s="73">
        <v>407787.0919</v>
      </c>
      <c r="F21" s="74">
        <v>97.484224708486906</v>
      </c>
      <c r="G21" s="73">
        <v>401182.59080000001</v>
      </c>
      <c r="H21" s="74">
        <v>-0.91093329665988798</v>
      </c>
      <c r="I21" s="73">
        <v>58807.846599999997</v>
      </c>
      <c r="J21" s="74">
        <v>14.793381604723599</v>
      </c>
      <c r="K21" s="73">
        <v>19518.887900000002</v>
      </c>
      <c r="L21" s="74">
        <v>4.8653377159455697</v>
      </c>
      <c r="M21" s="74">
        <v>2.0128687095948701</v>
      </c>
      <c r="N21" s="73">
        <v>6190768.3874000004</v>
      </c>
      <c r="O21" s="73">
        <v>89884152.750499994</v>
      </c>
      <c r="P21" s="73">
        <v>34279</v>
      </c>
      <c r="Q21" s="73">
        <v>35284</v>
      </c>
      <c r="R21" s="74">
        <v>-2.84831651740165</v>
      </c>
      <c r="S21" s="73">
        <v>11.596840193704599</v>
      </c>
      <c r="T21" s="73">
        <v>11.145766806484501</v>
      </c>
      <c r="U21" s="75">
        <v>3.8896232049911599</v>
      </c>
      <c r="V21" s="40"/>
      <c r="W21" s="40"/>
    </row>
    <row r="22" spans="1:23" ht="12" thickBot="1" x14ac:dyDescent="0.2">
      <c r="A22" s="48"/>
      <c r="B22" s="52" t="s">
        <v>20</v>
      </c>
      <c r="C22" s="59"/>
      <c r="D22" s="73">
        <v>1431209.5215</v>
      </c>
      <c r="E22" s="73">
        <v>1524596.6362999999</v>
      </c>
      <c r="F22" s="74">
        <v>93.874634603245696</v>
      </c>
      <c r="G22" s="73">
        <v>1230005.7609999999</v>
      </c>
      <c r="H22" s="74">
        <v>16.357952692548398</v>
      </c>
      <c r="I22" s="73">
        <v>188448.307</v>
      </c>
      <c r="J22" s="74">
        <v>13.167066328799599</v>
      </c>
      <c r="K22" s="73">
        <v>142402.43539999999</v>
      </c>
      <c r="L22" s="74">
        <v>11.5773795469239</v>
      </c>
      <c r="M22" s="74">
        <v>0.32335030977988499</v>
      </c>
      <c r="N22" s="73">
        <v>23491224.346700002</v>
      </c>
      <c r="O22" s="73">
        <v>291974774.02079999</v>
      </c>
      <c r="P22" s="73">
        <v>89467</v>
      </c>
      <c r="Q22" s="73">
        <v>87921</v>
      </c>
      <c r="R22" s="74">
        <v>1.75839674253022</v>
      </c>
      <c r="S22" s="73">
        <v>15.9970661975924</v>
      </c>
      <c r="T22" s="73">
        <v>15.958861932871599</v>
      </c>
      <c r="U22" s="75">
        <v>0.238820445255153</v>
      </c>
      <c r="V22" s="40"/>
      <c r="W22" s="40"/>
    </row>
    <row r="23" spans="1:23" ht="12" thickBot="1" x14ac:dyDescent="0.2">
      <c r="A23" s="48"/>
      <c r="B23" s="52" t="s">
        <v>21</v>
      </c>
      <c r="C23" s="59"/>
      <c r="D23" s="73">
        <v>2782268.5983000002</v>
      </c>
      <c r="E23" s="73">
        <v>3302130.0929999999</v>
      </c>
      <c r="F23" s="74">
        <v>84.256783347148399</v>
      </c>
      <c r="G23" s="73">
        <v>2693318.9838999999</v>
      </c>
      <c r="H23" s="74">
        <v>3.30260228854136</v>
      </c>
      <c r="I23" s="73">
        <v>322240.5931</v>
      </c>
      <c r="J23" s="74">
        <v>11.581936887649601</v>
      </c>
      <c r="K23" s="73">
        <v>213243.53950000001</v>
      </c>
      <c r="L23" s="74">
        <v>7.91750033229326</v>
      </c>
      <c r="M23" s="74">
        <v>0.51113883147676797</v>
      </c>
      <c r="N23" s="73">
        <v>45825167.794699997</v>
      </c>
      <c r="O23" s="73">
        <v>626326008.25549996</v>
      </c>
      <c r="P23" s="73">
        <v>93438</v>
      </c>
      <c r="Q23" s="73">
        <v>93881</v>
      </c>
      <c r="R23" s="74">
        <v>-0.47187396810856003</v>
      </c>
      <c r="S23" s="73">
        <v>29.7766283342965</v>
      </c>
      <c r="T23" s="73">
        <v>30.686368888273499</v>
      </c>
      <c r="U23" s="75">
        <v>-3.0552168088456102</v>
      </c>
      <c r="V23" s="40"/>
      <c r="W23" s="40"/>
    </row>
    <row r="24" spans="1:23" ht="12" thickBot="1" x14ac:dyDescent="0.2">
      <c r="A24" s="48"/>
      <c r="B24" s="52" t="s">
        <v>22</v>
      </c>
      <c r="C24" s="59"/>
      <c r="D24" s="73">
        <v>295969.2365</v>
      </c>
      <c r="E24" s="73">
        <v>347608.36829999997</v>
      </c>
      <c r="F24" s="74">
        <v>85.144450908203297</v>
      </c>
      <c r="G24" s="73">
        <v>266183.05420000001</v>
      </c>
      <c r="H24" s="74">
        <v>11.1901121540291</v>
      </c>
      <c r="I24" s="73">
        <v>42812.104399999997</v>
      </c>
      <c r="J24" s="74">
        <v>14.465052147404499</v>
      </c>
      <c r="K24" s="73">
        <v>52824.852099999996</v>
      </c>
      <c r="L24" s="74">
        <v>19.8453099348351</v>
      </c>
      <c r="M24" s="74">
        <v>-0.18954615681735201</v>
      </c>
      <c r="N24" s="73">
        <v>4792761.5372000001</v>
      </c>
      <c r="O24" s="73">
        <v>58913514.2861</v>
      </c>
      <c r="P24" s="73">
        <v>30770</v>
      </c>
      <c r="Q24" s="73">
        <v>30936</v>
      </c>
      <c r="R24" s="74">
        <v>-0.53659167313162603</v>
      </c>
      <c r="S24" s="73">
        <v>9.6187597172570705</v>
      </c>
      <c r="T24" s="73">
        <v>9.6099054305663305</v>
      </c>
      <c r="U24" s="75">
        <v>9.2052270261545999E-2</v>
      </c>
      <c r="V24" s="40"/>
      <c r="W24" s="40"/>
    </row>
    <row r="25" spans="1:23" ht="12" thickBot="1" x14ac:dyDescent="0.2">
      <c r="A25" s="48"/>
      <c r="B25" s="52" t="s">
        <v>23</v>
      </c>
      <c r="C25" s="59"/>
      <c r="D25" s="73">
        <v>256362.42009999999</v>
      </c>
      <c r="E25" s="73">
        <v>305528.19530000002</v>
      </c>
      <c r="F25" s="74">
        <v>83.907941736204094</v>
      </c>
      <c r="G25" s="73">
        <v>244497.26010000001</v>
      </c>
      <c r="H25" s="74">
        <v>4.8528805579036502</v>
      </c>
      <c r="I25" s="73">
        <v>23184.264599999999</v>
      </c>
      <c r="J25" s="74">
        <v>9.0435503733177605</v>
      </c>
      <c r="K25" s="73">
        <v>19202.617699999999</v>
      </c>
      <c r="L25" s="74">
        <v>7.8539193822237898</v>
      </c>
      <c r="M25" s="74">
        <v>0.20734917302446701</v>
      </c>
      <c r="N25" s="73">
        <v>4405847.3502000002</v>
      </c>
      <c r="O25" s="73">
        <v>65933013.719999999</v>
      </c>
      <c r="P25" s="73">
        <v>19532</v>
      </c>
      <c r="Q25" s="73">
        <v>19918</v>
      </c>
      <c r="R25" s="74">
        <v>-1.9379455768651499</v>
      </c>
      <c r="S25" s="73">
        <v>13.1252518994471</v>
      </c>
      <c r="T25" s="73">
        <v>12.6807558891455</v>
      </c>
      <c r="U25" s="75">
        <v>3.3865712727409898</v>
      </c>
      <c r="V25" s="40"/>
      <c r="W25" s="40"/>
    </row>
    <row r="26" spans="1:23" ht="12" thickBot="1" x14ac:dyDescent="0.2">
      <c r="A26" s="48"/>
      <c r="B26" s="52" t="s">
        <v>24</v>
      </c>
      <c r="C26" s="59"/>
      <c r="D26" s="73">
        <v>667667.09550000005</v>
      </c>
      <c r="E26" s="73">
        <v>785087.41760000004</v>
      </c>
      <c r="F26" s="74">
        <v>85.0436627224326</v>
      </c>
      <c r="G26" s="73">
        <v>562040.51089999999</v>
      </c>
      <c r="H26" s="74">
        <v>18.793411249103599</v>
      </c>
      <c r="I26" s="73">
        <v>120319.9688</v>
      </c>
      <c r="J26" s="74">
        <v>18.0209522995731</v>
      </c>
      <c r="K26" s="73">
        <v>116300.40519999999</v>
      </c>
      <c r="L26" s="74">
        <v>20.692530688538302</v>
      </c>
      <c r="M26" s="74">
        <v>3.4561905378469003E-2</v>
      </c>
      <c r="N26" s="73">
        <v>10691769.4197</v>
      </c>
      <c r="O26" s="73">
        <v>139414774.25760001</v>
      </c>
      <c r="P26" s="73">
        <v>48072</v>
      </c>
      <c r="Q26" s="73">
        <v>49451</v>
      </c>
      <c r="R26" s="74">
        <v>-2.78861903702655</v>
      </c>
      <c r="S26" s="73">
        <v>13.888897809535701</v>
      </c>
      <c r="T26" s="73">
        <v>13.6376921518271</v>
      </c>
      <c r="U26" s="75">
        <v>1.80867957381158</v>
      </c>
      <c r="V26" s="40"/>
      <c r="W26" s="40"/>
    </row>
    <row r="27" spans="1:23" ht="12" thickBot="1" x14ac:dyDescent="0.2">
      <c r="A27" s="48"/>
      <c r="B27" s="52" t="s">
        <v>25</v>
      </c>
      <c r="C27" s="59"/>
      <c r="D27" s="73">
        <v>281157.62</v>
      </c>
      <c r="E27" s="73">
        <v>322344.17239999998</v>
      </c>
      <c r="F27" s="74">
        <v>87.222802232363193</v>
      </c>
      <c r="G27" s="73">
        <v>255276.63819999999</v>
      </c>
      <c r="H27" s="74">
        <v>10.138405920138799</v>
      </c>
      <c r="I27" s="73">
        <v>79265.843299999993</v>
      </c>
      <c r="J27" s="74">
        <v>28.192671178536798</v>
      </c>
      <c r="K27" s="73">
        <v>82223.705799999996</v>
      </c>
      <c r="L27" s="74">
        <v>32.209647690354103</v>
      </c>
      <c r="M27" s="74">
        <v>-3.5973354292674002E-2</v>
      </c>
      <c r="N27" s="73">
        <v>4378907.7226</v>
      </c>
      <c r="O27" s="73">
        <v>52283720.7465</v>
      </c>
      <c r="P27" s="73">
        <v>37560</v>
      </c>
      <c r="Q27" s="73">
        <v>37247</v>
      </c>
      <c r="R27" s="74">
        <v>0.84033613445377897</v>
      </c>
      <c r="S27" s="73">
        <v>7.4855596379126697</v>
      </c>
      <c r="T27" s="73">
        <v>7.5153519961339201</v>
      </c>
      <c r="U27" s="75">
        <v>-0.39799774048092101</v>
      </c>
      <c r="V27" s="40"/>
      <c r="W27" s="40"/>
    </row>
    <row r="28" spans="1:23" ht="12" thickBot="1" x14ac:dyDescent="0.2">
      <c r="A28" s="48"/>
      <c r="B28" s="52" t="s">
        <v>26</v>
      </c>
      <c r="C28" s="59"/>
      <c r="D28" s="73">
        <v>903759.81409999996</v>
      </c>
      <c r="E28" s="73">
        <v>954176.97530000005</v>
      </c>
      <c r="F28" s="74">
        <v>94.716162461984695</v>
      </c>
      <c r="G28" s="73">
        <v>847225.58550000004</v>
      </c>
      <c r="H28" s="74">
        <v>6.6728660663187602</v>
      </c>
      <c r="I28" s="73">
        <v>24314.968400000002</v>
      </c>
      <c r="J28" s="74">
        <v>2.6904237188521001</v>
      </c>
      <c r="K28" s="73">
        <v>34054.448199999999</v>
      </c>
      <c r="L28" s="74">
        <v>4.0195254702916401</v>
      </c>
      <c r="M28" s="74">
        <v>-0.28599728713266898</v>
      </c>
      <c r="N28" s="73">
        <v>15217280.1204</v>
      </c>
      <c r="O28" s="73">
        <v>184657696.75799999</v>
      </c>
      <c r="P28" s="73">
        <v>45713</v>
      </c>
      <c r="Q28" s="73">
        <v>45232</v>
      </c>
      <c r="R28" s="74">
        <v>1.0634064379200701</v>
      </c>
      <c r="S28" s="73">
        <v>19.770301973180501</v>
      </c>
      <c r="T28" s="73">
        <v>19.169934674566701</v>
      </c>
      <c r="U28" s="75">
        <v>3.03671284044243</v>
      </c>
      <c r="V28" s="40"/>
      <c r="W28" s="40"/>
    </row>
    <row r="29" spans="1:23" ht="12" thickBot="1" x14ac:dyDescent="0.2">
      <c r="A29" s="48"/>
      <c r="B29" s="52" t="s">
        <v>27</v>
      </c>
      <c r="C29" s="59"/>
      <c r="D29" s="73">
        <v>633883.26470000006</v>
      </c>
      <c r="E29" s="73">
        <v>597384.0845</v>
      </c>
      <c r="F29" s="74">
        <v>106.109834718906</v>
      </c>
      <c r="G29" s="73">
        <v>516411.23100000003</v>
      </c>
      <c r="H29" s="74">
        <v>22.747768957797899</v>
      </c>
      <c r="I29" s="73">
        <v>95045.044899999994</v>
      </c>
      <c r="J29" s="74">
        <v>14.994092791672299</v>
      </c>
      <c r="K29" s="73">
        <v>82522.464099999997</v>
      </c>
      <c r="L29" s="74">
        <v>15.9799901989351</v>
      </c>
      <c r="M29" s="74">
        <v>0.15174753852266501</v>
      </c>
      <c r="N29" s="73">
        <v>10457510.7335</v>
      </c>
      <c r="O29" s="73">
        <v>139267880.22760001</v>
      </c>
      <c r="P29" s="73">
        <v>97740</v>
      </c>
      <c r="Q29" s="73">
        <v>100525</v>
      </c>
      <c r="R29" s="74">
        <v>-2.7704551106689901</v>
      </c>
      <c r="S29" s="73">
        <v>6.4854027491303503</v>
      </c>
      <c r="T29" s="73">
        <v>6.5202166674956503</v>
      </c>
      <c r="U29" s="75">
        <v>-0.536804262001632</v>
      </c>
      <c r="V29" s="40"/>
      <c r="W29" s="40"/>
    </row>
    <row r="30" spans="1:23" ht="12" thickBot="1" x14ac:dyDescent="0.2">
      <c r="A30" s="48"/>
      <c r="B30" s="52" t="s">
        <v>28</v>
      </c>
      <c r="C30" s="59"/>
      <c r="D30" s="73">
        <v>1222302.4848</v>
      </c>
      <c r="E30" s="73">
        <v>1461537.8343</v>
      </c>
      <c r="F30" s="74">
        <v>83.631258535665495</v>
      </c>
      <c r="G30" s="73">
        <v>1404806.1580000001</v>
      </c>
      <c r="H30" s="74">
        <v>-12.991377647420601</v>
      </c>
      <c r="I30" s="73">
        <v>119615.99069999999</v>
      </c>
      <c r="J30" s="74">
        <v>9.7861202269888405</v>
      </c>
      <c r="K30" s="73">
        <v>116911.4433</v>
      </c>
      <c r="L30" s="74">
        <v>8.3222473530757402</v>
      </c>
      <c r="M30" s="74">
        <v>2.3133299219136001E-2</v>
      </c>
      <c r="N30" s="73">
        <v>19604896.389400002</v>
      </c>
      <c r="O30" s="73">
        <v>255655533.7331</v>
      </c>
      <c r="P30" s="73">
        <v>76182</v>
      </c>
      <c r="Q30" s="73">
        <v>77746</v>
      </c>
      <c r="R30" s="74">
        <v>-2.01167905744347</v>
      </c>
      <c r="S30" s="73">
        <v>16.0445050641884</v>
      </c>
      <c r="T30" s="73">
        <v>16.107113972423001</v>
      </c>
      <c r="U30" s="75">
        <v>-0.39022025287878997</v>
      </c>
      <c r="V30" s="40"/>
      <c r="W30" s="40"/>
    </row>
    <row r="31" spans="1:23" ht="12" thickBot="1" x14ac:dyDescent="0.2">
      <c r="A31" s="48"/>
      <c r="B31" s="52" t="s">
        <v>29</v>
      </c>
      <c r="C31" s="59"/>
      <c r="D31" s="73">
        <v>850669.58319999999</v>
      </c>
      <c r="E31" s="73">
        <v>891093.91630000004</v>
      </c>
      <c r="F31" s="74">
        <v>95.463515981811398</v>
      </c>
      <c r="G31" s="73">
        <v>1131364.8696999999</v>
      </c>
      <c r="H31" s="74">
        <v>-24.810323708781201</v>
      </c>
      <c r="I31" s="73">
        <v>36457.935299999997</v>
      </c>
      <c r="J31" s="74">
        <v>4.2857927472679398</v>
      </c>
      <c r="K31" s="73">
        <v>-45047.393499999998</v>
      </c>
      <c r="L31" s="74">
        <v>-3.9816857237174998</v>
      </c>
      <c r="M31" s="74">
        <v>-1.80932396898835</v>
      </c>
      <c r="N31" s="73">
        <v>14883666.076099999</v>
      </c>
      <c r="O31" s="73">
        <v>244927155.00229999</v>
      </c>
      <c r="P31" s="73">
        <v>30926</v>
      </c>
      <c r="Q31" s="73">
        <v>30936</v>
      </c>
      <c r="R31" s="74">
        <v>-3.2324799586246997E-2</v>
      </c>
      <c r="S31" s="73">
        <v>27.506615249304801</v>
      </c>
      <c r="T31" s="73">
        <v>27.5510548842772</v>
      </c>
      <c r="U31" s="75">
        <v>-0.16155980868475001</v>
      </c>
      <c r="V31" s="40"/>
      <c r="W31" s="40"/>
    </row>
    <row r="32" spans="1:23" ht="12" thickBot="1" x14ac:dyDescent="0.2">
      <c r="A32" s="48"/>
      <c r="B32" s="52" t="s">
        <v>30</v>
      </c>
      <c r="C32" s="59"/>
      <c r="D32" s="73">
        <v>128996.6801</v>
      </c>
      <c r="E32" s="73">
        <v>171847.7211</v>
      </c>
      <c r="F32" s="74">
        <v>75.064527637777402</v>
      </c>
      <c r="G32" s="73">
        <v>128165.7975</v>
      </c>
      <c r="H32" s="74">
        <v>0.64828730925658995</v>
      </c>
      <c r="I32" s="73">
        <v>33244.599300000002</v>
      </c>
      <c r="J32" s="74">
        <v>25.771670460223</v>
      </c>
      <c r="K32" s="73">
        <v>35779.578800000003</v>
      </c>
      <c r="L32" s="74">
        <v>27.916635715546501</v>
      </c>
      <c r="M32" s="74">
        <v>-7.0849897763470004E-2</v>
      </c>
      <c r="N32" s="73">
        <v>1996444.0586000001</v>
      </c>
      <c r="O32" s="73">
        <v>26709245.535399999</v>
      </c>
      <c r="P32" s="73">
        <v>27683</v>
      </c>
      <c r="Q32" s="73">
        <v>26991</v>
      </c>
      <c r="R32" s="74">
        <v>2.5638175688192302</v>
      </c>
      <c r="S32" s="73">
        <v>4.6597796517718502</v>
      </c>
      <c r="T32" s="73">
        <v>4.60034524841614</v>
      </c>
      <c r="U32" s="75">
        <v>1.2754766919742</v>
      </c>
      <c r="V32" s="40"/>
      <c r="W32" s="40"/>
    </row>
    <row r="33" spans="1:23" ht="12" thickBot="1" x14ac:dyDescent="0.2">
      <c r="A33" s="48"/>
      <c r="B33" s="52" t="s">
        <v>31</v>
      </c>
      <c r="C33" s="59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3">
        <v>0</v>
      </c>
      <c r="O33" s="73">
        <v>172.99539999999999</v>
      </c>
      <c r="P33" s="76"/>
      <c r="Q33" s="76"/>
      <c r="R33" s="76"/>
      <c r="S33" s="76"/>
      <c r="T33" s="76"/>
      <c r="U33" s="77"/>
      <c r="V33" s="40"/>
      <c r="W33" s="40"/>
    </row>
    <row r="34" spans="1:23" ht="12" thickBot="1" x14ac:dyDescent="0.2">
      <c r="A34" s="48"/>
      <c r="B34" s="52" t="s">
        <v>71</v>
      </c>
      <c r="C34" s="59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3">
        <v>1</v>
      </c>
      <c r="P34" s="76"/>
      <c r="Q34" s="76"/>
      <c r="R34" s="76"/>
      <c r="S34" s="76"/>
      <c r="T34" s="76"/>
      <c r="U34" s="77"/>
      <c r="V34" s="40"/>
      <c r="W34" s="40"/>
    </row>
    <row r="35" spans="1:23" ht="12" customHeight="1" thickBot="1" x14ac:dyDescent="0.2">
      <c r="A35" s="48"/>
      <c r="B35" s="52" t="s">
        <v>32</v>
      </c>
      <c r="C35" s="59"/>
      <c r="D35" s="73">
        <v>149709.23300000001</v>
      </c>
      <c r="E35" s="73">
        <v>189559.56690000001</v>
      </c>
      <c r="F35" s="74">
        <v>78.977408235468999</v>
      </c>
      <c r="G35" s="73">
        <v>146899.7689</v>
      </c>
      <c r="H35" s="74">
        <v>1.91250409788766</v>
      </c>
      <c r="I35" s="73">
        <v>21579.325000000001</v>
      </c>
      <c r="J35" s="74">
        <v>14.414157742695799</v>
      </c>
      <c r="K35" s="73">
        <v>21484.312300000001</v>
      </c>
      <c r="L35" s="74">
        <v>14.625150509681999</v>
      </c>
      <c r="M35" s="74">
        <v>4.4224222154880003E-3</v>
      </c>
      <c r="N35" s="73">
        <v>2626631.3676</v>
      </c>
      <c r="O35" s="73">
        <v>37828511.684900001</v>
      </c>
      <c r="P35" s="73">
        <v>10335</v>
      </c>
      <c r="Q35" s="73">
        <v>10209</v>
      </c>
      <c r="R35" s="74">
        <v>1.2342051131354801</v>
      </c>
      <c r="S35" s="73">
        <v>14.485653894533099</v>
      </c>
      <c r="T35" s="73">
        <v>14.3910153002253</v>
      </c>
      <c r="U35" s="75">
        <v>0.65332635307245002</v>
      </c>
      <c r="V35" s="40"/>
      <c r="W35" s="40"/>
    </row>
    <row r="36" spans="1:23" ht="12" customHeight="1" thickBot="1" x14ac:dyDescent="0.2">
      <c r="A36" s="48"/>
      <c r="B36" s="52" t="s">
        <v>70</v>
      </c>
      <c r="C36" s="59"/>
      <c r="D36" s="73">
        <v>71190.66</v>
      </c>
      <c r="E36" s="76"/>
      <c r="F36" s="76"/>
      <c r="G36" s="76"/>
      <c r="H36" s="76"/>
      <c r="I36" s="73">
        <v>2974.54</v>
      </c>
      <c r="J36" s="74">
        <v>4.1782728239912403</v>
      </c>
      <c r="K36" s="76"/>
      <c r="L36" s="76"/>
      <c r="M36" s="76"/>
      <c r="N36" s="73">
        <v>1515485.23</v>
      </c>
      <c r="O36" s="73">
        <v>12245411.130000001</v>
      </c>
      <c r="P36" s="73">
        <v>67</v>
      </c>
      <c r="Q36" s="73">
        <v>70</v>
      </c>
      <c r="R36" s="74">
        <v>-4.2857142857142803</v>
      </c>
      <c r="S36" s="73">
        <v>1062.5471641791</v>
      </c>
      <c r="T36" s="73">
        <v>1212.24728571429</v>
      </c>
      <c r="U36" s="75">
        <v>-14.088797804174201</v>
      </c>
      <c r="V36" s="40"/>
      <c r="W36" s="40"/>
    </row>
    <row r="37" spans="1:23" ht="12" customHeight="1" thickBot="1" x14ac:dyDescent="0.2">
      <c r="A37" s="48"/>
      <c r="B37" s="52" t="s">
        <v>36</v>
      </c>
      <c r="C37" s="59"/>
      <c r="D37" s="73">
        <v>332268.5</v>
      </c>
      <c r="E37" s="73">
        <v>226572.4828</v>
      </c>
      <c r="F37" s="74">
        <v>146.64997968588301</v>
      </c>
      <c r="G37" s="73">
        <v>246100.93</v>
      </c>
      <c r="H37" s="74">
        <v>35.0131021447176</v>
      </c>
      <c r="I37" s="73">
        <v>-32186.49</v>
      </c>
      <c r="J37" s="74">
        <v>-9.6868917757777204</v>
      </c>
      <c r="K37" s="73">
        <v>-21113.9</v>
      </c>
      <c r="L37" s="74">
        <v>-8.5793661974377802</v>
      </c>
      <c r="M37" s="74">
        <v>0.52442182637977797</v>
      </c>
      <c r="N37" s="73">
        <v>4038351.06</v>
      </c>
      <c r="O37" s="73">
        <v>97847825.790000007</v>
      </c>
      <c r="P37" s="73">
        <v>143</v>
      </c>
      <c r="Q37" s="73">
        <v>79</v>
      </c>
      <c r="R37" s="74">
        <v>81.012658227848107</v>
      </c>
      <c r="S37" s="73">
        <v>2323.55594405594</v>
      </c>
      <c r="T37" s="73">
        <v>2398.6481012658201</v>
      </c>
      <c r="U37" s="75">
        <v>-3.2317774573914302</v>
      </c>
      <c r="V37" s="40"/>
      <c r="W37" s="40"/>
    </row>
    <row r="38" spans="1:23" ht="12" customHeight="1" thickBot="1" x14ac:dyDescent="0.2">
      <c r="A38" s="48"/>
      <c r="B38" s="52" t="s">
        <v>37</v>
      </c>
      <c r="C38" s="59"/>
      <c r="D38" s="73">
        <v>318523.09000000003</v>
      </c>
      <c r="E38" s="73">
        <v>230613.91949999999</v>
      </c>
      <c r="F38" s="74">
        <v>138.119628984494</v>
      </c>
      <c r="G38" s="73">
        <v>242887.6</v>
      </c>
      <c r="H38" s="74">
        <v>31.140119956720699</v>
      </c>
      <c r="I38" s="73">
        <v>-15549.68</v>
      </c>
      <c r="J38" s="74">
        <v>-4.8818062137975602</v>
      </c>
      <c r="K38" s="73">
        <v>47.18</v>
      </c>
      <c r="L38" s="74">
        <v>1.9424622747312E-2</v>
      </c>
      <c r="M38" s="74">
        <v>-330.582026282323</v>
      </c>
      <c r="N38" s="73">
        <v>6215207.2000000002</v>
      </c>
      <c r="O38" s="73">
        <v>103876212.3</v>
      </c>
      <c r="P38" s="73">
        <v>124</v>
      </c>
      <c r="Q38" s="73">
        <v>162</v>
      </c>
      <c r="R38" s="74">
        <v>-23.456790123456798</v>
      </c>
      <c r="S38" s="73">
        <v>2568.7345967741899</v>
      </c>
      <c r="T38" s="73">
        <v>2464.41913580247</v>
      </c>
      <c r="U38" s="75">
        <v>4.0609668707200601</v>
      </c>
      <c r="V38" s="40"/>
      <c r="W38" s="40"/>
    </row>
    <row r="39" spans="1:23" ht="12" thickBot="1" x14ac:dyDescent="0.2">
      <c r="A39" s="48"/>
      <c r="B39" s="52" t="s">
        <v>38</v>
      </c>
      <c r="C39" s="59"/>
      <c r="D39" s="73">
        <v>302283.93</v>
      </c>
      <c r="E39" s="73">
        <v>131175.8512</v>
      </c>
      <c r="F39" s="74">
        <v>230.44175222397899</v>
      </c>
      <c r="G39" s="73">
        <v>190329.25</v>
      </c>
      <c r="H39" s="74">
        <v>58.821584175842602</v>
      </c>
      <c r="I39" s="73">
        <v>-48100.93</v>
      </c>
      <c r="J39" s="74">
        <v>-15.912499880493201</v>
      </c>
      <c r="K39" s="73">
        <v>-20137.72</v>
      </c>
      <c r="L39" s="74">
        <v>-10.5804651675977</v>
      </c>
      <c r="M39" s="74">
        <v>1.38859860997173</v>
      </c>
      <c r="N39" s="73">
        <v>3674739.55</v>
      </c>
      <c r="O39" s="73">
        <v>65983689.93</v>
      </c>
      <c r="P39" s="73">
        <v>145</v>
      </c>
      <c r="Q39" s="73">
        <v>118</v>
      </c>
      <c r="R39" s="74">
        <v>22.881355932203402</v>
      </c>
      <c r="S39" s="73">
        <v>2084.7167586206901</v>
      </c>
      <c r="T39" s="73">
        <v>1692.1353389830499</v>
      </c>
      <c r="U39" s="75">
        <v>18.831403259663102</v>
      </c>
      <c r="V39" s="40"/>
      <c r="W39" s="40"/>
    </row>
    <row r="40" spans="1:23" ht="12" customHeight="1" thickBot="1" x14ac:dyDescent="0.2">
      <c r="A40" s="48"/>
      <c r="B40" s="52" t="s">
        <v>73</v>
      </c>
      <c r="C40" s="59"/>
      <c r="D40" s="76"/>
      <c r="E40" s="76"/>
      <c r="F40" s="76"/>
      <c r="G40" s="73">
        <v>1.54</v>
      </c>
      <c r="H40" s="76"/>
      <c r="I40" s="76"/>
      <c r="J40" s="76"/>
      <c r="K40" s="73">
        <v>0.09</v>
      </c>
      <c r="L40" s="74">
        <v>5.8441558441558401</v>
      </c>
      <c r="M40" s="76"/>
      <c r="N40" s="73">
        <v>146.63999999999999</v>
      </c>
      <c r="O40" s="73">
        <v>3829.68</v>
      </c>
      <c r="P40" s="76"/>
      <c r="Q40" s="73">
        <v>11</v>
      </c>
      <c r="R40" s="76"/>
      <c r="S40" s="76"/>
      <c r="T40" s="73">
        <v>4.3709090909090902</v>
      </c>
      <c r="U40" s="77"/>
      <c r="V40" s="40"/>
      <c r="W40" s="40"/>
    </row>
    <row r="41" spans="1:23" ht="12" customHeight="1" thickBot="1" x14ac:dyDescent="0.2">
      <c r="A41" s="48"/>
      <c r="B41" s="52" t="s">
        <v>33</v>
      </c>
      <c r="C41" s="59"/>
      <c r="D41" s="73">
        <v>151452.1372</v>
      </c>
      <c r="E41" s="73">
        <v>117423.65549999999</v>
      </c>
      <c r="F41" s="74">
        <v>128.97923894048799</v>
      </c>
      <c r="G41" s="73">
        <v>234045.29980000001</v>
      </c>
      <c r="H41" s="74">
        <v>-35.2893916992047</v>
      </c>
      <c r="I41" s="73">
        <v>9334.3336999999992</v>
      </c>
      <c r="J41" s="74">
        <v>6.1632234926295899</v>
      </c>
      <c r="K41" s="73">
        <v>12770.658600000001</v>
      </c>
      <c r="L41" s="74">
        <v>5.4564900944017998</v>
      </c>
      <c r="M41" s="74">
        <v>-0.26907969335269799</v>
      </c>
      <c r="N41" s="73">
        <v>2952173.8654</v>
      </c>
      <c r="O41" s="73">
        <v>42292950.370099999</v>
      </c>
      <c r="P41" s="73">
        <v>221</v>
      </c>
      <c r="Q41" s="73">
        <v>258</v>
      </c>
      <c r="R41" s="74">
        <v>-14.3410852713178</v>
      </c>
      <c r="S41" s="73">
        <v>685.30378823529395</v>
      </c>
      <c r="T41" s="73">
        <v>665.36639496123996</v>
      </c>
      <c r="U41" s="75">
        <v>2.9092781356708901</v>
      </c>
      <c r="V41" s="40"/>
      <c r="W41" s="40"/>
    </row>
    <row r="42" spans="1:23" ht="12" thickBot="1" x14ac:dyDescent="0.2">
      <c r="A42" s="48"/>
      <c r="B42" s="52" t="s">
        <v>34</v>
      </c>
      <c r="C42" s="59"/>
      <c r="D42" s="73">
        <v>331538.3076</v>
      </c>
      <c r="E42" s="73">
        <v>370151.11070000002</v>
      </c>
      <c r="F42" s="74">
        <v>89.568367625054904</v>
      </c>
      <c r="G42" s="73">
        <v>410291.00459999999</v>
      </c>
      <c r="H42" s="74">
        <v>-19.1943513547847</v>
      </c>
      <c r="I42" s="73">
        <v>21859.443800000001</v>
      </c>
      <c r="J42" s="74">
        <v>6.5933387783270501</v>
      </c>
      <c r="K42" s="73">
        <v>25527.489699999998</v>
      </c>
      <c r="L42" s="74">
        <v>6.2218009690188598</v>
      </c>
      <c r="M42" s="74">
        <v>-0.14369003545225201</v>
      </c>
      <c r="N42" s="73">
        <v>6284713.1322999997</v>
      </c>
      <c r="O42" s="73">
        <v>108191902.1868</v>
      </c>
      <c r="P42" s="73">
        <v>1713</v>
      </c>
      <c r="Q42" s="73">
        <v>1758</v>
      </c>
      <c r="R42" s="74">
        <v>-2.55972696245734</v>
      </c>
      <c r="S42" s="73">
        <v>193.542502977233</v>
      </c>
      <c r="T42" s="73">
        <v>184.63773202502799</v>
      </c>
      <c r="U42" s="75">
        <v>4.6009381997358698</v>
      </c>
      <c r="V42" s="40"/>
      <c r="W42" s="40"/>
    </row>
    <row r="43" spans="1:23" ht="12" thickBot="1" x14ac:dyDescent="0.2">
      <c r="A43" s="48"/>
      <c r="B43" s="52" t="s">
        <v>39</v>
      </c>
      <c r="C43" s="59"/>
      <c r="D43" s="73">
        <v>117240.16</v>
      </c>
      <c r="E43" s="73">
        <v>97141.875799999994</v>
      </c>
      <c r="F43" s="74">
        <v>120.68961921363299</v>
      </c>
      <c r="G43" s="73">
        <v>86900.84</v>
      </c>
      <c r="H43" s="74">
        <v>34.912573917582399</v>
      </c>
      <c r="I43" s="73">
        <v>-11698.48</v>
      </c>
      <c r="J43" s="74">
        <v>-9.9782190675959495</v>
      </c>
      <c r="K43" s="73">
        <v>-11760.56</v>
      </c>
      <c r="L43" s="74">
        <v>-13.533309919674</v>
      </c>
      <c r="M43" s="74">
        <v>-5.2786601998539998E-3</v>
      </c>
      <c r="N43" s="73">
        <v>1552093.15</v>
      </c>
      <c r="O43" s="73">
        <v>44247959.340000004</v>
      </c>
      <c r="P43" s="73">
        <v>75</v>
      </c>
      <c r="Q43" s="73">
        <v>51</v>
      </c>
      <c r="R43" s="74">
        <v>47.058823529411796</v>
      </c>
      <c r="S43" s="73">
        <v>1563.20213333333</v>
      </c>
      <c r="T43" s="73">
        <v>1364.15333333333</v>
      </c>
      <c r="U43" s="75">
        <v>12.7334012509024</v>
      </c>
      <c r="V43" s="40"/>
      <c r="W43" s="40"/>
    </row>
    <row r="44" spans="1:23" ht="12" thickBot="1" x14ac:dyDescent="0.2">
      <c r="A44" s="48"/>
      <c r="B44" s="52" t="s">
        <v>40</v>
      </c>
      <c r="C44" s="59"/>
      <c r="D44" s="73">
        <v>61554.71</v>
      </c>
      <c r="E44" s="73">
        <v>19838.862000000001</v>
      </c>
      <c r="F44" s="74">
        <v>310.273391689503</v>
      </c>
      <c r="G44" s="73">
        <v>41644.480000000003</v>
      </c>
      <c r="H44" s="74">
        <v>47.810009874057798</v>
      </c>
      <c r="I44" s="73">
        <v>7574.31</v>
      </c>
      <c r="J44" s="74">
        <v>12.305004767303799</v>
      </c>
      <c r="K44" s="73">
        <v>5467.84</v>
      </c>
      <c r="L44" s="74">
        <v>13.129807359822999</v>
      </c>
      <c r="M44" s="74">
        <v>0.385247190846843</v>
      </c>
      <c r="N44" s="73">
        <v>928416.77</v>
      </c>
      <c r="O44" s="73">
        <v>17015405.23</v>
      </c>
      <c r="P44" s="73">
        <v>45</v>
      </c>
      <c r="Q44" s="73">
        <v>45</v>
      </c>
      <c r="R44" s="74">
        <v>0</v>
      </c>
      <c r="S44" s="73">
        <v>1367.8824444444399</v>
      </c>
      <c r="T44" s="73">
        <v>929.61155555555604</v>
      </c>
      <c r="U44" s="75">
        <v>32.040098962370202</v>
      </c>
      <c r="V44" s="40"/>
      <c r="W44" s="40"/>
    </row>
    <row r="45" spans="1:23" ht="12" thickBot="1" x14ac:dyDescent="0.2">
      <c r="A45" s="47"/>
      <c r="B45" s="52" t="s">
        <v>35</v>
      </c>
      <c r="C45" s="59"/>
      <c r="D45" s="78">
        <v>57282.936000000002</v>
      </c>
      <c r="E45" s="79"/>
      <c r="F45" s="79"/>
      <c r="G45" s="78">
        <v>14139.1008</v>
      </c>
      <c r="H45" s="80">
        <v>305.13846538246599</v>
      </c>
      <c r="I45" s="78">
        <v>3095.7305999999999</v>
      </c>
      <c r="J45" s="80">
        <v>5.4042806046114702</v>
      </c>
      <c r="K45" s="78">
        <v>1545.2861</v>
      </c>
      <c r="L45" s="80">
        <v>10.9291681405935</v>
      </c>
      <c r="M45" s="80">
        <v>1.0033381520742299</v>
      </c>
      <c r="N45" s="78">
        <v>745056.66940000001</v>
      </c>
      <c r="O45" s="78">
        <v>5342121.8211000003</v>
      </c>
      <c r="P45" s="78">
        <v>26</v>
      </c>
      <c r="Q45" s="78">
        <v>15</v>
      </c>
      <c r="R45" s="80">
        <v>73.3333333333333</v>
      </c>
      <c r="S45" s="78">
        <v>2203.1898461538499</v>
      </c>
      <c r="T45" s="78">
        <v>190.25974666666701</v>
      </c>
      <c r="U45" s="81">
        <v>91.364350784440703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5" workbookViewId="0">
      <selection activeCell="C38" sqref="C38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99278</v>
      </c>
      <c r="D2" s="32">
        <v>645958.01698717906</v>
      </c>
      <c r="E2" s="32">
        <v>512814.00333162397</v>
      </c>
      <c r="F2" s="32">
        <v>133144.01365555599</v>
      </c>
      <c r="G2" s="32">
        <v>512814.00333162397</v>
      </c>
      <c r="H2" s="32">
        <v>0.20611867978131801</v>
      </c>
    </row>
    <row r="3" spans="1:8" ht="14.25" x14ac:dyDescent="0.2">
      <c r="A3" s="32">
        <v>2</v>
      </c>
      <c r="B3" s="33">
        <v>13</v>
      </c>
      <c r="C3" s="32">
        <v>15129</v>
      </c>
      <c r="D3" s="32">
        <v>117496.66153697899</v>
      </c>
      <c r="E3" s="32">
        <v>93357.912192769101</v>
      </c>
      <c r="F3" s="32">
        <v>24138.749344209999</v>
      </c>
      <c r="G3" s="32">
        <v>93357.912192769101</v>
      </c>
      <c r="H3" s="32">
        <v>0.20544200174243199</v>
      </c>
    </row>
    <row r="4" spans="1:8" ht="14.25" x14ac:dyDescent="0.2">
      <c r="A4" s="32">
        <v>3</v>
      </c>
      <c r="B4" s="33">
        <v>14</v>
      </c>
      <c r="C4" s="32">
        <v>131199</v>
      </c>
      <c r="D4" s="32">
        <v>184303.819546154</v>
      </c>
      <c r="E4" s="32">
        <v>131434.78314102601</v>
      </c>
      <c r="F4" s="32">
        <v>52869.036405128201</v>
      </c>
      <c r="G4" s="32">
        <v>131434.78314102601</v>
      </c>
      <c r="H4" s="32">
        <v>0.28685806151667198</v>
      </c>
    </row>
    <row r="5" spans="1:8" ht="14.25" x14ac:dyDescent="0.2">
      <c r="A5" s="32">
        <v>4</v>
      </c>
      <c r="B5" s="33">
        <v>15</v>
      </c>
      <c r="C5" s="32">
        <v>4260</v>
      </c>
      <c r="D5" s="32">
        <v>53269.251490598297</v>
      </c>
      <c r="E5" s="32">
        <v>40968.361107692297</v>
      </c>
      <c r="F5" s="32">
        <v>12300.890382906</v>
      </c>
      <c r="G5" s="32">
        <v>40968.361107692297</v>
      </c>
      <c r="H5" s="32">
        <v>0.230919152019191</v>
      </c>
    </row>
    <row r="6" spans="1:8" ht="14.25" x14ac:dyDescent="0.2">
      <c r="A6" s="32">
        <v>5</v>
      </c>
      <c r="B6" s="33">
        <v>16</v>
      </c>
      <c r="C6" s="32">
        <v>2738</v>
      </c>
      <c r="D6" s="32">
        <v>124331.157782051</v>
      </c>
      <c r="E6" s="32">
        <v>108025.76249829101</v>
      </c>
      <c r="F6" s="32">
        <v>16305.395283760699</v>
      </c>
      <c r="G6" s="32">
        <v>108025.76249829101</v>
      </c>
      <c r="H6" s="32">
        <v>0.131144884151594</v>
      </c>
    </row>
    <row r="7" spans="1:8" ht="14.25" x14ac:dyDescent="0.2">
      <c r="A7" s="32">
        <v>6</v>
      </c>
      <c r="B7" s="33">
        <v>17</v>
      </c>
      <c r="C7" s="32">
        <v>26210</v>
      </c>
      <c r="D7" s="32">
        <v>278560.817020513</v>
      </c>
      <c r="E7" s="32">
        <v>204343.57789059801</v>
      </c>
      <c r="F7" s="32">
        <v>74217.239129914495</v>
      </c>
      <c r="G7" s="32">
        <v>204343.57789059801</v>
      </c>
      <c r="H7" s="32">
        <v>0.266431007504007</v>
      </c>
    </row>
    <row r="8" spans="1:8" ht="14.25" x14ac:dyDescent="0.2">
      <c r="A8" s="32">
        <v>7</v>
      </c>
      <c r="B8" s="33">
        <v>18</v>
      </c>
      <c r="C8" s="32">
        <v>58186</v>
      </c>
      <c r="D8" s="32">
        <v>140252.52845213699</v>
      </c>
      <c r="E8" s="32">
        <v>115818.919511966</v>
      </c>
      <c r="F8" s="32">
        <v>24433.6089401709</v>
      </c>
      <c r="G8" s="32">
        <v>115818.919511966</v>
      </c>
      <c r="H8" s="32">
        <v>0.17421153978346501</v>
      </c>
    </row>
    <row r="9" spans="1:8" ht="14.25" x14ac:dyDescent="0.2">
      <c r="A9" s="32">
        <v>8</v>
      </c>
      <c r="B9" s="33">
        <v>19</v>
      </c>
      <c r="C9" s="32">
        <v>19067</v>
      </c>
      <c r="D9" s="32">
        <v>119817.04596581199</v>
      </c>
      <c r="E9" s="32">
        <v>99579.406086324801</v>
      </c>
      <c r="F9" s="32">
        <v>20237.6398794872</v>
      </c>
      <c r="G9" s="32">
        <v>99579.406086324801</v>
      </c>
      <c r="H9" s="32">
        <v>0.16890451368048001</v>
      </c>
    </row>
    <row r="10" spans="1:8" ht="14.25" x14ac:dyDescent="0.2">
      <c r="A10" s="32">
        <v>9</v>
      </c>
      <c r="B10" s="33">
        <v>21</v>
      </c>
      <c r="C10" s="32">
        <v>317771</v>
      </c>
      <c r="D10" s="32">
        <v>976153.71512905997</v>
      </c>
      <c r="E10" s="32">
        <v>931695.55326837604</v>
      </c>
      <c r="F10" s="32">
        <v>44458.161860683802</v>
      </c>
      <c r="G10" s="32">
        <v>931695.55326837604</v>
      </c>
      <c r="H10" s="35">
        <v>4.5544222361337698E-2</v>
      </c>
    </row>
    <row r="11" spans="1:8" ht="14.25" x14ac:dyDescent="0.2">
      <c r="A11" s="32">
        <v>10</v>
      </c>
      <c r="B11" s="33">
        <v>22</v>
      </c>
      <c r="C11" s="32">
        <v>53400</v>
      </c>
      <c r="D11" s="32">
        <v>454446.00927093998</v>
      </c>
      <c r="E11" s="32">
        <v>394534.83174700901</v>
      </c>
      <c r="F11" s="32">
        <v>59911.177523931598</v>
      </c>
      <c r="G11" s="32">
        <v>394534.83174700901</v>
      </c>
      <c r="H11" s="32">
        <v>0.13183343301891001</v>
      </c>
    </row>
    <row r="12" spans="1:8" ht="14.25" x14ac:dyDescent="0.2">
      <c r="A12" s="32">
        <v>11</v>
      </c>
      <c r="B12" s="33">
        <v>23</v>
      </c>
      <c r="C12" s="32">
        <v>322247.77</v>
      </c>
      <c r="D12" s="32">
        <v>2140497.68452485</v>
      </c>
      <c r="E12" s="32">
        <v>1830393.77450172</v>
      </c>
      <c r="F12" s="32">
        <v>310103.91002313001</v>
      </c>
      <c r="G12" s="32">
        <v>1830393.77450172</v>
      </c>
      <c r="H12" s="32">
        <v>0.14487467670022999</v>
      </c>
    </row>
    <row r="13" spans="1:8" ht="14.25" x14ac:dyDescent="0.2">
      <c r="A13" s="32">
        <v>12</v>
      </c>
      <c r="B13" s="33">
        <v>24</v>
      </c>
      <c r="C13" s="32">
        <v>20567.761999999999</v>
      </c>
      <c r="D13" s="32">
        <v>445829.74624359002</v>
      </c>
      <c r="E13" s="32">
        <v>394857.71309145301</v>
      </c>
      <c r="F13" s="32">
        <v>50972.033152136799</v>
      </c>
      <c r="G13" s="32">
        <v>394857.71309145301</v>
      </c>
      <c r="H13" s="32">
        <v>0.11433071386916201</v>
      </c>
    </row>
    <row r="14" spans="1:8" ht="14.25" x14ac:dyDescent="0.2">
      <c r="A14" s="32">
        <v>13</v>
      </c>
      <c r="B14" s="33">
        <v>25</v>
      </c>
      <c r="C14" s="32">
        <v>101204</v>
      </c>
      <c r="D14" s="32">
        <v>1056345.1473000001</v>
      </c>
      <c r="E14" s="32">
        <v>961958.49800000002</v>
      </c>
      <c r="F14" s="32">
        <v>94386.649300000005</v>
      </c>
      <c r="G14" s="32">
        <v>961958.49800000002</v>
      </c>
      <c r="H14" s="32">
        <v>8.9352092487243101E-2</v>
      </c>
    </row>
    <row r="15" spans="1:8" ht="14.25" x14ac:dyDescent="0.2">
      <c r="A15" s="32">
        <v>14</v>
      </c>
      <c r="B15" s="33">
        <v>26</v>
      </c>
      <c r="C15" s="32">
        <v>74236</v>
      </c>
      <c r="D15" s="32">
        <v>397527.61174852902</v>
      </c>
      <c r="E15" s="32">
        <v>338720.23827143898</v>
      </c>
      <c r="F15" s="32">
        <v>58807.373477089503</v>
      </c>
      <c r="G15" s="32">
        <v>338720.23827143898</v>
      </c>
      <c r="H15" s="32">
        <v>0.14793280199688399</v>
      </c>
    </row>
    <row r="16" spans="1:8" ht="14.25" x14ac:dyDescent="0.2">
      <c r="A16" s="32">
        <v>15</v>
      </c>
      <c r="B16" s="33">
        <v>27</v>
      </c>
      <c r="C16" s="32">
        <v>207952.932</v>
      </c>
      <c r="D16" s="32">
        <v>1431211.2264829101</v>
      </c>
      <c r="E16" s="32">
        <v>1242761.2150846201</v>
      </c>
      <c r="F16" s="32">
        <v>188450.01139829101</v>
      </c>
      <c r="G16" s="32">
        <v>1242761.2150846201</v>
      </c>
      <c r="H16" s="32">
        <v>0.131671697308714</v>
      </c>
    </row>
    <row r="17" spans="1:8" ht="14.25" x14ac:dyDescent="0.2">
      <c r="A17" s="32">
        <v>16</v>
      </c>
      <c r="B17" s="33">
        <v>29</v>
      </c>
      <c r="C17" s="32">
        <v>217480</v>
      </c>
      <c r="D17" s="32">
        <v>2782269.67805812</v>
      </c>
      <c r="E17" s="32">
        <v>2460028.04201282</v>
      </c>
      <c r="F17" s="32">
        <v>322241.636045299</v>
      </c>
      <c r="G17" s="32">
        <v>2460028.04201282</v>
      </c>
      <c r="H17" s="32">
        <v>0.11581969878283201</v>
      </c>
    </row>
    <row r="18" spans="1:8" ht="14.25" x14ac:dyDescent="0.2">
      <c r="A18" s="32">
        <v>17</v>
      </c>
      <c r="B18" s="33">
        <v>31</v>
      </c>
      <c r="C18" s="32">
        <v>32638.366000000002</v>
      </c>
      <c r="D18" s="32">
        <v>295969.25288249803</v>
      </c>
      <c r="E18" s="32">
        <v>253157.109506849</v>
      </c>
      <c r="F18" s="32">
        <v>42812.143375649001</v>
      </c>
      <c r="G18" s="32">
        <v>253157.109506849</v>
      </c>
      <c r="H18" s="32">
        <v>0.14465064515551501</v>
      </c>
    </row>
    <row r="19" spans="1:8" ht="14.25" x14ac:dyDescent="0.2">
      <c r="A19" s="32">
        <v>18</v>
      </c>
      <c r="B19" s="33">
        <v>32</v>
      </c>
      <c r="C19" s="32">
        <v>20928.043000000001</v>
      </c>
      <c r="D19" s="32">
        <v>256362.41769723201</v>
      </c>
      <c r="E19" s="32">
        <v>233178.143370137</v>
      </c>
      <c r="F19" s="32">
        <v>23184.274327094899</v>
      </c>
      <c r="G19" s="32">
        <v>233178.143370137</v>
      </c>
      <c r="H19" s="32">
        <v>9.0435542523537596E-2</v>
      </c>
    </row>
    <row r="20" spans="1:8" ht="14.25" x14ac:dyDescent="0.2">
      <c r="A20" s="32">
        <v>19</v>
      </c>
      <c r="B20" s="33">
        <v>33</v>
      </c>
      <c r="C20" s="32">
        <v>58657.769</v>
      </c>
      <c r="D20" s="32">
        <v>667666.83273990604</v>
      </c>
      <c r="E20" s="32">
        <v>547347.09108015103</v>
      </c>
      <c r="F20" s="32">
        <v>120319.741659755</v>
      </c>
      <c r="G20" s="32">
        <v>547347.09108015103</v>
      </c>
      <c r="H20" s="32">
        <v>0.18020925371715599</v>
      </c>
    </row>
    <row r="21" spans="1:8" ht="14.25" x14ac:dyDescent="0.2">
      <c r="A21" s="32">
        <v>20</v>
      </c>
      <c r="B21" s="33">
        <v>34</v>
      </c>
      <c r="C21" s="32">
        <v>53065.63</v>
      </c>
      <c r="D21" s="32">
        <v>281157.56322809198</v>
      </c>
      <c r="E21" s="32">
        <v>201891.78412676501</v>
      </c>
      <c r="F21" s="32">
        <v>79265.779101326596</v>
      </c>
      <c r="G21" s="32">
        <v>201891.78412676501</v>
      </c>
      <c r="H21" s="32">
        <v>0.28192654037558801</v>
      </c>
    </row>
    <row r="22" spans="1:8" ht="14.25" x14ac:dyDescent="0.2">
      <c r="A22" s="32">
        <v>21</v>
      </c>
      <c r="B22" s="33">
        <v>35</v>
      </c>
      <c r="C22" s="32">
        <v>35207.256000000001</v>
      </c>
      <c r="D22" s="32">
        <v>903759.81130442501</v>
      </c>
      <c r="E22" s="32">
        <v>879444.85425132699</v>
      </c>
      <c r="F22" s="32">
        <v>24314.9570530973</v>
      </c>
      <c r="G22" s="32">
        <v>879444.85425132699</v>
      </c>
      <c r="H22" s="32">
        <v>2.6904224716523699E-2</v>
      </c>
    </row>
    <row r="23" spans="1:8" ht="14.25" x14ac:dyDescent="0.2">
      <c r="A23" s="32">
        <v>22</v>
      </c>
      <c r="B23" s="33">
        <v>36</v>
      </c>
      <c r="C23" s="32">
        <v>126565.83900000001</v>
      </c>
      <c r="D23" s="32">
        <v>633883.26373805304</v>
      </c>
      <c r="E23" s="32">
        <v>538838.227531982</v>
      </c>
      <c r="F23" s="32">
        <v>95045.036206071207</v>
      </c>
      <c r="G23" s="32">
        <v>538838.227531982</v>
      </c>
      <c r="H23" s="32">
        <v>0.14994091442891899</v>
      </c>
    </row>
    <row r="24" spans="1:8" ht="14.25" x14ac:dyDescent="0.2">
      <c r="A24" s="32">
        <v>23</v>
      </c>
      <c r="B24" s="33">
        <v>37</v>
      </c>
      <c r="C24" s="32">
        <v>135702.33799999999</v>
      </c>
      <c r="D24" s="32">
        <v>1222302.48348761</v>
      </c>
      <c r="E24" s="32">
        <v>1102686.4552482299</v>
      </c>
      <c r="F24" s="32">
        <v>119616.02823938501</v>
      </c>
      <c r="G24" s="32">
        <v>1102686.4552482299</v>
      </c>
      <c r="H24" s="32">
        <v>9.7861233086987798E-2</v>
      </c>
    </row>
    <row r="25" spans="1:8" ht="14.25" x14ac:dyDescent="0.2">
      <c r="A25" s="32">
        <v>24</v>
      </c>
      <c r="B25" s="33">
        <v>38</v>
      </c>
      <c r="C25" s="32">
        <v>173901.03400000001</v>
      </c>
      <c r="D25" s="32">
        <v>850669.43812389404</v>
      </c>
      <c r="E25" s="32">
        <v>814211.68379203498</v>
      </c>
      <c r="F25" s="32">
        <v>36457.754331858399</v>
      </c>
      <c r="G25" s="32">
        <v>814211.68379203498</v>
      </c>
      <c r="H25" s="32">
        <v>4.2857722045667998E-2</v>
      </c>
    </row>
    <row r="26" spans="1:8" ht="14.25" x14ac:dyDescent="0.2">
      <c r="A26" s="32">
        <v>25</v>
      </c>
      <c r="B26" s="33">
        <v>39</v>
      </c>
      <c r="C26" s="32">
        <v>86809.754000000001</v>
      </c>
      <c r="D26" s="32">
        <v>128996.673697027</v>
      </c>
      <c r="E26" s="32">
        <v>95752.085901757804</v>
      </c>
      <c r="F26" s="32">
        <v>33244.587795269697</v>
      </c>
      <c r="G26" s="32">
        <v>95752.085901757804</v>
      </c>
      <c r="H26" s="32">
        <v>0.25771662820818703</v>
      </c>
    </row>
    <row r="27" spans="1:8" ht="14.25" x14ac:dyDescent="0.2">
      <c r="A27" s="32">
        <v>26</v>
      </c>
      <c r="B27" s="33">
        <v>42</v>
      </c>
      <c r="C27" s="32">
        <v>7860.9359999999997</v>
      </c>
      <c r="D27" s="32">
        <v>149709.23250000001</v>
      </c>
      <c r="E27" s="32">
        <v>128129.90949999999</v>
      </c>
      <c r="F27" s="32">
        <v>21579.323</v>
      </c>
      <c r="G27" s="32">
        <v>128129.90949999999</v>
      </c>
      <c r="H27" s="32">
        <v>0.14414156454913399</v>
      </c>
    </row>
    <row r="28" spans="1:8" ht="14.25" x14ac:dyDescent="0.2">
      <c r="A28" s="32">
        <v>27</v>
      </c>
      <c r="B28" s="33">
        <v>75</v>
      </c>
      <c r="C28" s="32">
        <v>354</v>
      </c>
      <c r="D28" s="32">
        <v>151452.13675213701</v>
      </c>
      <c r="E28" s="32">
        <v>142117.803418803</v>
      </c>
      <c r="F28" s="32">
        <v>9334.3333333333303</v>
      </c>
      <c r="G28" s="32">
        <v>142117.803418803</v>
      </c>
      <c r="H28" s="32">
        <v>6.1632232687543399E-2</v>
      </c>
    </row>
    <row r="29" spans="1:8" ht="14.25" x14ac:dyDescent="0.2">
      <c r="A29" s="32">
        <v>28</v>
      </c>
      <c r="B29" s="33">
        <v>76</v>
      </c>
      <c r="C29" s="32">
        <v>1769</v>
      </c>
      <c r="D29" s="32">
        <v>331538.30134957301</v>
      </c>
      <c r="E29" s="32">
        <v>309678.86407008499</v>
      </c>
      <c r="F29" s="32">
        <v>21859.4372794872</v>
      </c>
      <c r="G29" s="32">
        <v>309678.86407008499</v>
      </c>
      <c r="H29" s="32">
        <v>6.5933369358850302E-2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57282.9362378035</v>
      </c>
      <c r="E30" s="32">
        <v>54187.206005597203</v>
      </c>
      <c r="F30" s="32">
        <v>3095.7302322063401</v>
      </c>
      <c r="G30" s="32">
        <v>54187.206005597203</v>
      </c>
      <c r="H30" s="32">
        <v>5.4042799401112597E-2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59</v>
      </c>
      <c r="D32" s="38">
        <v>71190.66</v>
      </c>
      <c r="E32" s="38">
        <v>68216.12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121</v>
      </c>
      <c r="D33" s="38">
        <v>332268.5</v>
      </c>
      <c r="E33" s="38">
        <v>364454.99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104</v>
      </c>
      <c r="D34" s="38">
        <v>318523.09000000003</v>
      </c>
      <c r="E34" s="38">
        <v>334072.77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139</v>
      </c>
      <c r="D35" s="38">
        <v>302283.93</v>
      </c>
      <c r="E35" s="38">
        <v>350384.86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63</v>
      </c>
      <c r="D36" s="38">
        <v>117240.16</v>
      </c>
      <c r="E36" s="38">
        <v>128938.64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45</v>
      </c>
      <c r="D37" s="38">
        <v>61554.71</v>
      </c>
      <c r="E37" s="38">
        <v>53980.4</v>
      </c>
      <c r="F37" s="32"/>
      <c r="G37" s="32"/>
      <c r="H37" s="32"/>
    </row>
    <row r="38" spans="1:8" ht="14.25" x14ac:dyDescent="0.2">
      <c r="A38" s="32"/>
      <c r="B38" s="37">
        <v>74</v>
      </c>
      <c r="C38" s="38">
        <v>0</v>
      </c>
      <c r="D38" s="38">
        <v>0</v>
      </c>
      <c r="E38" s="38">
        <v>0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2015-07-18T03:06:30Z</dcterms:modified>
</cp:coreProperties>
</file>