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<sst xmlns="http://schemas.openxmlformats.org/spreadsheetml/2006/main" count="117" uniqueCount="74">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</sst>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14" fontId="21" fillId="33" borderId="17" xfId="0" applyNumberFormat="1" applyFont="1" applyFill="1" applyBorder="1" applyAlignment="1">
      <alignment vertical="center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3" xfId="0" applyNumberFormat="1" applyFont="1" applyFill="1" applyBorder="1" applyAlignment="1">
      <alignment horizontal="left" vertical="top" wrapText="1"/>
    </xf>
    <xf numFmtId="0" fontId="21" fillId="33" borderId="15" xfId="0" applyFont="1" applyFill="1" applyBorder="1" applyAlignment="1">
      <alignment vertical="center" wrapText="1"/>
    </xf>
    <xf numFmtId="0" fontId="21" fillId="33" borderId="13" xfId="0" applyFont="1" applyFill="1" applyBorder="1" applyAlignment="1">
      <alignment vertical="center" wrapText="1"/>
    </xf>
    <xf numFmtId="0" fontId="20" fillId="0" borderId="0" xfId="0" applyFont="1" applyAlignment="1">
      <alignment horizontal="right" vertical="center" wrapText="1"/>
    </xf>
    <xf numFmtId="0" fontId="20" fillId="0" borderId="19" xfId="0" applyFont="1" applyBorder="1" applyAlignment="1">
      <alignment wrapText="1"/>
    </xf>
    <xf numFmtId="49" fontId="22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5" sqref="K15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20698755.467799999</v>
      </c>
      <c r="F3" s="25">
        <f>RA!I7</f>
        <v>2203329.6480999999</v>
      </c>
      <c r="G3" s="16">
        <f>SUM(G4:G40)</f>
        <v>18495425.819700003</v>
      </c>
      <c r="H3" s="27">
        <f>RA!J7</f>
        <v>10.644744567022901</v>
      </c>
      <c r="I3" s="20">
        <f>SUM(I4:I40)</f>
        <v>20698760.615332555</v>
      </c>
      <c r="J3" s="21">
        <f>SUM(J4:J40)</f>
        <v>18495425.694302637</v>
      </c>
      <c r="K3" s="22">
        <f>E3-I3</f>
        <v>-5.1475325562059879</v>
      </c>
      <c r="L3" s="22">
        <f>G3-J3</f>
        <v>0.12539736554026604</v>
      </c>
    </row>
    <row r="4" spans="1:13" x14ac:dyDescent="0.15">
      <c r="A4" s="44">
        <f>RA!A8</f>
        <v>42204</v>
      </c>
      <c r="B4" s="12">
        <v>12</v>
      </c>
      <c r="C4" s="41" t="s">
        <v>6</v>
      </c>
      <c r="D4" s="41"/>
      <c r="E4" s="15">
        <f>VLOOKUP(C4,RA!B8:D36,3,0)</f>
        <v>740393.45629999996</v>
      </c>
      <c r="F4" s="25">
        <f>VLOOKUP(C4,RA!B8:I39,8,0)</f>
        <v>164683.98920000001</v>
      </c>
      <c r="G4" s="16">
        <f t="shared" ref="G4:G40" si="0">E4-F4</f>
        <v>575709.46710000001</v>
      </c>
      <c r="H4" s="27">
        <f>RA!J8</f>
        <v>22.2427667071752</v>
      </c>
      <c r="I4" s="20">
        <f>VLOOKUP(B4,RMS!B:D,3,FALSE)</f>
        <v>740394.22823589703</v>
      </c>
      <c r="J4" s="21">
        <f>VLOOKUP(B4,RMS!B:E,4,FALSE)</f>
        <v>575709.47955640999</v>
      </c>
      <c r="K4" s="22">
        <f t="shared" ref="K4:K40" si="1">E4-I4</f>
        <v>-0.77193589706439525</v>
      </c>
      <c r="L4" s="22">
        <f t="shared" ref="L4:L40" si="2">G4-J4</f>
        <v>-1.2456409982405603E-2</v>
      </c>
    </row>
    <row r="5" spans="1:13" x14ac:dyDescent="0.15">
      <c r="A5" s="44"/>
      <c r="B5" s="12">
        <v>13</v>
      </c>
      <c r="C5" s="41" t="s">
        <v>7</v>
      </c>
      <c r="D5" s="41"/>
      <c r="E5" s="15">
        <f>VLOOKUP(C5,RA!B8:D37,3,0)</f>
        <v>127962.4826</v>
      </c>
      <c r="F5" s="25">
        <f>VLOOKUP(C5,RA!B9:I40,8,0)</f>
        <v>26168.898000000001</v>
      </c>
      <c r="G5" s="16">
        <f t="shared" si="0"/>
        <v>101793.5846</v>
      </c>
      <c r="H5" s="27">
        <f>RA!J9</f>
        <v>20.450445683991401</v>
      </c>
      <c r="I5" s="20">
        <f>VLOOKUP(B5,RMS!B:D,3,FALSE)</f>
        <v>127962.518599697</v>
      </c>
      <c r="J5" s="21">
        <f>VLOOKUP(B5,RMS!B:E,4,FALSE)</f>
        <v>101793.562993563</v>
      </c>
      <c r="K5" s="22">
        <f t="shared" si="1"/>
        <v>-3.5999696992803365E-2</v>
      </c>
      <c r="L5" s="22">
        <f t="shared" si="2"/>
        <v>2.1606437003356405E-2</v>
      </c>
      <c r="M5" s="34"/>
    </row>
    <row r="6" spans="1:13" x14ac:dyDescent="0.15">
      <c r="A6" s="44"/>
      <c r="B6" s="12">
        <v>14</v>
      </c>
      <c r="C6" s="41" t="s">
        <v>8</v>
      </c>
      <c r="D6" s="41"/>
      <c r="E6" s="15">
        <f>VLOOKUP(C6,RA!B10:D38,3,0)</f>
        <v>201071.1213</v>
      </c>
      <c r="F6" s="25">
        <f>VLOOKUP(C6,RA!B10:I41,8,0)</f>
        <v>58426.056700000001</v>
      </c>
      <c r="G6" s="16">
        <f t="shared" si="0"/>
        <v>142645.06459999998</v>
      </c>
      <c r="H6" s="27">
        <f>RA!J10</f>
        <v>29.057408305207499</v>
      </c>
      <c r="I6" s="20">
        <f>VLOOKUP(B6,RMS!B:D,3,FALSE)</f>
        <v>201073.65319829099</v>
      </c>
      <c r="J6" s="21">
        <f>VLOOKUP(B6,RMS!B:E,4,FALSE)</f>
        <v>142645.06492222199</v>
      </c>
      <c r="K6" s="22">
        <f>E6-I6</f>
        <v>-2.5318982909957413</v>
      </c>
      <c r="L6" s="22">
        <f t="shared" si="2"/>
        <v>-3.2222201116383076E-4</v>
      </c>
      <c r="M6" s="34"/>
    </row>
    <row r="7" spans="1:13" x14ac:dyDescent="0.15">
      <c r="A7" s="44"/>
      <c r="B7" s="12">
        <v>15</v>
      </c>
      <c r="C7" s="41" t="s">
        <v>9</v>
      </c>
      <c r="D7" s="41"/>
      <c r="E7" s="15">
        <f>VLOOKUP(C7,RA!B10:D39,3,0)</f>
        <v>59939.476199999997</v>
      </c>
      <c r="F7" s="25">
        <f>VLOOKUP(C7,RA!B11:I42,8,0)</f>
        <v>14597.8794</v>
      </c>
      <c r="G7" s="16">
        <f t="shared" si="0"/>
        <v>45341.596799999999</v>
      </c>
      <c r="H7" s="27">
        <f>RA!J11</f>
        <v>24.354365979594601</v>
      </c>
      <c r="I7" s="20">
        <f>VLOOKUP(B7,RMS!B:D,3,FALSE)</f>
        <v>59939.542949572598</v>
      </c>
      <c r="J7" s="21">
        <f>VLOOKUP(B7,RMS!B:E,4,FALSE)</f>
        <v>45341.596558974401</v>
      </c>
      <c r="K7" s="22">
        <f t="shared" si="1"/>
        <v>-6.674957260111114E-2</v>
      </c>
      <c r="L7" s="22">
        <f t="shared" si="2"/>
        <v>2.4102559837047011E-4</v>
      </c>
      <c r="M7" s="34"/>
    </row>
    <row r="8" spans="1:13" x14ac:dyDescent="0.15">
      <c r="A8" s="44"/>
      <c r="B8" s="12">
        <v>16</v>
      </c>
      <c r="C8" s="41" t="s">
        <v>10</v>
      </c>
      <c r="D8" s="41"/>
      <c r="E8" s="15">
        <f>VLOOKUP(C8,RA!B12:D39,3,0)</f>
        <v>149916.47020000001</v>
      </c>
      <c r="F8" s="25">
        <f>VLOOKUP(C8,RA!B12:I43,8,0)</f>
        <v>17699.164100000002</v>
      </c>
      <c r="G8" s="16">
        <f t="shared" si="0"/>
        <v>132217.30610000002</v>
      </c>
      <c r="H8" s="27">
        <f>RA!J12</f>
        <v>11.8060170949783</v>
      </c>
      <c r="I8" s="20">
        <f>VLOOKUP(B8,RMS!B:D,3,FALSE)</f>
        <v>149916.49162564101</v>
      </c>
      <c r="J8" s="21">
        <f>VLOOKUP(B8,RMS!B:E,4,FALSE)</f>
        <v>132217.30844359001</v>
      </c>
      <c r="K8" s="22">
        <f t="shared" si="1"/>
        <v>-2.1425640996312723E-2</v>
      </c>
      <c r="L8" s="22">
        <f t="shared" si="2"/>
        <v>-2.343589992960915E-3</v>
      </c>
      <c r="M8" s="34"/>
    </row>
    <row r="9" spans="1:13" x14ac:dyDescent="0.15">
      <c r="A9" s="44"/>
      <c r="B9" s="12">
        <v>17</v>
      </c>
      <c r="C9" s="41" t="s">
        <v>11</v>
      </c>
      <c r="D9" s="41"/>
      <c r="E9" s="15">
        <f>VLOOKUP(C9,RA!B12:D40,3,0)</f>
        <v>322474.4572</v>
      </c>
      <c r="F9" s="25">
        <f>VLOOKUP(C9,RA!B13:I44,8,0)</f>
        <v>89183.450500000006</v>
      </c>
      <c r="G9" s="16">
        <f t="shared" si="0"/>
        <v>233291.0067</v>
      </c>
      <c r="H9" s="27">
        <f>RA!J13</f>
        <v>27.6559735224821</v>
      </c>
      <c r="I9" s="20">
        <f>VLOOKUP(B9,RMS!B:D,3,FALSE)</f>
        <v>322474.677169231</v>
      </c>
      <c r="J9" s="21">
        <f>VLOOKUP(B9,RMS!B:E,4,FALSE)</f>
        <v>233291.007075214</v>
      </c>
      <c r="K9" s="22">
        <f t="shared" si="1"/>
        <v>-0.21996923099504784</v>
      </c>
      <c r="L9" s="22">
        <f t="shared" si="2"/>
        <v>-3.7521400372497737E-4</v>
      </c>
      <c r="M9" s="34"/>
    </row>
    <row r="10" spans="1:13" x14ac:dyDescent="0.15">
      <c r="A10" s="44"/>
      <c r="B10" s="12">
        <v>18</v>
      </c>
      <c r="C10" s="41" t="s">
        <v>12</v>
      </c>
      <c r="D10" s="41"/>
      <c r="E10" s="15">
        <f>VLOOKUP(C10,RA!B14:D41,3,0)</f>
        <v>166412.12239999999</v>
      </c>
      <c r="F10" s="25">
        <f>VLOOKUP(C10,RA!B14:I45,8,0)</f>
        <v>31211.236199999999</v>
      </c>
      <c r="G10" s="16">
        <f t="shared" si="0"/>
        <v>135200.88620000001</v>
      </c>
      <c r="H10" s="27">
        <f>RA!J14</f>
        <v>18.755386176121501</v>
      </c>
      <c r="I10" s="20">
        <f>VLOOKUP(B10,RMS!B:D,3,FALSE)</f>
        <v>166412.13329999999</v>
      </c>
      <c r="J10" s="21">
        <f>VLOOKUP(B10,RMS!B:E,4,FALSE)</f>
        <v>135200.88258717899</v>
      </c>
      <c r="K10" s="22">
        <f t="shared" si="1"/>
        <v>-1.0899999993853271E-2</v>
      </c>
      <c r="L10" s="22">
        <f t="shared" si="2"/>
        <v>3.6128210194874555E-3</v>
      </c>
      <c r="M10" s="34"/>
    </row>
    <row r="11" spans="1:13" x14ac:dyDescent="0.15">
      <c r="A11" s="44"/>
      <c r="B11" s="12">
        <v>19</v>
      </c>
      <c r="C11" s="41" t="s">
        <v>13</v>
      </c>
      <c r="D11" s="41"/>
      <c r="E11" s="15">
        <f>VLOOKUP(C11,RA!B14:D42,3,0)</f>
        <v>136089.72459999999</v>
      </c>
      <c r="F11" s="25">
        <f>VLOOKUP(C11,RA!B15:I46,8,0)</f>
        <v>24193.044000000002</v>
      </c>
      <c r="G11" s="16">
        <f t="shared" si="0"/>
        <v>111896.68059999999</v>
      </c>
      <c r="H11" s="27">
        <f>RA!J15</f>
        <v>17.777274567282099</v>
      </c>
      <c r="I11" s="20">
        <f>VLOOKUP(B11,RMS!B:D,3,FALSE)</f>
        <v>136089.79496666699</v>
      </c>
      <c r="J11" s="21">
        <f>VLOOKUP(B11,RMS!B:E,4,FALSE)</f>
        <v>111896.68126495701</v>
      </c>
      <c r="K11" s="22">
        <f t="shared" si="1"/>
        <v>-7.0366667001508176E-2</v>
      </c>
      <c r="L11" s="22">
        <f t="shared" si="2"/>
        <v>-6.6495701321400702E-4</v>
      </c>
      <c r="M11" s="34"/>
    </row>
    <row r="12" spans="1:13" x14ac:dyDescent="0.15">
      <c r="A12" s="44"/>
      <c r="B12" s="12">
        <v>21</v>
      </c>
      <c r="C12" s="41" t="s">
        <v>14</v>
      </c>
      <c r="D12" s="41"/>
      <c r="E12" s="15">
        <f>VLOOKUP(C12,RA!B16:D43,3,0)</f>
        <v>1093907.2812000001</v>
      </c>
      <c r="F12" s="25">
        <f>VLOOKUP(C12,RA!B16:I47,8,0)</f>
        <v>38122.424599999998</v>
      </c>
      <c r="G12" s="16">
        <f t="shared" si="0"/>
        <v>1055784.8566000001</v>
      </c>
      <c r="H12" s="27">
        <f>RA!J16</f>
        <v>3.48497768094022</v>
      </c>
      <c r="I12" s="20">
        <f>VLOOKUP(B12,RMS!B:D,3,FALSE)</f>
        <v>1093906.5302769199</v>
      </c>
      <c r="J12" s="21">
        <f>VLOOKUP(B12,RMS!B:E,4,FALSE)</f>
        <v>1055784.8562401701</v>
      </c>
      <c r="K12" s="22">
        <f t="shared" si="1"/>
        <v>0.75092308013699949</v>
      </c>
      <c r="L12" s="22">
        <f t="shared" si="2"/>
        <v>3.5982998088002205E-4</v>
      </c>
      <c r="M12" s="34"/>
    </row>
    <row r="13" spans="1:13" x14ac:dyDescent="0.15">
      <c r="A13" s="44"/>
      <c r="B13" s="12">
        <v>22</v>
      </c>
      <c r="C13" s="41" t="s">
        <v>15</v>
      </c>
      <c r="D13" s="41"/>
      <c r="E13" s="15">
        <f>VLOOKUP(C13,RA!B16:D44,3,0)</f>
        <v>875337.56819999998</v>
      </c>
      <c r="F13" s="25">
        <f>VLOOKUP(C13,RA!B17:I48,8,0)</f>
        <v>71307.298699999999</v>
      </c>
      <c r="G13" s="16">
        <f t="shared" si="0"/>
        <v>804030.26949999994</v>
      </c>
      <c r="H13" s="27">
        <f>RA!J17</f>
        <v>8.1462628008338207</v>
      </c>
      <c r="I13" s="20">
        <f>VLOOKUP(B13,RMS!B:D,3,FALSE)</f>
        <v>875337.55756581202</v>
      </c>
      <c r="J13" s="21">
        <f>VLOOKUP(B13,RMS!B:E,4,FALSE)</f>
        <v>804030.26692393201</v>
      </c>
      <c r="K13" s="22">
        <f t="shared" si="1"/>
        <v>1.0634187958203256E-2</v>
      </c>
      <c r="L13" s="22">
        <f t="shared" si="2"/>
        <v>2.5760679272934794E-3</v>
      </c>
      <c r="M13" s="34"/>
    </row>
    <row r="14" spans="1:13" x14ac:dyDescent="0.15">
      <c r="A14" s="44"/>
      <c r="B14" s="12">
        <v>23</v>
      </c>
      <c r="C14" s="41" t="s">
        <v>16</v>
      </c>
      <c r="D14" s="41"/>
      <c r="E14" s="15">
        <f>VLOOKUP(C14,RA!B18:D45,3,0)</f>
        <v>2158470.2661000001</v>
      </c>
      <c r="F14" s="25">
        <f>VLOOKUP(C14,RA!B18:I49,8,0)</f>
        <v>306139.28820000001</v>
      </c>
      <c r="G14" s="16">
        <f t="shared" si="0"/>
        <v>1852330.9779000001</v>
      </c>
      <c r="H14" s="27">
        <f>RA!J18</f>
        <v>14.183159852053199</v>
      </c>
      <c r="I14" s="20">
        <f>VLOOKUP(B14,RMS!B:D,3,FALSE)</f>
        <v>2158470.11482315</v>
      </c>
      <c r="J14" s="21">
        <f>VLOOKUP(B14,RMS!B:E,4,FALSE)</f>
        <v>1852330.9648722899</v>
      </c>
      <c r="K14" s="22">
        <f t="shared" si="1"/>
        <v>0.15127685014158487</v>
      </c>
      <c r="L14" s="22">
        <f t="shared" si="2"/>
        <v>1.3027710141614079E-2</v>
      </c>
      <c r="M14" s="34"/>
    </row>
    <row r="15" spans="1:13" x14ac:dyDescent="0.15">
      <c r="A15" s="44"/>
      <c r="B15" s="12">
        <v>24</v>
      </c>
      <c r="C15" s="41" t="s">
        <v>17</v>
      </c>
      <c r="D15" s="41"/>
      <c r="E15" s="15">
        <f>VLOOKUP(C15,RA!B18:D46,3,0)</f>
        <v>486071.3222</v>
      </c>
      <c r="F15" s="25">
        <f>VLOOKUP(C15,RA!B19:I50,8,0)</f>
        <v>54551.442900000002</v>
      </c>
      <c r="G15" s="16">
        <f t="shared" si="0"/>
        <v>431519.87929999997</v>
      </c>
      <c r="H15" s="27">
        <f>RA!J19</f>
        <v>11.222929724200901</v>
      </c>
      <c r="I15" s="20">
        <f>VLOOKUP(B15,RMS!B:D,3,FALSE)</f>
        <v>486071.36708547</v>
      </c>
      <c r="J15" s="21">
        <f>VLOOKUP(B15,RMS!B:E,4,FALSE)</f>
        <v>431519.88026923098</v>
      </c>
      <c r="K15" s="22">
        <f t="shared" si="1"/>
        <v>-4.4885470008011907E-2</v>
      </c>
      <c r="L15" s="22">
        <f t="shared" si="2"/>
        <v>-9.6923101227730513E-4</v>
      </c>
      <c r="M15" s="34"/>
    </row>
    <row r="16" spans="1:13" x14ac:dyDescent="0.15">
      <c r="A16" s="44"/>
      <c r="B16" s="12">
        <v>25</v>
      </c>
      <c r="C16" s="41" t="s">
        <v>18</v>
      </c>
      <c r="D16" s="41"/>
      <c r="E16" s="15">
        <f>VLOOKUP(C16,RA!B20:D47,3,0)</f>
        <v>1168681.2912000001</v>
      </c>
      <c r="F16" s="25">
        <f>VLOOKUP(C16,RA!B20:I51,8,0)</f>
        <v>105845.2861</v>
      </c>
      <c r="G16" s="16">
        <f t="shared" si="0"/>
        <v>1062836.0051000002</v>
      </c>
      <c r="H16" s="27">
        <f>RA!J20</f>
        <v>9.0568135981126403</v>
      </c>
      <c r="I16" s="20">
        <f>VLOOKUP(B16,RMS!B:D,3,FALSE)</f>
        <v>1168681.4353</v>
      </c>
      <c r="J16" s="21">
        <f>VLOOKUP(B16,RMS!B:E,4,FALSE)</f>
        <v>1062836.0051</v>
      </c>
      <c r="K16" s="22">
        <f t="shared" si="1"/>
        <v>-0.14409999991767108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1" t="s">
        <v>19</v>
      </c>
      <c r="D17" s="41"/>
      <c r="E17" s="15">
        <f>VLOOKUP(C17,RA!B20:D48,3,0)</f>
        <v>412253.5233</v>
      </c>
      <c r="F17" s="25">
        <f>VLOOKUP(C17,RA!B21:I52,8,0)</f>
        <v>59530.455399999999</v>
      </c>
      <c r="G17" s="16">
        <f t="shared" si="0"/>
        <v>352723.06790000002</v>
      </c>
      <c r="H17" s="27">
        <f>RA!J21</f>
        <v>14.440253881512399</v>
      </c>
      <c r="I17" s="20">
        <f>VLOOKUP(B17,RMS!B:D,3,FALSE)</f>
        <v>412253.12830354</v>
      </c>
      <c r="J17" s="21">
        <f>VLOOKUP(B17,RMS!B:E,4,FALSE)</f>
        <v>352723.06790265499</v>
      </c>
      <c r="K17" s="22">
        <f t="shared" si="1"/>
        <v>0.39499646000331268</v>
      </c>
      <c r="L17" s="22">
        <f t="shared" si="2"/>
        <v>-2.6549678295850754E-6</v>
      </c>
      <c r="M17" s="34"/>
    </row>
    <row r="18" spans="1:13" x14ac:dyDescent="0.15">
      <c r="A18" s="44"/>
      <c r="B18" s="12">
        <v>27</v>
      </c>
      <c r="C18" s="41" t="s">
        <v>20</v>
      </c>
      <c r="D18" s="41"/>
      <c r="E18" s="15">
        <f>VLOOKUP(C18,RA!B22:D49,3,0)</f>
        <v>1594224.6070000001</v>
      </c>
      <c r="F18" s="25">
        <f>VLOOKUP(C18,RA!B22:I53,8,0)</f>
        <v>204981.86300000001</v>
      </c>
      <c r="G18" s="16">
        <f t="shared" si="0"/>
        <v>1389242.7439999999</v>
      </c>
      <c r="H18" s="27">
        <f>RA!J22</f>
        <v>12.857778138661001</v>
      </c>
      <c r="I18" s="20">
        <f>VLOOKUP(B18,RMS!B:D,3,FALSE)</f>
        <v>1594226.4423666699</v>
      </c>
      <c r="J18" s="21">
        <f>VLOOKUP(B18,RMS!B:E,4,FALSE)</f>
        <v>1389242.7457999999</v>
      </c>
      <c r="K18" s="22">
        <f t="shared" si="1"/>
        <v>-1.8353666698094457</v>
      </c>
      <c r="L18" s="22">
        <f t="shared" si="2"/>
        <v>-1.7999999690800905E-3</v>
      </c>
      <c r="M18" s="34"/>
    </row>
    <row r="19" spans="1:13" x14ac:dyDescent="0.15">
      <c r="A19" s="44"/>
      <c r="B19" s="12">
        <v>29</v>
      </c>
      <c r="C19" s="41" t="s">
        <v>21</v>
      </c>
      <c r="D19" s="41"/>
      <c r="E19" s="15">
        <f>VLOOKUP(C19,RA!B22:D50,3,0)</f>
        <v>3149370.2352999998</v>
      </c>
      <c r="F19" s="25">
        <f>VLOOKUP(C19,RA!B23:I54,8,0)</f>
        <v>376949.46919999999</v>
      </c>
      <c r="G19" s="16">
        <f t="shared" si="0"/>
        <v>2772420.7660999997</v>
      </c>
      <c r="H19" s="27">
        <f>RA!J23</f>
        <v>11.9690427303506</v>
      </c>
      <c r="I19" s="20">
        <f>VLOOKUP(B19,RMS!B:D,3,FALSE)</f>
        <v>3149371.42271453</v>
      </c>
      <c r="J19" s="21">
        <f>VLOOKUP(B19,RMS!B:E,4,FALSE)</f>
        <v>2772420.8092119698</v>
      </c>
      <c r="K19" s="22">
        <f t="shared" si="1"/>
        <v>-1.1874145301990211</v>
      </c>
      <c r="L19" s="22">
        <f t="shared" si="2"/>
        <v>-4.311197018250823E-2</v>
      </c>
      <c r="M19" s="34"/>
    </row>
    <row r="20" spans="1:13" x14ac:dyDescent="0.15">
      <c r="A20" s="44"/>
      <c r="B20" s="12">
        <v>31</v>
      </c>
      <c r="C20" s="41" t="s">
        <v>22</v>
      </c>
      <c r="D20" s="41"/>
      <c r="E20" s="15">
        <f>VLOOKUP(C20,RA!B24:D51,3,0)</f>
        <v>309548.19870000001</v>
      </c>
      <c r="F20" s="25">
        <f>VLOOKUP(C20,RA!B24:I55,8,0)</f>
        <v>44722.074099999998</v>
      </c>
      <c r="G20" s="16">
        <f t="shared" si="0"/>
        <v>264826.12459999998</v>
      </c>
      <c r="H20" s="27">
        <f>RA!J24</f>
        <v>14.4475316890287</v>
      </c>
      <c r="I20" s="20">
        <f>VLOOKUP(B20,RMS!B:D,3,FALSE)</f>
        <v>309548.19304263702</v>
      </c>
      <c r="J20" s="21">
        <f>VLOOKUP(B20,RMS!B:E,4,FALSE)</f>
        <v>264826.10769754299</v>
      </c>
      <c r="K20" s="22">
        <f t="shared" si="1"/>
        <v>5.6573629844933748E-3</v>
      </c>
      <c r="L20" s="22">
        <f t="shared" si="2"/>
        <v>1.6902456991374493E-2</v>
      </c>
      <c r="M20" s="34"/>
    </row>
    <row r="21" spans="1:13" x14ac:dyDescent="0.15">
      <c r="A21" s="44"/>
      <c r="B21" s="12">
        <v>32</v>
      </c>
      <c r="C21" s="41" t="s">
        <v>23</v>
      </c>
      <c r="D21" s="41"/>
      <c r="E21" s="15">
        <f>VLOOKUP(C21,RA!B24:D52,3,0)</f>
        <v>295691.10499999998</v>
      </c>
      <c r="F21" s="25">
        <f>VLOOKUP(C21,RA!B25:I56,8,0)</f>
        <v>26212.749100000001</v>
      </c>
      <c r="G21" s="16">
        <f t="shared" si="0"/>
        <v>269478.35589999997</v>
      </c>
      <c r="H21" s="27">
        <f>RA!J25</f>
        <v>8.86490958190981</v>
      </c>
      <c r="I21" s="20">
        <f>VLOOKUP(B21,RMS!B:D,3,FALSE)</f>
        <v>295691.10470111202</v>
      </c>
      <c r="J21" s="21">
        <f>VLOOKUP(B21,RMS!B:E,4,FALSE)</f>
        <v>269478.350357758</v>
      </c>
      <c r="K21" s="22">
        <f t="shared" si="1"/>
        <v>2.988879568874836E-4</v>
      </c>
      <c r="L21" s="22">
        <f t="shared" si="2"/>
        <v>5.5422419682145119E-3</v>
      </c>
      <c r="M21" s="34"/>
    </row>
    <row r="22" spans="1:13" x14ac:dyDescent="0.15">
      <c r="A22" s="44"/>
      <c r="B22" s="12">
        <v>33</v>
      </c>
      <c r="C22" s="41" t="s">
        <v>24</v>
      </c>
      <c r="D22" s="41"/>
      <c r="E22" s="15">
        <f>VLOOKUP(C22,RA!B26:D53,3,0)</f>
        <v>726046.96059999999</v>
      </c>
      <c r="F22" s="25">
        <f>VLOOKUP(C22,RA!B26:I57,8,0)</f>
        <v>131236.128</v>
      </c>
      <c r="G22" s="16">
        <f t="shared" si="0"/>
        <v>594810.83259999997</v>
      </c>
      <c r="H22" s="27">
        <f>RA!J26</f>
        <v>18.075432461220899</v>
      </c>
      <c r="I22" s="20">
        <f>VLOOKUP(B22,RMS!B:D,3,FALSE)</f>
        <v>726046.66708548495</v>
      </c>
      <c r="J22" s="21">
        <f>VLOOKUP(B22,RMS!B:E,4,FALSE)</f>
        <v>594810.78378997999</v>
      </c>
      <c r="K22" s="22">
        <f t="shared" si="1"/>
        <v>0.29351451504044235</v>
      </c>
      <c r="L22" s="22">
        <f t="shared" si="2"/>
        <v>4.8810019972734153E-2</v>
      </c>
      <c r="M22" s="34"/>
    </row>
    <row r="23" spans="1:13" x14ac:dyDescent="0.15">
      <c r="A23" s="44"/>
      <c r="B23" s="12">
        <v>34</v>
      </c>
      <c r="C23" s="41" t="s">
        <v>25</v>
      </c>
      <c r="D23" s="41"/>
      <c r="E23" s="15">
        <f>VLOOKUP(C23,RA!B26:D54,3,0)</f>
        <v>277674.44640000002</v>
      </c>
      <c r="F23" s="25">
        <f>VLOOKUP(C23,RA!B27:I58,8,0)</f>
        <v>79373.973100000003</v>
      </c>
      <c r="G23" s="16">
        <f t="shared" si="0"/>
        <v>198300.47330000001</v>
      </c>
      <c r="H23" s="27">
        <f>RA!J27</f>
        <v>28.5852638329056</v>
      </c>
      <c r="I23" s="20">
        <f>VLOOKUP(B23,RMS!B:D,3,FALSE)</f>
        <v>277674.40297797398</v>
      </c>
      <c r="J23" s="21">
        <f>VLOOKUP(B23,RMS!B:E,4,FALSE)</f>
        <v>198300.498320463</v>
      </c>
      <c r="K23" s="22">
        <f t="shared" si="1"/>
        <v>4.3422026035841554E-2</v>
      </c>
      <c r="L23" s="22">
        <f t="shared" si="2"/>
        <v>-2.5020462984684855E-2</v>
      </c>
      <c r="M23" s="34"/>
    </row>
    <row r="24" spans="1:13" x14ac:dyDescent="0.15">
      <c r="A24" s="44"/>
      <c r="B24" s="12">
        <v>35</v>
      </c>
      <c r="C24" s="41" t="s">
        <v>26</v>
      </c>
      <c r="D24" s="41"/>
      <c r="E24" s="15">
        <f>VLOOKUP(C24,RA!B28:D55,3,0)</f>
        <v>1002131.5348</v>
      </c>
      <c r="F24" s="25">
        <f>VLOOKUP(C24,RA!B28:I59,8,0)</f>
        <v>20377.6819</v>
      </c>
      <c r="G24" s="16">
        <f t="shared" si="0"/>
        <v>981753.85290000006</v>
      </c>
      <c r="H24" s="27">
        <f>RA!J28</f>
        <v>2.03343385497462</v>
      </c>
      <c r="I24" s="20">
        <f>VLOOKUP(B24,RMS!B:D,3,FALSE)</f>
        <v>1002131.53335664</v>
      </c>
      <c r="J24" s="21">
        <f>VLOOKUP(B24,RMS!B:E,4,FALSE)</f>
        <v>981753.86167699099</v>
      </c>
      <c r="K24" s="22">
        <f t="shared" si="1"/>
        <v>1.4433600008487701E-3</v>
      </c>
      <c r="L24" s="22">
        <f t="shared" si="2"/>
        <v>-8.7769909296184778E-3</v>
      </c>
      <c r="M24" s="34"/>
    </row>
    <row r="25" spans="1:13" x14ac:dyDescent="0.15">
      <c r="A25" s="44"/>
      <c r="B25" s="12">
        <v>36</v>
      </c>
      <c r="C25" s="41" t="s">
        <v>27</v>
      </c>
      <c r="D25" s="41"/>
      <c r="E25" s="15">
        <f>VLOOKUP(C25,RA!B28:D56,3,0)</f>
        <v>631795.47069999995</v>
      </c>
      <c r="F25" s="25">
        <f>VLOOKUP(C25,RA!B29:I60,8,0)</f>
        <v>95339.846300000005</v>
      </c>
      <c r="G25" s="16">
        <f t="shared" si="0"/>
        <v>536455.62439999997</v>
      </c>
      <c r="H25" s="27">
        <f>RA!J29</f>
        <v>15.0903022768378</v>
      </c>
      <c r="I25" s="20">
        <f>VLOOKUP(B25,RMS!B:D,3,FALSE)</f>
        <v>631795.46923185803</v>
      </c>
      <c r="J25" s="21">
        <f>VLOOKUP(B25,RMS!B:E,4,FALSE)</f>
        <v>536455.60394548497</v>
      </c>
      <c r="K25" s="22">
        <f t="shared" si="1"/>
        <v>1.4681419124826789E-3</v>
      </c>
      <c r="L25" s="22">
        <f t="shared" si="2"/>
        <v>2.0454515004530549E-2</v>
      </c>
      <c r="M25" s="34"/>
    </row>
    <row r="26" spans="1:13" x14ac:dyDescent="0.15">
      <c r="A26" s="44"/>
      <c r="B26" s="12">
        <v>37</v>
      </c>
      <c r="C26" s="41" t="s">
        <v>28</v>
      </c>
      <c r="D26" s="41"/>
      <c r="E26" s="15">
        <f>VLOOKUP(C26,RA!B30:D57,3,0)</f>
        <v>1357103.7494999999</v>
      </c>
      <c r="F26" s="25">
        <f>VLOOKUP(C26,RA!B30:I61,8,0)</f>
        <v>136928.93109999999</v>
      </c>
      <c r="G26" s="16">
        <f t="shared" si="0"/>
        <v>1220174.8184</v>
      </c>
      <c r="H26" s="27">
        <f>RA!J30</f>
        <v>10.089790935324499</v>
      </c>
      <c r="I26" s="20">
        <f>VLOOKUP(B26,RMS!B:D,3,FALSE)</f>
        <v>1357103.75941327</v>
      </c>
      <c r="J26" s="21">
        <f>VLOOKUP(B26,RMS!B:E,4,FALSE)</f>
        <v>1220174.7638762901</v>
      </c>
      <c r="K26" s="22">
        <f t="shared" si="1"/>
        <v>-9.913270128890872E-3</v>
      </c>
      <c r="L26" s="22">
        <f t="shared" si="2"/>
        <v>5.4523709928616881E-2</v>
      </c>
      <c r="M26" s="34"/>
    </row>
    <row r="27" spans="1:13" x14ac:dyDescent="0.15">
      <c r="A27" s="44"/>
      <c r="B27" s="12">
        <v>38</v>
      </c>
      <c r="C27" s="41" t="s">
        <v>29</v>
      </c>
      <c r="D27" s="41"/>
      <c r="E27" s="15">
        <f>VLOOKUP(C27,RA!B30:D58,3,0)</f>
        <v>1136454.0666</v>
      </c>
      <c r="F27" s="25">
        <f>VLOOKUP(C27,RA!B31:I62,8,0)</f>
        <v>10355.301299999999</v>
      </c>
      <c r="G27" s="16">
        <f t="shared" si="0"/>
        <v>1126098.7653000001</v>
      </c>
      <c r="H27" s="27">
        <f>RA!J31</f>
        <v>0.91119400284963503</v>
      </c>
      <c r="I27" s="20">
        <f>VLOOKUP(B27,RMS!B:D,3,FALSE)</f>
        <v>1136453.9377212401</v>
      </c>
      <c r="J27" s="21">
        <f>VLOOKUP(B27,RMS!B:E,4,FALSE)</f>
        <v>1126098.72873805</v>
      </c>
      <c r="K27" s="22">
        <f t="shared" si="1"/>
        <v>0.12887875991873443</v>
      </c>
      <c r="L27" s="22">
        <f t="shared" si="2"/>
        <v>3.6561950109899044E-2</v>
      </c>
      <c r="M27" s="34"/>
    </row>
    <row r="28" spans="1:13" x14ac:dyDescent="0.15">
      <c r="A28" s="44"/>
      <c r="B28" s="12">
        <v>39</v>
      </c>
      <c r="C28" s="41" t="s">
        <v>30</v>
      </c>
      <c r="D28" s="41"/>
      <c r="E28" s="15">
        <f>VLOOKUP(C28,RA!B32:D59,3,0)</f>
        <v>136640.33970000001</v>
      </c>
      <c r="F28" s="25">
        <f>VLOOKUP(C28,RA!B32:I63,8,0)</f>
        <v>34565.348400000003</v>
      </c>
      <c r="G28" s="16">
        <f t="shared" si="0"/>
        <v>102074.99130000001</v>
      </c>
      <c r="H28" s="27">
        <f>RA!J32</f>
        <v>25.2965913842792</v>
      </c>
      <c r="I28" s="20">
        <f>VLOOKUP(B28,RMS!B:D,3,FALSE)</f>
        <v>136640.326602557</v>
      </c>
      <c r="J28" s="21">
        <f>VLOOKUP(B28,RMS!B:E,4,FALSE)</f>
        <v>102074.99761972199</v>
      </c>
      <c r="K28" s="22">
        <f t="shared" si="1"/>
        <v>1.3097443006699905E-2</v>
      </c>
      <c r="L28" s="22">
        <f t="shared" si="2"/>
        <v>-6.3197219860740006E-3</v>
      </c>
      <c r="M28" s="34"/>
    </row>
    <row r="29" spans="1:13" x14ac:dyDescent="0.15">
      <c r="A29" s="44"/>
      <c r="B29" s="12">
        <v>40</v>
      </c>
      <c r="C29" s="41" t="s">
        <v>31</v>
      </c>
      <c r="D29" s="41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1" t="s">
        <v>32</v>
      </c>
      <c r="D30" s="41"/>
      <c r="E30" s="15">
        <f>VLOOKUP(C30,RA!B34:D62,3,0)</f>
        <v>157946.89980000001</v>
      </c>
      <c r="F30" s="25">
        <f>VLOOKUP(C30,RA!B34:I66,8,0)</f>
        <v>22555.864399999999</v>
      </c>
      <c r="G30" s="16">
        <f t="shared" si="0"/>
        <v>135391.03540000002</v>
      </c>
      <c r="H30" s="27">
        <f>RA!J34</f>
        <v>0</v>
      </c>
      <c r="I30" s="20">
        <f>VLOOKUP(B30,RMS!B:D,3,FALSE)</f>
        <v>157946.89910000001</v>
      </c>
      <c r="J30" s="21">
        <f>VLOOKUP(B30,RMS!B:E,4,FALSE)</f>
        <v>135391.0343</v>
      </c>
      <c r="K30" s="22">
        <f t="shared" si="1"/>
        <v>7.0000000414438546E-4</v>
      </c>
      <c r="L30" s="22">
        <f t="shared" si="2"/>
        <v>1.100000023143366E-3</v>
      </c>
      <c r="M30" s="34"/>
    </row>
    <row r="31" spans="1:13" s="39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124206.9</v>
      </c>
      <c r="F31" s="25">
        <f>VLOOKUP(C31,RA!B35:I67,8,0)</f>
        <v>-4152.0600000000004</v>
      </c>
      <c r="G31" s="16">
        <f t="shared" si="0"/>
        <v>128358.95999999999</v>
      </c>
      <c r="H31" s="27">
        <f>RA!J35</f>
        <v>14.280662949739</v>
      </c>
      <c r="I31" s="20">
        <f>VLOOKUP(B31,RMS!B:D,3,FALSE)</f>
        <v>124206.9</v>
      </c>
      <c r="J31" s="21">
        <f>VLOOKUP(B31,RMS!B:E,4,FALSE)</f>
        <v>128358.96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1" t="s">
        <v>36</v>
      </c>
      <c r="D32" s="41"/>
      <c r="E32" s="15">
        <f>VLOOKUP(C32,RA!B34:D63,3,0)</f>
        <v>308763.34000000003</v>
      </c>
      <c r="F32" s="25">
        <f>VLOOKUP(C32,RA!B34:I67,8,0)</f>
        <v>-32589.87</v>
      </c>
      <c r="G32" s="16">
        <f t="shared" si="0"/>
        <v>341353.21</v>
      </c>
      <c r="H32" s="27">
        <f>RA!J35</f>
        <v>14.280662949739</v>
      </c>
      <c r="I32" s="20">
        <f>VLOOKUP(B32,RMS!B:D,3,FALSE)</f>
        <v>308763.34000000003</v>
      </c>
      <c r="J32" s="21">
        <f>VLOOKUP(B32,RMS!B:E,4,FALSE)</f>
        <v>341353.21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1" t="s">
        <v>37</v>
      </c>
      <c r="D33" s="41"/>
      <c r="E33" s="15">
        <f>VLOOKUP(C33,RA!B34:D64,3,0)</f>
        <v>291312.8</v>
      </c>
      <c r="F33" s="25">
        <f>VLOOKUP(C33,RA!B34:I68,8,0)</f>
        <v>-8041.24</v>
      </c>
      <c r="G33" s="16">
        <f t="shared" si="0"/>
        <v>299354.03999999998</v>
      </c>
      <c r="H33" s="27">
        <f>RA!J34</f>
        <v>0</v>
      </c>
      <c r="I33" s="20">
        <f>VLOOKUP(B33,RMS!B:D,3,FALSE)</f>
        <v>291312.8</v>
      </c>
      <c r="J33" s="21">
        <f>VLOOKUP(B33,RMS!B:E,4,FALSE)</f>
        <v>299354.03999999998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1" t="s">
        <v>38</v>
      </c>
      <c r="D34" s="41"/>
      <c r="E34" s="15">
        <f>VLOOKUP(C34,RA!B35:D65,3,0)</f>
        <v>293223.36</v>
      </c>
      <c r="F34" s="25">
        <f>VLOOKUP(C34,RA!B35:I69,8,0)</f>
        <v>-46348.86</v>
      </c>
      <c r="G34" s="16">
        <f t="shared" si="0"/>
        <v>339572.22</v>
      </c>
      <c r="H34" s="27">
        <f>RA!J35</f>
        <v>14.280662949739</v>
      </c>
      <c r="I34" s="20">
        <f>VLOOKUP(B34,RMS!B:D,3,FALSE)</f>
        <v>293223.36</v>
      </c>
      <c r="J34" s="21">
        <f>VLOOKUP(B34,RMS!B:E,4,FALSE)</f>
        <v>339572.22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4"/>
      <c r="B35" s="12">
        <v>74</v>
      </c>
      <c r="C35" s="41" t="s">
        <v>72</v>
      </c>
      <c r="D35" s="41"/>
      <c r="E35" s="15">
        <f>VLOOKUP(C35,RA!B36:D66,3,0)</f>
        <v>0</v>
      </c>
      <c r="F35" s="25">
        <f>VLOOKUP(C35,RA!B36:I70,8,0)</f>
        <v>0</v>
      </c>
      <c r="G35" s="16">
        <f t="shared" si="0"/>
        <v>0</v>
      </c>
      <c r="H35" s="27">
        <f>RA!J36</f>
        <v>-3.3428577639406498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1" t="s">
        <v>33</v>
      </c>
      <c r="D36" s="41"/>
      <c r="E36" s="15">
        <f>VLOOKUP(C36,RA!B8:D66,3,0)</f>
        <v>195788.03450000001</v>
      </c>
      <c r="F36" s="25">
        <f>VLOOKUP(C36,RA!B8:I70,8,0)</f>
        <v>14363.9167</v>
      </c>
      <c r="G36" s="16">
        <f t="shared" si="0"/>
        <v>181424.11780000001</v>
      </c>
      <c r="H36" s="27">
        <f>RA!J36</f>
        <v>-3.3428577639406498</v>
      </c>
      <c r="I36" s="20">
        <f>VLOOKUP(B36,RMS!B:D,3,FALSE)</f>
        <v>195788.03418803401</v>
      </c>
      <c r="J36" s="21">
        <f>VLOOKUP(B36,RMS!B:E,4,FALSE)</f>
        <v>181424.11965812001</v>
      </c>
      <c r="K36" s="22">
        <f t="shared" si="1"/>
        <v>3.1196599593386054E-4</v>
      </c>
      <c r="L36" s="22">
        <f t="shared" si="2"/>
        <v>-1.8581199983600527E-3</v>
      </c>
      <c r="M36" s="34"/>
    </row>
    <row r="37" spans="1:13" x14ac:dyDescent="0.15">
      <c r="A37" s="44"/>
      <c r="B37" s="12">
        <v>76</v>
      </c>
      <c r="C37" s="41" t="s">
        <v>34</v>
      </c>
      <c r="D37" s="41"/>
      <c r="E37" s="15">
        <f>VLOOKUP(C37,RA!B8:D67,3,0)</f>
        <v>380006.60080000001</v>
      </c>
      <c r="F37" s="25">
        <f>VLOOKUP(C37,RA!B8:I71,8,0)</f>
        <v>25029.201300000001</v>
      </c>
      <c r="G37" s="16">
        <f t="shared" si="0"/>
        <v>354977.3995</v>
      </c>
      <c r="H37" s="27">
        <f>RA!J37</f>
        <v>-10.554967438815799</v>
      </c>
      <c r="I37" s="20">
        <f>VLOOKUP(B37,RMS!B:D,3,FALSE)</f>
        <v>380006.59432136797</v>
      </c>
      <c r="J37" s="21">
        <f>VLOOKUP(B37,RMS!B:E,4,FALSE)</f>
        <v>354977.39525641</v>
      </c>
      <c r="K37" s="22">
        <f t="shared" si="1"/>
        <v>6.4786320435814559E-3</v>
      </c>
      <c r="L37" s="22">
        <f t="shared" si="2"/>
        <v>4.2435899958945811E-3</v>
      </c>
      <c r="M37" s="34"/>
    </row>
    <row r="38" spans="1:13" x14ac:dyDescent="0.15">
      <c r="A38" s="44"/>
      <c r="B38" s="12">
        <v>77</v>
      </c>
      <c r="C38" s="41" t="s">
        <v>39</v>
      </c>
      <c r="D38" s="41"/>
      <c r="E38" s="15">
        <f>VLOOKUP(C38,RA!B9:D68,3,0)</f>
        <v>114482.94</v>
      </c>
      <c r="F38" s="25">
        <f>VLOOKUP(C38,RA!B9:I72,8,0)</f>
        <v>-1265.74</v>
      </c>
      <c r="G38" s="16">
        <f t="shared" si="0"/>
        <v>115748.68000000001</v>
      </c>
      <c r="H38" s="27">
        <f>RA!J38</f>
        <v>-2.7603455804207702</v>
      </c>
      <c r="I38" s="20">
        <f>VLOOKUP(B38,RMS!B:D,3,FALSE)</f>
        <v>114482.94</v>
      </c>
      <c r="J38" s="21">
        <f>VLOOKUP(B38,RMS!B:E,4,FALSE)</f>
        <v>115748.68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1" t="s">
        <v>40</v>
      </c>
      <c r="D39" s="41"/>
      <c r="E39" s="15">
        <f>VLOOKUP(C39,RA!B10:D69,3,0)</f>
        <v>76359.86</v>
      </c>
      <c r="F39" s="25">
        <f>VLOOKUP(C39,RA!B10:I73,8,0)</f>
        <v>9082.18</v>
      </c>
      <c r="G39" s="16">
        <f t="shared" si="0"/>
        <v>67277.679999999993</v>
      </c>
      <c r="H39" s="27">
        <f>RA!J39</f>
        <v>-15.806673792974699</v>
      </c>
      <c r="I39" s="20">
        <f>VLOOKUP(B39,RMS!B:D,3,FALSE)</f>
        <v>76359.86</v>
      </c>
      <c r="J39" s="21">
        <f>VLOOKUP(B39,RMS!B:E,4,FALSE)</f>
        <v>67277.679999999993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1" t="s">
        <v>35</v>
      </c>
      <c r="D40" s="41"/>
      <c r="E40" s="15">
        <f>VLOOKUP(C40,RA!B8:D70,3,0)</f>
        <v>41003.455399999999</v>
      </c>
      <c r="F40" s="25">
        <f>VLOOKUP(C40,RA!B8:I74,8,0)</f>
        <v>1992.9762000000001</v>
      </c>
      <c r="G40" s="16">
        <f t="shared" si="0"/>
        <v>39010.479200000002</v>
      </c>
      <c r="H40" s="27">
        <f>RA!J40</f>
        <v>0</v>
      </c>
      <c r="I40" s="20">
        <f>VLOOKUP(B40,RMS!B:D,3,FALSE)</f>
        <v>41003.455109295799</v>
      </c>
      <c r="J40" s="21">
        <f>VLOOKUP(B40,RMS!B:E,4,FALSE)</f>
        <v>39010.479343468702</v>
      </c>
      <c r="K40" s="22">
        <f t="shared" si="1"/>
        <v>2.9070419986965135E-4</v>
      </c>
      <c r="L40" s="22">
        <f t="shared" si="2"/>
        <v>-1.4346870011650026E-4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9" t="s">
        <v>46</v>
      </c>
      <c r="W1" s="55"/>
    </row>
    <row r="2" spans="1:23" ht="12.75" x14ac:dyDescent="0.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9"/>
      <c r="W2" s="55"/>
    </row>
    <row r="3" spans="1:23" ht="23.25" thickBot="1" x14ac:dyDescent="0.2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60" t="s">
        <v>47</v>
      </c>
      <c r="W3" s="55"/>
    </row>
    <row r="4" spans="1:23" ht="15" thickTop="1" thickBot="1" x14ac:dyDescent="0.2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8"/>
      <c r="W4" s="55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4" t="s">
        <v>4</v>
      </c>
      <c r="C6" s="53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1"/>
      <c r="C7" s="57"/>
      <c r="D7" s="68">
        <v>20698755.467799999</v>
      </c>
      <c r="E7" s="68">
        <v>24449711.294100001</v>
      </c>
      <c r="F7" s="69">
        <v>84.658486224313194</v>
      </c>
      <c r="G7" s="68">
        <v>24405118.649999999</v>
      </c>
      <c r="H7" s="69">
        <v>-15.186827138002901</v>
      </c>
      <c r="I7" s="68">
        <v>2203329.6480999999</v>
      </c>
      <c r="J7" s="69">
        <v>10.644744567022901</v>
      </c>
      <c r="K7" s="68">
        <v>1840717.1597</v>
      </c>
      <c r="L7" s="69">
        <v>7.5423405478915804</v>
      </c>
      <c r="M7" s="69">
        <v>0.196995223567698</v>
      </c>
      <c r="N7" s="68">
        <v>346677374.03500003</v>
      </c>
      <c r="O7" s="68">
        <v>4504377616.8439999</v>
      </c>
      <c r="P7" s="68">
        <v>1131120</v>
      </c>
      <c r="Q7" s="68">
        <v>1115295</v>
      </c>
      <c r="R7" s="69">
        <v>1.41890710529502</v>
      </c>
      <c r="S7" s="68">
        <v>18.299345310665501</v>
      </c>
      <c r="T7" s="68">
        <v>17.961012336197999</v>
      </c>
      <c r="U7" s="70">
        <v>1.84888021250849</v>
      </c>
      <c r="V7" s="58"/>
      <c r="W7" s="58"/>
    </row>
    <row r="8" spans="1:23" ht="14.25" thickBot="1" x14ac:dyDescent="0.2">
      <c r="A8" s="48">
        <v>42204</v>
      </c>
      <c r="B8" s="45" t="s">
        <v>6</v>
      </c>
      <c r="C8" s="46"/>
      <c r="D8" s="71">
        <v>740393.45629999996</v>
      </c>
      <c r="E8" s="71">
        <v>858542.59039999999</v>
      </c>
      <c r="F8" s="72">
        <v>86.238407340403</v>
      </c>
      <c r="G8" s="71">
        <v>723660.42980000004</v>
      </c>
      <c r="H8" s="72">
        <v>2.3122760083240399</v>
      </c>
      <c r="I8" s="71">
        <v>164683.98920000001</v>
      </c>
      <c r="J8" s="72">
        <v>22.2427667071752</v>
      </c>
      <c r="K8" s="71">
        <v>160656.3847</v>
      </c>
      <c r="L8" s="72">
        <v>22.200520863687601</v>
      </c>
      <c r="M8" s="72">
        <v>2.5069682151263002E-2</v>
      </c>
      <c r="N8" s="71">
        <v>11874000.807499999</v>
      </c>
      <c r="O8" s="71">
        <v>163026163.1187</v>
      </c>
      <c r="P8" s="71">
        <v>42400</v>
      </c>
      <c r="Q8" s="71">
        <v>41068</v>
      </c>
      <c r="R8" s="72">
        <v>3.24340118827311</v>
      </c>
      <c r="S8" s="71">
        <v>17.4621098183962</v>
      </c>
      <c r="T8" s="71">
        <v>17.680491833057399</v>
      </c>
      <c r="U8" s="73">
        <v>-1.2506049780484001</v>
      </c>
      <c r="V8" s="58"/>
      <c r="W8" s="58"/>
    </row>
    <row r="9" spans="1:23" ht="12" customHeight="1" thickBot="1" x14ac:dyDescent="0.2">
      <c r="A9" s="49"/>
      <c r="B9" s="45" t="s">
        <v>7</v>
      </c>
      <c r="C9" s="46"/>
      <c r="D9" s="71">
        <v>127962.4826</v>
      </c>
      <c r="E9" s="71">
        <v>154562.44680000001</v>
      </c>
      <c r="F9" s="72">
        <v>82.790150679731596</v>
      </c>
      <c r="G9" s="71">
        <v>124007.5034</v>
      </c>
      <c r="H9" s="72">
        <v>3.1893063657952601</v>
      </c>
      <c r="I9" s="71">
        <v>26168.898000000001</v>
      </c>
      <c r="J9" s="72">
        <v>20.450445683991401</v>
      </c>
      <c r="K9" s="71">
        <v>26910.386600000002</v>
      </c>
      <c r="L9" s="72">
        <v>21.700611545413999</v>
      </c>
      <c r="M9" s="72">
        <v>-2.7553992851220999E-2</v>
      </c>
      <c r="N9" s="71">
        <v>2474895.8703999999</v>
      </c>
      <c r="O9" s="71">
        <v>26032711.933600001</v>
      </c>
      <c r="P9" s="71">
        <v>7314</v>
      </c>
      <c r="Q9" s="71">
        <v>7529</v>
      </c>
      <c r="R9" s="72">
        <v>-2.8556249169876402</v>
      </c>
      <c r="S9" s="71">
        <v>17.495554088050302</v>
      </c>
      <c r="T9" s="71">
        <v>17.132399003851798</v>
      </c>
      <c r="U9" s="73">
        <v>2.0756992454819199</v>
      </c>
      <c r="V9" s="58"/>
      <c r="W9" s="58"/>
    </row>
    <row r="10" spans="1:23" ht="14.25" thickBot="1" x14ac:dyDescent="0.2">
      <c r="A10" s="49"/>
      <c r="B10" s="45" t="s">
        <v>8</v>
      </c>
      <c r="C10" s="46"/>
      <c r="D10" s="71">
        <v>201071.1213</v>
      </c>
      <c r="E10" s="71">
        <v>252352.9509</v>
      </c>
      <c r="F10" s="72">
        <v>79.678529845953193</v>
      </c>
      <c r="G10" s="71">
        <v>218912.45670000001</v>
      </c>
      <c r="H10" s="72">
        <v>-8.14998637763677</v>
      </c>
      <c r="I10" s="71">
        <v>58426.056700000001</v>
      </c>
      <c r="J10" s="72">
        <v>29.057408305207499</v>
      </c>
      <c r="K10" s="71">
        <v>60056.363299999997</v>
      </c>
      <c r="L10" s="72">
        <v>27.433963423242702</v>
      </c>
      <c r="M10" s="72">
        <v>-2.7146275771913E-2</v>
      </c>
      <c r="N10" s="71">
        <v>3466151.7629999998</v>
      </c>
      <c r="O10" s="71">
        <v>42446845.205399998</v>
      </c>
      <c r="P10" s="71">
        <v>108876</v>
      </c>
      <c r="Q10" s="71">
        <v>106226</v>
      </c>
      <c r="R10" s="72">
        <v>2.4946811515071698</v>
      </c>
      <c r="S10" s="71">
        <v>1.8467901217899301</v>
      </c>
      <c r="T10" s="71">
        <v>1.9970781776589499</v>
      </c>
      <c r="U10" s="73">
        <v>-8.1377983397142604</v>
      </c>
      <c r="V10" s="58"/>
      <c r="W10" s="58"/>
    </row>
    <row r="11" spans="1:23" ht="14.25" thickBot="1" x14ac:dyDescent="0.2">
      <c r="A11" s="49"/>
      <c r="B11" s="45" t="s">
        <v>9</v>
      </c>
      <c r="C11" s="46"/>
      <c r="D11" s="71">
        <v>59939.476199999997</v>
      </c>
      <c r="E11" s="71">
        <v>86612.2549</v>
      </c>
      <c r="F11" s="72">
        <v>69.204382531322395</v>
      </c>
      <c r="G11" s="71">
        <v>67805.257199999993</v>
      </c>
      <c r="H11" s="72">
        <v>-11.600547398262799</v>
      </c>
      <c r="I11" s="71">
        <v>14597.8794</v>
      </c>
      <c r="J11" s="72">
        <v>24.354365979594601</v>
      </c>
      <c r="K11" s="71">
        <v>13782.843199999999</v>
      </c>
      <c r="L11" s="72">
        <v>20.327101126312101</v>
      </c>
      <c r="M11" s="72">
        <v>5.9134112473977998E-2</v>
      </c>
      <c r="N11" s="71">
        <v>1059582.2575999999</v>
      </c>
      <c r="O11" s="71">
        <v>13955385.532299999</v>
      </c>
      <c r="P11" s="71">
        <v>3602</v>
      </c>
      <c r="Q11" s="71">
        <v>3578</v>
      </c>
      <c r="R11" s="72">
        <v>0.67076579094467204</v>
      </c>
      <c r="S11" s="71">
        <v>16.640609716823999</v>
      </c>
      <c r="T11" s="71">
        <v>16.3460374231414</v>
      </c>
      <c r="U11" s="73">
        <v>1.77020132492348</v>
      </c>
      <c r="V11" s="58"/>
      <c r="W11" s="58"/>
    </row>
    <row r="12" spans="1:23" ht="14.25" thickBot="1" x14ac:dyDescent="0.2">
      <c r="A12" s="49"/>
      <c r="B12" s="45" t="s">
        <v>10</v>
      </c>
      <c r="C12" s="46"/>
      <c r="D12" s="71">
        <v>149916.47020000001</v>
      </c>
      <c r="E12" s="71">
        <v>236782.34789999999</v>
      </c>
      <c r="F12" s="72">
        <v>63.314039889204103</v>
      </c>
      <c r="G12" s="71">
        <v>185692.12400000001</v>
      </c>
      <c r="H12" s="72">
        <v>-19.266112654298698</v>
      </c>
      <c r="I12" s="71">
        <v>17699.164100000002</v>
      </c>
      <c r="J12" s="72">
        <v>11.8060170949783</v>
      </c>
      <c r="K12" s="71">
        <v>35317.002200000003</v>
      </c>
      <c r="L12" s="72">
        <v>19.0191169335755</v>
      </c>
      <c r="M12" s="72">
        <v>-0.49884862821114501</v>
      </c>
      <c r="N12" s="71">
        <v>2823086.2651</v>
      </c>
      <c r="O12" s="71">
        <v>49500148.447400004</v>
      </c>
      <c r="P12" s="71">
        <v>2179</v>
      </c>
      <c r="Q12" s="71">
        <v>2058</v>
      </c>
      <c r="R12" s="72">
        <v>5.8794946550048603</v>
      </c>
      <c r="S12" s="71">
        <v>68.800582927948597</v>
      </c>
      <c r="T12" s="71">
        <v>73.599430612244902</v>
      </c>
      <c r="U12" s="73">
        <v>-6.9750102107737701</v>
      </c>
      <c r="V12" s="58"/>
      <c r="W12" s="58"/>
    </row>
    <row r="13" spans="1:23" ht="14.25" thickBot="1" x14ac:dyDescent="0.2">
      <c r="A13" s="49"/>
      <c r="B13" s="45" t="s">
        <v>11</v>
      </c>
      <c r="C13" s="46"/>
      <c r="D13" s="71">
        <v>322474.4572</v>
      </c>
      <c r="E13" s="71">
        <v>433197.71470000001</v>
      </c>
      <c r="F13" s="72">
        <v>74.4404797756889</v>
      </c>
      <c r="G13" s="71">
        <v>345052.70919999998</v>
      </c>
      <c r="H13" s="72">
        <v>-6.5434211637831696</v>
      </c>
      <c r="I13" s="71">
        <v>89183.450500000006</v>
      </c>
      <c r="J13" s="72">
        <v>27.6559735224821</v>
      </c>
      <c r="K13" s="71">
        <v>93350.438999999998</v>
      </c>
      <c r="L13" s="72">
        <v>27.053964948263001</v>
      </c>
      <c r="M13" s="72">
        <v>-4.4638124304911E-2</v>
      </c>
      <c r="N13" s="71">
        <v>5608938.1035000002</v>
      </c>
      <c r="O13" s="71">
        <v>73877786.831200004</v>
      </c>
      <c r="P13" s="71">
        <v>16779</v>
      </c>
      <c r="Q13" s="71">
        <v>16288</v>
      </c>
      <c r="R13" s="72">
        <v>3.01448919449903</v>
      </c>
      <c r="S13" s="71">
        <v>19.218931831456</v>
      </c>
      <c r="T13" s="71">
        <v>18.385300497298601</v>
      </c>
      <c r="U13" s="73">
        <v>4.3375528955929799</v>
      </c>
      <c r="V13" s="58"/>
      <c r="W13" s="58"/>
    </row>
    <row r="14" spans="1:23" ht="14.25" thickBot="1" x14ac:dyDescent="0.2">
      <c r="A14" s="49"/>
      <c r="B14" s="45" t="s">
        <v>12</v>
      </c>
      <c r="C14" s="46"/>
      <c r="D14" s="71">
        <v>166412.12239999999</v>
      </c>
      <c r="E14" s="71">
        <v>213632.55379999999</v>
      </c>
      <c r="F14" s="72">
        <v>77.896425165517101</v>
      </c>
      <c r="G14" s="71">
        <v>194282.53950000001</v>
      </c>
      <c r="H14" s="72">
        <v>-14.345302038838099</v>
      </c>
      <c r="I14" s="71">
        <v>31211.236199999999</v>
      </c>
      <c r="J14" s="72">
        <v>18.755386176121501</v>
      </c>
      <c r="K14" s="71">
        <v>9096.2513999999992</v>
      </c>
      <c r="L14" s="72">
        <v>4.6819706101278298</v>
      </c>
      <c r="M14" s="72">
        <v>2.4312196120700902</v>
      </c>
      <c r="N14" s="71">
        <v>3159067.2516999999</v>
      </c>
      <c r="O14" s="71">
        <v>39479296.625799999</v>
      </c>
      <c r="P14" s="71">
        <v>3176</v>
      </c>
      <c r="Q14" s="71">
        <v>2944</v>
      </c>
      <c r="R14" s="72">
        <v>7.88043478260869</v>
      </c>
      <c r="S14" s="71">
        <v>52.396763979848899</v>
      </c>
      <c r="T14" s="71">
        <v>52.604214911684799</v>
      </c>
      <c r="U14" s="73">
        <v>-0.39592317555277001</v>
      </c>
      <c r="V14" s="58"/>
      <c r="W14" s="58"/>
    </row>
    <row r="15" spans="1:23" ht="14.25" thickBot="1" x14ac:dyDescent="0.2">
      <c r="A15" s="49"/>
      <c r="B15" s="45" t="s">
        <v>13</v>
      </c>
      <c r="C15" s="46"/>
      <c r="D15" s="71">
        <v>136089.72459999999</v>
      </c>
      <c r="E15" s="71">
        <v>157281.9112</v>
      </c>
      <c r="F15" s="72">
        <v>86.525986085550599</v>
      </c>
      <c r="G15" s="71">
        <v>151609.1833</v>
      </c>
      <c r="H15" s="72">
        <v>-10.2364898762699</v>
      </c>
      <c r="I15" s="71">
        <v>24193.044000000002</v>
      </c>
      <c r="J15" s="72">
        <v>17.777274567282099</v>
      </c>
      <c r="K15" s="71">
        <v>29679.881000000001</v>
      </c>
      <c r="L15" s="72">
        <v>19.576572047928199</v>
      </c>
      <c r="M15" s="72">
        <v>-0.18486721695413799</v>
      </c>
      <c r="N15" s="71">
        <v>2335950.4564</v>
      </c>
      <c r="O15" s="71">
        <v>30438821.555399999</v>
      </c>
      <c r="P15" s="71">
        <v>6855</v>
      </c>
      <c r="Q15" s="71">
        <v>6696</v>
      </c>
      <c r="R15" s="72">
        <v>2.37455197132617</v>
      </c>
      <c r="S15" s="71">
        <v>19.852622115244301</v>
      </c>
      <c r="T15" s="71">
        <v>19.549210289725199</v>
      </c>
      <c r="U15" s="73">
        <v>1.5283211646191199</v>
      </c>
      <c r="V15" s="58"/>
      <c r="W15" s="58"/>
    </row>
    <row r="16" spans="1:23" ht="14.25" thickBot="1" x14ac:dyDescent="0.2">
      <c r="A16" s="49"/>
      <c r="B16" s="45" t="s">
        <v>14</v>
      </c>
      <c r="C16" s="46"/>
      <c r="D16" s="71">
        <v>1093907.2812000001</v>
      </c>
      <c r="E16" s="71">
        <v>1474239.5009999999</v>
      </c>
      <c r="F16" s="72">
        <v>74.201463226157301</v>
      </c>
      <c r="G16" s="71">
        <v>1296498.0747</v>
      </c>
      <c r="H16" s="72">
        <v>-15.626000335317</v>
      </c>
      <c r="I16" s="71">
        <v>38122.424599999998</v>
      </c>
      <c r="J16" s="72">
        <v>3.48497768094022</v>
      </c>
      <c r="K16" s="71">
        <v>-54971.398200000003</v>
      </c>
      <c r="L16" s="72">
        <v>-4.2399907313954097</v>
      </c>
      <c r="M16" s="72">
        <v>-1.69349563315273</v>
      </c>
      <c r="N16" s="71">
        <v>17754909.527899999</v>
      </c>
      <c r="O16" s="71">
        <v>223191992.84979999</v>
      </c>
      <c r="P16" s="71">
        <v>70743</v>
      </c>
      <c r="Q16" s="71">
        <v>70082</v>
      </c>
      <c r="R16" s="72">
        <v>0.94318084529552204</v>
      </c>
      <c r="S16" s="71">
        <v>15.4631169331241</v>
      </c>
      <c r="T16" s="71">
        <v>15.263692657172999</v>
      </c>
      <c r="U16" s="73">
        <v>1.2896770865381399</v>
      </c>
      <c r="V16" s="58"/>
      <c r="W16" s="58"/>
    </row>
    <row r="17" spans="1:23" ht="12" thickBot="1" x14ac:dyDescent="0.2">
      <c r="A17" s="49"/>
      <c r="B17" s="45" t="s">
        <v>15</v>
      </c>
      <c r="C17" s="46"/>
      <c r="D17" s="71">
        <v>875337.56819999998</v>
      </c>
      <c r="E17" s="71">
        <v>841640.23470000003</v>
      </c>
      <c r="F17" s="72">
        <v>104.00376931979901</v>
      </c>
      <c r="G17" s="71">
        <v>2384097.6581000001</v>
      </c>
      <c r="H17" s="72">
        <v>-63.2843241456142</v>
      </c>
      <c r="I17" s="71">
        <v>71307.298699999999</v>
      </c>
      <c r="J17" s="72">
        <v>8.1462628008338207</v>
      </c>
      <c r="K17" s="71">
        <v>14786.797</v>
      </c>
      <c r="L17" s="72">
        <v>0.620226145089388</v>
      </c>
      <c r="M17" s="72">
        <v>3.8223627266946298</v>
      </c>
      <c r="N17" s="71">
        <v>11763190.050799999</v>
      </c>
      <c r="O17" s="71">
        <v>217648400.63350001</v>
      </c>
      <c r="P17" s="71">
        <v>18446</v>
      </c>
      <c r="Q17" s="71">
        <v>18675</v>
      </c>
      <c r="R17" s="72">
        <v>-1.22623828647925</v>
      </c>
      <c r="S17" s="71">
        <v>47.454058776970598</v>
      </c>
      <c r="T17" s="71">
        <v>26.217728353413701</v>
      </c>
      <c r="U17" s="73">
        <v>44.751346820228001</v>
      </c>
      <c r="V17" s="40"/>
      <c r="W17" s="40"/>
    </row>
    <row r="18" spans="1:23" ht="12" thickBot="1" x14ac:dyDescent="0.2">
      <c r="A18" s="49"/>
      <c r="B18" s="45" t="s">
        <v>16</v>
      </c>
      <c r="C18" s="46"/>
      <c r="D18" s="71">
        <v>2158470.2661000001</v>
      </c>
      <c r="E18" s="71">
        <v>2820216.6201999998</v>
      </c>
      <c r="F18" s="72">
        <v>76.535619662681398</v>
      </c>
      <c r="G18" s="71">
        <v>2089923.9177000001</v>
      </c>
      <c r="H18" s="72">
        <v>3.2798489849064301</v>
      </c>
      <c r="I18" s="71">
        <v>306139.28820000001</v>
      </c>
      <c r="J18" s="72">
        <v>14.183159852053199</v>
      </c>
      <c r="K18" s="71">
        <v>317456.3995</v>
      </c>
      <c r="L18" s="72">
        <v>15.189854367969801</v>
      </c>
      <c r="M18" s="72">
        <v>-3.564934056401E-2</v>
      </c>
      <c r="N18" s="71">
        <v>38467906.2729</v>
      </c>
      <c r="O18" s="71">
        <v>500659982.0262</v>
      </c>
      <c r="P18" s="71">
        <v>107479</v>
      </c>
      <c r="Q18" s="71">
        <v>107175</v>
      </c>
      <c r="R18" s="72">
        <v>0.28364823886166701</v>
      </c>
      <c r="S18" s="71">
        <v>20.0827163083021</v>
      </c>
      <c r="T18" s="71">
        <v>20.1938141721484</v>
      </c>
      <c r="U18" s="73">
        <v>-0.55320138043446598</v>
      </c>
      <c r="V18" s="40"/>
      <c r="W18" s="40"/>
    </row>
    <row r="19" spans="1:23" ht="12" thickBot="1" x14ac:dyDescent="0.2">
      <c r="A19" s="49"/>
      <c r="B19" s="45" t="s">
        <v>17</v>
      </c>
      <c r="C19" s="46"/>
      <c r="D19" s="71">
        <v>486071.3222</v>
      </c>
      <c r="E19" s="71">
        <v>708922.10360000003</v>
      </c>
      <c r="F19" s="72">
        <v>68.564842276981594</v>
      </c>
      <c r="G19" s="71">
        <v>545612.97609999997</v>
      </c>
      <c r="H19" s="72">
        <v>-10.9128001913736</v>
      </c>
      <c r="I19" s="71">
        <v>54551.442900000002</v>
      </c>
      <c r="J19" s="72">
        <v>11.222929724200901</v>
      </c>
      <c r="K19" s="71">
        <v>53444.859400000001</v>
      </c>
      <c r="L19" s="72">
        <v>9.7953790949071209</v>
      </c>
      <c r="M19" s="72">
        <v>2.0705143814075001E-2</v>
      </c>
      <c r="N19" s="71">
        <v>8927214.3752999995</v>
      </c>
      <c r="O19" s="71">
        <v>148489513.34650001</v>
      </c>
      <c r="P19" s="71">
        <v>12129</v>
      </c>
      <c r="Q19" s="71">
        <v>11820</v>
      </c>
      <c r="R19" s="72">
        <v>2.61421319796955</v>
      </c>
      <c r="S19" s="71">
        <v>40.0751358067442</v>
      </c>
      <c r="T19" s="71">
        <v>40.454564703891698</v>
      </c>
      <c r="U19" s="73">
        <v>-0.94679378998809205</v>
      </c>
      <c r="V19" s="40"/>
      <c r="W19" s="40"/>
    </row>
    <row r="20" spans="1:23" ht="12" thickBot="1" x14ac:dyDescent="0.2">
      <c r="A20" s="49"/>
      <c r="B20" s="45" t="s">
        <v>18</v>
      </c>
      <c r="C20" s="46"/>
      <c r="D20" s="71">
        <v>1168681.2912000001</v>
      </c>
      <c r="E20" s="71">
        <v>1267821.3861</v>
      </c>
      <c r="F20" s="72">
        <v>92.180279021403095</v>
      </c>
      <c r="G20" s="71">
        <v>1111095.3648000001</v>
      </c>
      <c r="H20" s="72">
        <v>5.1828068250798101</v>
      </c>
      <c r="I20" s="71">
        <v>105845.2861</v>
      </c>
      <c r="J20" s="72">
        <v>9.0568135981126403</v>
      </c>
      <c r="K20" s="71">
        <v>83444.660099999994</v>
      </c>
      <c r="L20" s="72">
        <v>7.5101258401001703</v>
      </c>
      <c r="M20" s="72">
        <v>0.26844888544282097</v>
      </c>
      <c r="N20" s="71">
        <v>18699061.368099999</v>
      </c>
      <c r="O20" s="71">
        <v>239012944.89289999</v>
      </c>
      <c r="P20" s="71">
        <v>50654</v>
      </c>
      <c r="Q20" s="71">
        <v>49853</v>
      </c>
      <c r="R20" s="72">
        <v>1.6067237678775601</v>
      </c>
      <c r="S20" s="71">
        <v>23.071846077308798</v>
      </c>
      <c r="T20" s="71">
        <v>23.780066814434399</v>
      </c>
      <c r="U20" s="73">
        <v>-3.0696318567337202</v>
      </c>
      <c r="V20" s="40"/>
      <c r="W20" s="40"/>
    </row>
    <row r="21" spans="1:23" ht="12" thickBot="1" x14ac:dyDescent="0.2">
      <c r="A21" s="49"/>
      <c r="B21" s="45" t="s">
        <v>19</v>
      </c>
      <c r="C21" s="46"/>
      <c r="D21" s="71">
        <v>412253.5233</v>
      </c>
      <c r="E21" s="71">
        <v>488301.11180000001</v>
      </c>
      <c r="F21" s="72">
        <v>84.426087374720595</v>
      </c>
      <c r="G21" s="71">
        <v>442635.67820000002</v>
      </c>
      <c r="H21" s="72">
        <v>-6.86391910917588</v>
      </c>
      <c r="I21" s="71">
        <v>59530.455399999999</v>
      </c>
      <c r="J21" s="72">
        <v>14.440253881512399</v>
      </c>
      <c r="K21" s="71">
        <v>31692.052899999999</v>
      </c>
      <c r="L21" s="72">
        <v>7.1598505183489296</v>
      </c>
      <c r="M21" s="72">
        <v>0.87840325736677005</v>
      </c>
      <c r="N21" s="71">
        <v>7012415.9441999998</v>
      </c>
      <c r="O21" s="71">
        <v>90705800.307300001</v>
      </c>
      <c r="P21" s="71">
        <v>36236</v>
      </c>
      <c r="Q21" s="71">
        <v>35769</v>
      </c>
      <c r="R21" s="72">
        <v>1.30559982107412</v>
      </c>
      <c r="S21" s="71">
        <v>11.3769048266917</v>
      </c>
      <c r="T21" s="71">
        <v>11.4454984343985</v>
      </c>
      <c r="U21" s="73">
        <v>-0.60291976378217804</v>
      </c>
      <c r="V21" s="40"/>
      <c r="W21" s="40"/>
    </row>
    <row r="22" spans="1:23" ht="12" thickBot="1" x14ac:dyDescent="0.2">
      <c r="A22" s="49"/>
      <c r="B22" s="45" t="s">
        <v>20</v>
      </c>
      <c r="C22" s="46"/>
      <c r="D22" s="71">
        <v>1594224.6070000001</v>
      </c>
      <c r="E22" s="71">
        <v>1710812.6458999999</v>
      </c>
      <c r="F22" s="72">
        <v>93.185224625302695</v>
      </c>
      <c r="G22" s="71">
        <v>1487874.2505999999</v>
      </c>
      <c r="H22" s="72">
        <v>7.1478054248947904</v>
      </c>
      <c r="I22" s="71">
        <v>204981.86300000001</v>
      </c>
      <c r="J22" s="72">
        <v>12.857778138661001</v>
      </c>
      <c r="K22" s="71">
        <v>172309.64</v>
      </c>
      <c r="L22" s="72">
        <v>11.5809276174055</v>
      </c>
      <c r="M22" s="72">
        <v>0.18961343660169</v>
      </c>
      <c r="N22" s="71">
        <v>26640618.982000001</v>
      </c>
      <c r="O22" s="71">
        <v>295124168.65609998</v>
      </c>
      <c r="P22" s="71">
        <v>96596</v>
      </c>
      <c r="Q22" s="71">
        <v>95284</v>
      </c>
      <c r="R22" s="72">
        <v>1.3769363166953501</v>
      </c>
      <c r="S22" s="71">
        <v>16.5040437181664</v>
      </c>
      <c r="T22" s="71">
        <v>16.321418373494001</v>
      </c>
      <c r="U22" s="73">
        <v>1.10654908452155</v>
      </c>
      <c r="V22" s="40"/>
      <c r="W22" s="40"/>
    </row>
    <row r="23" spans="1:23" ht="12" thickBot="1" x14ac:dyDescent="0.2">
      <c r="A23" s="49"/>
      <c r="B23" s="45" t="s">
        <v>21</v>
      </c>
      <c r="C23" s="46"/>
      <c r="D23" s="71">
        <v>3149370.2352999998</v>
      </c>
      <c r="E23" s="71">
        <v>3817522.3594</v>
      </c>
      <c r="F23" s="72">
        <v>82.497754794944697</v>
      </c>
      <c r="G23" s="71">
        <v>3024992.1173999999</v>
      </c>
      <c r="H23" s="72">
        <v>4.1116840333092801</v>
      </c>
      <c r="I23" s="71">
        <v>376949.46919999999</v>
      </c>
      <c r="J23" s="72">
        <v>11.9690427303506</v>
      </c>
      <c r="K23" s="71">
        <v>246286.54610000001</v>
      </c>
      <c r="L23" s="72">
        <v>8.1417252191613905</v>
      </c>
      <c r="M23" s="72">
        <v>0.53053211866046002</v>
      </c>
      <c r="N23" s="71">
        <v>51927585.401199996</v>
      </c>
      <c r="O23" s="71">
        <v>632428425.86199999</v>
      </c>
      <c r="P23" s="71">
        <v>101351</v>
      </c>
      <c r="Q23" s="71">
        <v>97430</v>
      </c>
      <c r="R23" s="72">
        <v>4.02442779431387</v>
      </c>
      <c r="S23" s="71">
        <v>31.073894044459401</v>
      </c>
      <c r="T23" s="71">
        <v>30.3094259591502</v>
      </c>
      <c r="U23" s="73">
        <v>2.46016184587429</v>
      </c>
      <c r="V23" s="40"/>
      <c r="W23" s="40"/>
    </row>
    <row r="24" spans="1:23" ht="12" thickBot="1" x14ac:dyDescent="0.2">
      <c r="A24" s="49"/>
      <c r="B24" s="45" t="s">
        <v>22</v>
      </c>
      <c r="C24" s="46"/>
      <c r="D24" s="71">
        <v>309548.19870000001</v>
      </c>
      <c r="E24" s="71">
        <v>386432.42310000001</v>
      </c>
      <c r="F24" s="72">
        <v>80.1040958770418</v>
      </c>
      <c r="G24" s="71">
        <v>313098.58360000001</v>
      </c>
      <c r="H24" s="72">
        <v>-1.1339511214575799</v>
      </c>
      <c r="I24" s="71">
        <v>44722.074099999998</v>
      </c>
      <c r="J24" s="72">
        <v>14.4475316890287</v>
      </c>
      <c r="K24" s="71">
        <v>59513.707999999999</v>
      </c>
      <c r="L24" s="72">
        <v>19.007977396675798</v>
      </c>
      <c r="M24" s="72">
        <v>-0.248541628426177</v>
      </c>
      <c r="N24" s="71">
        <v>5418328.6705999998</v>
      </c>
      <c r="O24" s="71">
        <v>59539081.419500001</v>
      </c>
      <c r="P24" s="71">
        <v>31315</v>
      </c>
      <c r="Q24" s="71">
        <v>31555</v>
      </c>
      <c r="R24" s="72">
        <v>-0.76057677071779095</v>
      </c>
      <c r="S24" s="71">
        <v>9.8849815966789105</v>
      </c>
      <c r="T24" s="71">
        <v>10.014860868325099</v>
      </c>
      <c r="U24" s="73">
        <v>-1.3139050424724401</v>
      </c>
      <c r="V24" s="40"/>
      <c r="W24" s="40"/>
    </row>
    <row r="25" spans="1:23" ht="12" thickBot="1" x14ac:dyDescent="0.2">
      <c r="A25" s="49"/>
      <c r="B25" s="45" t="s">
        <v>23</v>
      </c>
      <c r="C25" s="46"/>
      <c r="D25" s="71">
        <v>295691.10499999998</v>
      </c>
      <c r="E25" s="71">
        <v>389259.27269999997</v>
      </c>
      <c r="F25" s="72">
        <v>75.962507700590507</v>
      </c>
      <c r="G25" s="71">
        <v>290574.19839999999</v>
      </c>
      <c r="H25" s="72">
        <v>1.76096385301083</v>
      </c>
      <c r="I25" s="71">
        <v>26212.749100000001</v>
      </c>
      <c r="J25" s="72">
        <v>8.86490958190981</v>
      </c>
      <c r="K25" s="71">
        <v>19891.061300000001</v>
      </c>
      <c r="L25" s="72">
        <v>6.8454327361227998</v>
      </c>
      <c r="M25" s="72">
        <v>0.31781551042728901</v>
      </c>
      <c r="N25" s="71">
        <v>4986697.3350999998</v>
      </c>
      <c r="O25" s="71">
        <v>66513863.704899997</v>
      </c>
      <c r="P25" s="71">
        <v>22112</v>
      </c>
      <c r="Q25" s="71">
        <v>21379</v>
      </c>
      <c r="R25" s="72">
        <v>3.4285981570700201</v>
      </c>
      <c r="S25" s="71">
        <v>13.372426962735201</v>
      </c>
      <c r="T25" s="71">
        <v>13.338270260536</v>
      </c>
      <c r="U25" s="73">
        <v>0.25542635076122799</v>
      </c>
      <c r="V25" s="40"/>
      <c r="W25" s="40"/>
    </row>
    <row r="26" spans="1:23" ht="12" thickBot="1" x14ac:dyDescent="0.2">
      <c r="A26" s="49"/>
      <c r="B26" s="45" t="s">
        <v>24</v>
      </c>
      <c r="C26" s="46"/>
      <c r="D26" s="71">
        <v>726046.96059999999</v>
      </c>
      <c r="E26" s="71">
        <v>1022439.5475</v>
      </c>
      <c r="F26" s="72">
        <v>71.011236055498898</v>
      </c>
      <c r="G26" s="71">
        <v>639671.40119999996</v>
      </c>
      <c r="H26" s="72">
        <v>13.503114136095901</v>
      </c>
      <c r="I26" s="71">
        <v>131236.128</v>
      </c>
      <c r="J26" s="72">
        <v>18.075432461220899</v>
      </c>
      <c r="K26" s="71">
        <v>135556.04250000001</v>
      </c>
      <c r="L26" s="72">
        <v>21.191512117894</v>
      </c>
      <c r="M26" s="72">
        <v>-3.1868107244278999E-2</v>
      </c>
      <c r="N26" s="71">
        <v>12249760.048800001</v>
      </c>
      <c r="O26" s="71">
        <v>140972764.8867</v>
      </c>
      <c r="P26" s="71">
        <v>50215</v>
      </c>
      <c r="Q26" s="71">
        <v>48934</v>
      </c>
      <c r="R26" s="72">
        <v>2.6178117464339601</v>
      </c>
      <c r="S26" s="71">
        <v>14.458766515981299</v>
      </c>
      <c r="T26" s="71">
        <v>17.001341981035701</v>
      </c>
      <c r="U26" s="73">
        <v>-17.5850094974844</v>
      </c>
      <c r="V26" s="40"/>
      <c r="W26" s="40"/>
    </row>
    <row r="27" spans="1:23" ht="12" thickBot="1" x14ac:dyDescent="0.2">
      <c r="A27" s="49"/>
      <c r="B27" s="45" t="s">
        <v>25</v>
      </c>
      <c r="C27" s="46"/>
      <c r="D27" s="71">
        <v>277674.44640000002</v>
      </c>
      <c r="E27" s="71">
        <v>380366.53590000002</v>
      </c>
      <c r="F27" s="72">
        <v>73.001807517841598</v>
      </c>
      <c r="G27" s="71">
        <v>292206.51630000002</v>
      </c>
      <c r="H27" s="72">
        <v>-4.9732189699289302</v>
      </c>
      <c r="I27" s="71">
        <v>79373.973100000003</v>
      </c>
      <c r="J27" s="72">
        <v>28.5852638329056</v>
      </c>
      <c r="K27" s="71">
        <v>116283.74679999999</v>
      </c>
      <c r="L27" s="72">
        <v>39.795056000946502</v>
      </c>
      <c r="M27" s="72">
        <v>-0.31741128675086699</v>
      </c>
      <c r="N27" s="71">
        <v>4937144.0029999996</v>
      </c>
      <c r="O27" s="71">
        <v>52841957.026900001</v>
      </c>
      <c r="P27" s="71">
        <v>37179</v>
      </c>
      <c r="Q27" s="71">
        <v>37044</v>
      </c>
      <c r="R27" s="72">
        <v>0.36443148688045701</v>
      </c>
      <c r="S27" s="71">
        <v>7.4685829742596601</v>
      </c>
      <c r="T27" s="71">
        <v>7.5737456538170802</v>
      </c>
      <c r="U27" s="73">
        <v>-1.40806736592284</v>
      </c>
      <c r="V27" s="40"/>
      <c r="W27" s="40"/>
    </row>
    <row r="28" spans="1:23" ht="12" thickBot="1" x14ac:dyDescent="0.2">
      <c r="A28" s="49"/>
      <c r="B28" s="45" t="s">
        <v>26</v>
      </c>
      <c r="C28" s="46"/>
      <c r="D28" s="71">
        <v>1002131.5348</v>
      </c>
      <c r="E28" s="71">
        <v>1215406.3773000001</v>
      </c>
      <c r="F28" s="72">
        <v>82.452384117500998</v>
      </c>
      <c r="G28" s="71">
        <v>971505.7341</v>
      </c>
      <c r="H28" s="72">
        <v>3.15240555202401</v>
      </c>
      <c r="I28" s="71">
        <v>20377.6819</v>
      </c>
      <c r="J28" s="72">
        <v>2.03343385497462</v>
      </c>
      <c r="K28" s="71">
        <v>32332.956099999999</v>
      </c>
      <c r="L28" s="72">
        <v>3.32812817928997</v>
      </c>
      <c r="M28" s="72">
        <v>-0.36975506238973299</v>
      </c>
      <c r="N28" s="71">
        <v>17236538.6369</v>
      </c>
      <c r="O28" s="71">
        <v>186676955.27450001</v>
      </c>
      <c r="P28" s="71">
        <v>48153</v>
      </c>
      <c r="Q28" s="71">
        <v>48530</v>
      </c>
      <c r="R28" s="72">
        <v>-0.77683906861735197</v>
      </c>
      <c r="S28" s="71">
        <v>20.811403958216498</v>
      </c>
      <c r="T28" s="71">
        <v>20.958726183803801</v>
      </c>
      <c r="U28" s="73">
        <v>-0.70789181682838398</v>
      </c>
      <c r="V28" s="40"/>
      <c r="W28" s="40"/>
    </row>
    <row r="29" spans="1:23" ht="12" thickBot="1" x14ac:dyDescent="0.2">
      <c r="A29" s="49"/>
      <c r="B29" s="45" t="s">
        <v>27</v>
      </c>
      <c r="C29" s="46"/>
      <c r="D29" s="71">
        <v>631795.47069999995</v>
      </c>
      <c r="E29" s="71">
        <v>704961.48849999998</v>
      </c>
      <c r="F29" s="72">
        <v>89.621274496046496</v>
      </c>
      <c r="G29" s="71">
        <v>584051.62600000005</v>
      </c>
      <c r="H29" s="72">
        <v>8.1745932336467497</v>
      </c>
      <c r="I29" s="71">
        <v>95339.846300000005</v>
      </c>
      <c r="J29" s="72">
        <v>15.0903022768378</v>
      </c>
      <c r="K29" s="71">
        <v>87926.904399999999</v>
      </c>
      <c r="L29" s="72">
        <v>15.054645939809401</v>
      </c>
      <c r="M29" s="72">
        <v>8.4308005047883994E-2</v>
      </c>
      <c r="N29" s="71">
        <v>11740704.6231</v>
      </c>
      <c r="O29" s="71">
        <v>140551074.11719999</v>
      </c>
      <c r="P29" s="71">
        <v>95662</v>
      </c>
      <c r="Q29" s="71">
        <v>97925</v>
      </c>
      <c r="R29" s="72">
        <v>-2.3109522593821801</v>
      </c>
      <c r="S29" s="71">
        <v>6.60445600865547</v>
      </c>
      <c r="T29" s="71">
        <v>6.6520134684707699</v>
      </c>
      <c r="U29" s="73">
        <v>-0.72008140796105102</v>
      </c>
      <c r="V29" s="40"/>
      <c r="W29" s="40"/>
    </row>
    <row r="30" spans="1:23" ht="12" thickBot="1" x14ac:dyDescent="0.2">
      <c r="A30" s="49"/>
      <c r="B30" s="45" t="s">
        <v>28</v>
      </c>
      <c r="C30" s="46"/>
      <c r="D30" s="71">
        <v>1357103.7494999999</v>
      </c>
      <c r="E30" s="71">
        <v>1884741.7061000001</v>
      </c>
      <c r="F30" s="72">
        <v>72.004760392774799</v>
      </c>
      <c r="G30" s="71">
        <v>1657313.6498</v>
      </c>
      <c r="H30" s="72">
        <v>-18.1142477367654</v>
      </c>
      <c r="I30" s="71">
        <v>136928.93109999999</v>
      </c>
      <c r="J30" s="72">
        <v>10.089790935324499</v>
      </c>
      <c r="K30" s="71">
        <v>149838.12820000001</v>
      </c>
      <c r="L30" s="72">
        <v>9.04102420311823</v>
      </c>
      <c r="M30" s="72">
        <v>-8.6154286996759005E-2</v>
      </c>
      <c r="N30" s="71">
        <v>22300891.465300001</v>
      </c>
      <c r="O30" s="71">
        <v>258351528.80899999</v>
      </c>
      <c r="P30" s="71">
        <v>83898</v>
      </c>
      <c r="Q30" s="71">
        <v>82619</v>
      </c>
      <c r="R30" s="72">
        <v>1.54807005652453</v>
      </c>
      <c r="S30" s="71">
        <v>16.175638865050399</v>
      </c>
      <c r="T30" s="71">
        <v>16.205610409227901</v>
      </c>
      <c r="U30" s="73">
        <v>-0.18528816343840901</v>
      </c>
      <c r="V30" s="40"/>
      <c r="W30" s="40"/>
    </row>
    <row r="31" spans="1:23" ht="12" thickBot="1" x14ac:dyDescent="0.2">
      <c r="A31" s="49"/>
      <c r="B31" s="45" t="s">
        <v>29</v>
      </c>
      <c r="C31" s="46"/>
      <c r="D31" s="71">
        <v>1136454.0666</v>
      </c>
      <c r="E31" s="71">
        <v>1066224.8814000001</v>
      </c>
      <c r="F31" s="72">
        <v>106.58671415619099</v>
      </c>
      <c r="G31" s="71">
        <v>1189952.3784</v>
      </c>
      <c r="H31" s="72">
        <v>-4.4958363688413403</v>
      </c>
      <c r="I31" s="71">
        <v>10355.301299999999</v>
      </c>
      <c r="J31" s="72">
        <v>0.91119400284963503</v>
      </c>
      <c r="K31" s="71">
        <v>-4872.4023999999999</v>
      </c>
      <c r="L31" s="72">
        <v>-0.40946196574281302</v>
      </c>
      <c r="M31" s="72">
        <v>-3.12529681456523</v>
      </c>
      <c r="N31" s="71">
        <v>16983216.940900002</v>
      </c>
      <c r="O31" s="71">
        <v>247026705.8671</v>
      </c>
      <c r="P31" s="71">
        <v>35449</v>
      </c>
      <c r="Q31" s="71">
        <v>33099</v>
      </c>
      <c r="R31" s="72">
        <v>7.0999123840599401</v>
      </c>
      <c r="S31" s="71">
        <v>32.058846980168703</v>
      </c>
      <c r="T31" s="71">
        <v>29.097459083356</v>
      </c>
      <c r="U31" s="73">
        <v>9.2373499853085406</v>
      </c>
      <c r="V31" s="40"/>
      <c r="W31" s="40"/>
    </row>
    <row r="32" spans="1:23" ht="12" thickBot="1" x14ac:dyDescent="0.2">
      <c r="A32" s="49"/>
      <c r="B32" s="45" t="s">
        <v>30</v>
      </c>
      <c r="C32" s="46"/>
      <c r="D32" s="71">
        <v>136640.33970000001</v>
      </c>
      <c r="E32" s="71">
        <v>201962.12760000001</v>
      </c>
      <c r="F32" s="72">
        <v>67.656417232158304</v>
      </c>
      <c r="G32" s="71">
        <v>143265.3879</v>
      </c>
      <c r="H32" s="72">
        <v>-4.6243187535458903</v>
      </c>
      <c r="I32" s="71">
        <v>34565.348400000003</v>
      </c>
      <c r="J32" s="72">
        <v>25.2965913842792</v>
      </c>
      <c r="K32" s="71">
        <v>39115.299200000001</v>
      </c>
      <c r="L32" s="72">
        <v>27.302686136097801</v>
      </c>
      <c r="M32" s="72">
        <v>-0.116321513399033</v>
      </c>
      <c r="N32" s="71">
        <v>2265956.5430999999</v>
      </c>
      <c r="O32" s="71">
        <v>26978758.019900002</v>
      </c>
      <c r="P32" s="71">
        <v>28438</v>
      </c>
      <c r="Q32" s="71">
        <v>28097</v>
      </c>
      <c r="R32" s="72">
        <v>1.21365270313556</v>
      </c>
      <c r="S32" s="71">
        <v>4.80485054152894</v>
      </c>
      <c r="T32" s="71">
        <v>4.7290509591771404</v>
      </c>
      <c r="U32" s="73">
        <v>1.5775637909370801</v>
      </c>
      <c r="V32" s="40"/>
      <c r="W32" s="40"/>
    </row>
    <row r="33" spans="1:23" ht="12" thickBot="1" x14ac:dyDescent="0.2">
      <c r="A33" s="49"/>
      <c r="B33" s="45" t="s">
        <v>31</v>
      </c>
      <c r="C33" s="46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1">
        <v>0</v>
      </c>
      <c r="O33" s="71">
        <v>172.99539999999999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49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customHeight="1" thickBot="1" x14ac:dyDescent="0.2">
      <c r="A35" s="49"/>
      <c r="B35" s="45" t="s">
        <v>32</v>
      </c>
      <c r="C35" s="46"/>
      <c r="D35" s="71">
        <v>157946.89980000001</v>
      </c>
      <c r="E35" s="71">
        <v>221117.3462</v>
      </c>
      <c r="F35" s="72">
        <v>71.431256983853899</v>
      </c>
      <c r="G35" s="71">
        <v>159195.9307</v>
      </c>
      <c r="H35" s="72">
        <v>-0.78458720301949303</v>
      </c>
      <c r="I35" s="71">
        <v>22555.864399999999</v>
      </c>
      <c r="J35" s="72">
        <v>14.280662949739</v>
      </c>
      <c r="K35" s="71">
        <v>23394.327499999999</v>
      </c>
      <c r="L35" s="72">
        <v>14.6953049598271</v>
      </c>
      <c r="M35" s="72">
        <v>-3.5840444654798999E-2</v>
      </c>
      <c r="N35" s="71">
        <v>2944773.9838999999</v>
      </c>
      <c r="O35" s="71">
        <v>38146654.301200002</v>
      </c>
      <c r="P35" s="71">
        <v>10838</v>
      </c>
      <c r="Q35" s="71">
        <v>10780</v>
      </c>
      <c r="R35" s="72">
        <v>0.53803339517626303</v>
      </c>
      <c r="S35" s="71">
        <v>14.5734360398598</v>
      </c>
      <c r="T35" s="71">
        <v>14.8604560760668</v>
      </c>
      <c r="U35" s="73">
        <v>-1.9694740171227201</v>
      </c>
      <c r="V35" s="40"/>
      <c r="W35" s="40"/>
    </row>
    <row r="36" spans="1:23" ht="12" customHeight="1" thickBot="1" x14ac:dyDescent="0.2">
      <c r="A36" s="49"/>
      <c r="B36" s="45" t="s">
        <v>70</v>
      </c>
      <c r="C36" s="46"/>
      <c r="D36" s="71">
        <v>124206.9</v>
      </c>
      <c r="E36" s="74"/>
      <c r="F36" s="74"/>
      <c r="G36" s="74"/>
      <c r="H36" s="74"/>
      <c r="I36" s="71">
        <v>-4152.0600000000004</v>
      </c>
      <c r="J36" s="72">
        <v>-3.3428577639406498</v>
      </c>
      <c r="K36" s="74"/>
      <c r="L36" s="74"/>
      <c r="M36" s="74"/>
      <c r="N36" s="71">
        <v>1714216.11</v>
      </c>
      <c r="O36" s="71">
        <v>12444142.01</v>
      </c>
      <c r="P36" s="71">
        <v>72</v>
      </c>
      <c r="Q36" s="71">
        <v>63</v>
      </c>
      <c r="R36" s="72">
        <v>14.285714285714301</v>
      </c>
      <c r="S36" s="71">
        <v>1725.0958333333299</v>
      </c>
      <c r="T36" s="71">
        <v>1182.9203174603199</v>
      </c>
      <c r="U36" s="73">
        <v>31.428718648365901</v>
      </c>
      <c r="V36" s="40"/>
      <c r="W36" s="40"/>
    </row>
    <row r="37" spans="1:23" ht="12" customHeight="1" thickBot="1" x14ac:dyDescent="0.2">
      <c r="A37" s="49"/>
      <c r="B37" s="45" t="s">
        <v>36</v>
      </c>
      <c r="C37" s="46"/>
      <c r="D37" s="71">
        <v>308763.34000000003</v>
      </c>
      <c r="E37" s="71">
        <v>275643.72149999999</v>
      </c>
      <c r="F37" s="72">
        <v>112.015371988076</v>
      </c>
      <c r="G37" s="71">
        <v>704082.2</v>
      </c>
      <c r="H37" s="72">
        <v>-56.146691394839998</v>
      </c>
      <c r="I37" s="71">
        <v>-32589.87</v>
      </c>
      <c r="J37" s="72">
        <v>-10.554967438815799</v>
      </c>
      <c r="K37" s="71">
        <v>-90887.89</v>
      </c>
      <c r="L37" s="72">
        <v>-12.9087044097976</v>
      </c>
      <c r="M37" s="72">
        <v>-0.64142780737895899</v>
      </c>
      <c r="N37" s="71">
        <v>4669477.7699999996</v>
      </c>
      <c r="O37" s="71">
        <v>98478952.5</v>
      </c>
      <c r="P37" s="71">
        <v>123</v>
      </c>
      <c r="Q37" s="71">
        <v>125</v>
      </c>
      <c r="R37" s="72">
        <v>-1.6</v>
      </c>
      <c r="S37" s="71">
        <v>2510.2710569105702</v>
      </c>
      <c r="T37" s="71">
        <v>2578.9069599999998</v>
      </c>
      <c r="U37" s="73">
        <v>-2.7342028622957701</v>
      </c>
      <c r="V37" s="40"/>
      <c r="W37" s="40"/>
    </row>
    <row r="38" spans="1:23" ht="12" customHeight="1" thickBot="1" x14ac:dyDescent="0.2">
      <c r="A38" s="49"/>
      <c r="B38" s="45" t="s">
        <v>37</v>
      </c>
      <c r="C38" s="46"/>
      <c r="D38" s="71">
        <v>291312.8</v>
      </c>
      <c r="E38" s="71">
        <v>280560.45539999998</v>
      </c>
      <c r="F38" s="72">
        <v>103.832451934351</v>
      </c>
      <c r="G38" s="71">
        <v>863056.46</v>
      </c>
      <c r="H38" s="72">
        <v>-66.246379755966402</v>
      </c>
      <c r="I38" s="71">
        <v>-8041.24</v>
      </c>
      <c r="J38" s="72">
        <v>-2.7603455804207702</v>
      </c>
      <c r="K38" s="71">
        <v>-35061.730000000003</v>
      </c>
      <c r="L38" s="72">
        <v>-4.0625071041122904</v>
      </c>
      <c r="M38" s="72">
        <v>-0.77065478514608399</v>
      </c>
      <c r="N38" s="71">
        <v>6862331.1600000001</v>
      </c>
      <c r="O38" s="71">
        <v>104523336.26000001</v>
      </c>
      <c r="P38" s="71">
        <v>108</v>
      </c>
      <c r="Q38" s="71">
        <v>139</v>
      </c>
      <c r="R38" s="72">
        <v>-22.302158273381298</v>
      </c>
      <c r="S38" s="71">
        <v>2697.3407407407399</v>
      </c>
      <c r="T38" s="71">
        <v>2559.7925179856102</v>
      </c>
      <c r="U38" s="73">
        <v>5.0994010759410404</v>
      </c>
      <c r="V38" s="40"/>
      <c r="W38" s="40"/>
    </row>
    <row r="39" spans="1:23" ht="12" thickBot="1" x14ac:dyDescent="0.2">
      <c r="A39" s="49"/>
      <c r="B39" s="45" t="s">
        <v>38</v>
      </c>
      <c r="C39" s="46"/>
      <c r="D39" s="71">
        <v>293223.36</v>
      </c>
      <c r="E39" s="71">
        <v>159586.01569999999</v>
      </c>
      <c r="F39" s="72">
        <v>183.740009244432</v>
      </c>
      <c r="G39" s="71">
        <v>448386.79</v>
      </c>
      <c r="H39" s="72">
        <v>-34.6048174166772</v>
      </c>
      <c r="I39" s="71">
        <v>-46348.86</v>
      </c>
      <c r="J39" s="72">
        <v>-15.806673792974699</v>
      </c>
      <c r="K39" s="71">
        <v>-53874.5</v>
      </c>
      <c r="L39" s="72">
        <v>-12.0151844794536</v>
      </c>
      <c r="M39" s="72">
        <v>-0.139688349775868</v>
      </c>
      <c r="N39" s="71">
        <v>4308317.97</v>
      </c>
      <c r="O39" s="71">
        <v>66617268.350000001</v>
      </c>
      <c r="P39" s="71">
        <v>180</v>
      </c>
      <c r="Q39" s="71">
        <v>181</v>
      </c>
      <c r="R39" s="72">
        <v>-0.55248618784530301</v>
      </c>
      <c r="S39" s="71">
        <v>1629.01866666667</v>
      </c>
      <c r="T39" s="71">
        <v>1880.4146961326001</v>
      </c>
      <c r="U39" s="73">
        <v>-15.4323602675678</v>
      </c>
      <c r="V39" s="40"/>
      <c r="W39" s="40"/>
    </row>
    <row r="40" spans="1:23" ht="12" customHeight="1" thickBot="1" x14ac:dyDescent="0.2">
      <c r="A40" s="49"/>
      <c r="B40" s="45" t="s">
        <v>73</v>
      </c>
      <c r="C40" s="46"/>
      <c r="D40" s="74"/>
      <c r="E40" s="74"/>
      <c r="F40" s="74"/>
      <c r="G40" s="71">
        <v>0.05</v>
      </c>
      <c r="H40" s="74"/>
      <c r="I40" s="74"/>
      <c r="J40" s="74"/>
      <c r="K40" s="71">
        <v>0</v>
      </c>
      <c r="L40" s="72">
        <v>0</v>
      </c>
      <c r="M40" s="74"/>
      <c r="N40" s="71">
        <v>146.63999999999999</v>
      </c>
      <c r="O40" s="71">
        <v>3829.68</v>
      </c>
      <c r="P40" s="74"/>
      <c r="Q40" s="74"/>
      <c r="R40" s="74"/>
      <c r="S40" s="74"/>
      <c r="T40" s="74"/>
      <c r="U40" s="75"/>
      <c r="V40" s="40"/>
      <c r="W40" s="40"/>
    </row>
    <row r="41" spans="1:23" ht="12" customHeight="1" thickBot="1" x14ac:dyDescent="0.2">
      <c r="A41" s="49"/>
      <c r="B41" s="45" t="s">
        <v>33</v>
      </c>
      <c r="C41" s="46"/>
      <c r="D41" s="71">
        <v>195788.03450000001</v>
      </c>
      <c r="E41" s="71">
        <v>143596.6581</v>
      </c>
      <c r="F41" s="72">
        <v>136.34581548802799</v>
      </c>
      <c r="G41" s="71">
        <v>332225.64169999998</v>
      </c>
      <c r="H41" s="72">
        <v>-41.067753380458001</v>
      </c>
      <c r="I41" s="71">
        <v>14363.9167</v>
      </c>
      <c r="J41" s="72">
        <v>7.3364629951377296</v>
      </c>
      <c r="K41" s="71">
        <v>17231.487799999999</v>
      </c>
      <c r="L41" s="72">
        <v>5.1866820730110996</v>
      </c>
      <c r="M41" s="72">
        <v>-0.16641459711911799</v>
      </c>
      <c r="N41" s="71">
        <v>3351921.3015000001</v>
      </c>
      <c r="O41" s="71">
        <v>42692697.806199998</v>
      </c>
      <c r="P41" s="71">
        <v>312</v>
      </c>
      <c r="Q41" s="71">
        <v>309</v>
      </c>
      <c r="R41" s="72">
        <v>0.970873786407767</v>
      </c>
      <c r="S41" s="71">
        <v>627.52575160256401</v>
      </c>
      <c r="T41" s="71">
        <v>660.06278834951502</v>
      </c>
      <c r="U41" s="73">
        <v>-5.1849723559324703</v>
      </c>
      <c r="V41" s="40"/>
      <c r="W41" s="40"/>
    </row>
    <row r="42" spans="1:23" ht="12" thickBot="1" x14ac:dyDescent="0.2">
      <c r="A42" s="49"/>
      <c r="B42" s="45" t="s">
        <v>34</v>
      </c>
      <c r="C42" s="46"/>
      <c r="D42" s="71">
        <v>380006.60080000001</v>
      </c>
      <c r="E42" s="71">
        <v>452655.4903</v>
      </c>
      <c r="F42" s="72">
        <v>83.950511800519294</v>
      </c>
      <c r="G42" s="71">
        <v>1070970.6976000001</v>
      </c>
      <c r="H42" s="72">
        <v>-64.517553874108899</v>
      </c>
      <c r="I42" s="71">
        <v>25029.201300000001</v>
      </c>
      <c r="J42" s="72">
        <v>6.5865175097769004</v>
      </c>
      <c r="K42" s="71">
        <v>65394.84</v>
      </c>
      <c r="L42" s="72">
        <v>6.10612784705941</v>
      </c>
      <c r="M42" s="72">
        <v>-0.61726030218897998</v>
      </c>
      <c r="N42" s="71">
        <v>7036377.8653999995</v>
      </c>
      <c r="O42" s="71">
        <v>108943566.9199</v>
      </c>
      <c r="P42" s="71">
        <v>2096</v>
      </c>
      <c r="Q42" s="71">
        <v>1877</v>
      </c>
      <c r="R42" s="72">
        <v>11.667554608417699</v>
      </c>
      <c r="S42" s="71">
        <v>181.30085916030501</v>
      </c>
      <c r="T42" s="71">
        <v>198.00646366542401</v>
      </c>
      <c r="U42" s="73">
        <v>-9.2142996908509893</v>
      </c>
      <c r="V42" s="40"/>
      <c r="W42" s="40"/>
    </row>
    <row r="43" spans="1:23" ht="12" thickBot="1" x14ac:dyDescent="0.2">
      <c r="A43" s="49"/>
      <c r="B43" s="45" t="s">
        <v>39</v>
      </c>
      <c r="C43" s="46"/>
      <c r="D43" s="71">
        <v>114482.94</v>
      </c>
      <c r="E43" s="71">
        <v>118180.93580000001</v>
      </c>
      <c r="F43" s="72">
        <v>96.870903267970206</v>
      </c>
      <c r="G43" s="71">
        <v>247474.34</v>
      </c>
      <c r="H43" s="72">
        <v>-53.739470524499602</v>
      </c>
      <c r="I43" s="71">
        <v>-1265.74</v>
      </c>
      <c r="J43" s="72">
        <v>-1.10561451339387</v>
      </c>
      <c r="K43" s="71">
        <v>-27632.49</v>
      </c>
      <c r="L43" s="72">
        <v>-11.165800058301</v>
      </c>
      <c r="M43" s="72">
        <v>-0.95419377696327801</v>
      </c>
      <c r="N43" s="71">
        <v>1778867.62</v>
      </c>
      <c r="O43" s="71">
        <v>44474733.810000002</v>
      </c>
      <c r="P43" s="71">
        <v>79</v>
      </c>
      <c r="Q43" s="71">
        <v>83</v>
      </c>
      <c r="R43" s="72">
        <v>-4.8192771084337398</v>
      </c>
      <c r="S43" s="71">
        <v>1449.15113924051</v>
      </c>
      <c r="T43" s="71">
        <v>1352.91</v>
      </c>
      <c r="U43" s="73">
        <v>6.6412078515803303</v>
      </c>
      <c r="V43" s="40"/>
      <c r="W43" s="40"/>
    </row>
    <row r="44" spans="1:23" ht="12" thickBot="1" x14ac:dyDescent="0.2">
      <c r="A44" s="49"/>
      <c r="B44" s="45" t="s">
        <v>40</v>
      </c>
      <c r="C44" s="46"/>
      <c r="D44" s="71">
        <v>76359.86</v>
      </c>
      <c r="E44" s="71">
        <v>24135.577700000002</v>
      </c>
      <c r="F44" s="72">
        <v>316.37883687366599</v>
      </c>
      <c r="G44" s="71">
        <v>90789</v>
      </c>
      <c r="H44" s="72">
        <v>-15.893048717355599</v>
      </c>
      <c r="I44" s="71">
        <v>9082.18</v>
      </c>
      <c r="J44" s="72">
        <v>11.893919135000999</v>
      </c>
      <c r="K44" s="71">
        <v>11438.07</v>
      </c>
      <c r="L44" s="72">
        <v>12.598519644450301</v>
      </c>
      <c r="M44" s="72">
        <v>-0.20596918885790999</v>
      </c>
      <c r="N44" s="71">
        <v>1068368.97</v>
      </c>
      <c r="O44" s="71">
        <v>17155357.43</v>
      </c>
      <c r="P44" s="71">
        <v>56</v>
      </c>
      <c r="Q44" s="71">
        <v>61</v>
      </c>
      <c r="R44" s="72">
        <v>-8.1967213114754092</v>
      </c>
      <c r="S44" s="71">
        <v>1363.56892857143</v>
      </c>
      <c r="T44" s="71">
        <v>1042.4973770491799</v>
      </c>
      <c r="U44" s="73">
        <v>23.546411537745001</v>
      </c>
      <c r="V44" s="40"/>
      <c r="W44" s="40"/>
    </row>
    <row r="45" spans="1:23" ht="12" thickBot="1" x14ac:dyDescent="0.2">
      <c r="A45" s="47"/>
      <c r="B45" s="45" t="s">
        <v>35</v>
      </c>
      <c r="C45" s="46"/>
      <c r="D45" s="76">
        <v>41003.455399999999</v>
      </c>
      <c r="E45" s="77"/>
      <c r="F45" s="77"/>
      <c r="G45" s="76">
        <v>13545.8236</v>
      </c>
      <c r="H45" s="78">
        <v>202.70182611856799</v>
      </c>
      <c r="I45" s="76">
        <v>1992.9762000000001</v>
      </c>
      <c r="J45" s="78">
        <v>4.8605079268514499</v>
      </c>
      <c r="K45" s="76">
        <v>1830.4920999999999</v>
      </c>
      <c r="L45" s="78">
        <v>13.513331887770899</v>
      </c>
      <c r="M45" s="78">
        <v>8.8765256075129001E-2</v>
      </c>
      <c r="N45" s="76">
        <v>828761.67980000004</v>
      </c>
      <c r="O45" s="76">
        <v>5425826.8315000003</v>
      </c>
      <c r="P45" s="76">
        <v>20</v>
      </c>
      <c r="Q45" s="76">
        <v>20</v>
      </c>
      <c r="R45" s="78">
        <v>0</v>
      </c>
      <c r="S45" s="76">
        <v>2050.1727700000001</v>
      </c>
      <c r="T45" s="76">
        <v>2135.0777499999999</v>
      </c>
      <c r="U45" s="79">
        <v>-4.1413573159495396</v>
      </c>
      <c r="V45" s="40"/>
      <c r="W45" s="40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19:C19"/>
    <mergeCell ref="B20:C20"/>
    <mergeCell ref="B21:C21"/>
    <mergeCell ref="B22:C22"/>
    <mergeCell ref="B23:C23"/>
    <mergeCell ref="B30:C30"/>
    <mergeCell ref="B25:C25"/>
    <mergeCell ref="B26:C26"/>
    <mergeCell ref="B27:C27"/>
    <mergeCell ref="B28:C28"/>
    <mergeCell ref="B29:C29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25" workbookViewId="0">
      <selection activeCell="B32" sqref="B32:E37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125574</v>
      </c>
      <c r="D2" s="32">
        <v>740394.22823589703</v>
      </c>
      <c r="E2" s="32">
        <v>575709.47955640999</v>
      </c>
      <c r="F2" s="32">
        <v>164684.74867948701</v>
      </c>
      <c r="G2" s="32">
        <v>575709.47955640999</v>
      </c>
      <c r="H2" s="32">
        <v>0.22242846094556101</v>
      </c>
    </row>
    <row r="3" spans="1:8" ht="14.25" x14ac:dyDescent="0.2">
      <c r="A3" s="32">
        <v>2</v>
      </c>
      <c r="B3" s="33">
        <v>13</v>
      </c>
      <c r="C3" s="32">
        <v>21862</v>
      </c>
      <c r="D3" s="32">
        <v>127962.518599697</v>
      </c>
      <c r="E3" s="32">
        <v>101793.562993563</v>
      </c>
      <c r="F3" s="32">
        <v>26168.955606134201</v>
      </c>
      <c r="G3" s="32">
        <v>101793.562993563</v>
      </c>
      <c r="H3" s="32">
        <v>0.204504849486419</v>
      </c>
    </row>
    <row r="4" spans="1:8" ht="14.25" x14ac:dyDescent="0.2">
      <c r="A4" s="32">
        <v>3</v>
      </c>
      <c r="B4" s="33">
        <v>14</v>
      </c>
      <c r="C4" s="32">
        <v>133242</v>
      </c>
      <c r="D4" s="32">
        <v>201073.65319829099</v>
      </c>
      <c r="E4" s="32">
        <v>142645.06492222199</v>
      </c>
      <c r="F4" s="32">
        <v>58428.588276068404</v>
      </c>
      <c r="G4" s="32">
        <v>142645.06492222199</v>
      </c>
      <c r="H4" s="32">
        <v>0.29058301446608997</v>
      </c>
    </row>
    <row r="5" spans="1:8" ht="14.25" x14ac:dyDescent="0.2">
      <c r="A5" s="32">
        <v>4</v>
      </c>
      <c r="B5" s="33">
        <v>15</v>
      </c>
      <c r="C5" s="32">
        <v>4743</v>
      </c>
      <c r="D5" s="32">
        <v>59939.542949572598</v>
      </c>
      <c r="E5" s="32">
        <v>45341.596558974401</v>
      </c>
      <c r="F5" s="32">
        <v>14597.946390598299</v>
      </c>
      <c r="G5" s="32">
        <v>45341.596558974401</v>
      </c>
      <c r="H5" s="32">
        <v>0.24354450621820001</v>
      </c>
    </row>
    <row r="6" spans="1:8" ht="14.25" x14ac:dyDescent="0.2">
      <c r="A6" s="32">
        <v>5</v>
      </c>
      <c r="B6" s="33">
        <v>16</v>
      </c>
      <c r="C6" s="32">
        <v>3188</v>
      </c>
      <c r="D6" s="32">
        <v>149916.49162564101</v>
      </c>
      <c r="E6" s="32">
        <v>132217.30844359001</v>
      </c>
      <c r="F6" s="32">
        <v>17699.1831820513</v>
      </c>
      <c r="G6" s="32">
        <v>132217.30844359001</v>
      </c>
      <c r="H6" s="32">
        <v>0.118060281361494</v>
      </c>
    </row>
    <row r="7" spans="1:8" ht="14.25" x14ac:dyDescent="0.2">
      <c r="A7" s="32">
        <v>6</v>
      </c>
      <c r="B7" s="33">
        <v>17</v>
      </c>
      <c r="C7" s="32">
        <v>28884</v>
      </c>
      <c r="D7" s="32">
        <v>322474.677169231</v>
      </c>
      <c r="E7" s="32">
        <v>233291.007075214</v>
      </c>
      <c r="F7" s="32">
        <v>89183.670094017099</v>
      </c>
      <c r="G7" s="32">
        <v>233291.007075214</v>
      </c>
      <c r="H7" s="32">
        <v>0.27656022754064102</v>
      </c>
    </row>
    <row r="8" spans="1:8" ht="14.25" x14ac:dyDescent="0.2">
      <c r="A8" s="32">
        <v>7</v>
      </c>
      <c r="B8" s="33">
        <v>18</v>
      </c>
      <c r="C8" s="32">
        <v>62406</v>
      </c>
      <c r="D8" s="32">
        <v>166412.13329999999</v>
      </c>
      <c r="E8" s="32">
        <v>135200.88258717899</v>
      </c>
      <c r="F8" s="32">
        <v>31211.2507128205</v>
      </c>
      <c r="G8" s="32">
        <v>135200.88258717899</v>
      </c>
      <c r="H8" s="32">
        <v>0.18755393668654199</v>
      </c>
    </row>
    <row r="9" spans="1:8" ht="14.25" x14ac:dyDescent="0.2">
      <c r="A9" s="32">
        <v>8</v>
      </c>
      <c r="B9" s="33">
        <v>19</v>
      </c>
      <c r="C9" s="32">
        <v>23429</v>
      </c>
      <c r="D9" s="32">
        <v>136089.79496666699</v>
      </c>
      <c r="E9" s="32">
        <v>111896.68126495701</v>
      </c>
      <c r="F9" s="32">
        <v>24193.113701709401</v>
      </c>
      <c r="G9" s="32">
        <v>111896.68126495701</v>
      </c>
      <c r="H9" s="32">
        <v>0.17777316592794601</v>
      </c>
    </row>
    <row r="10" spans="1:8" ht="14.25" x14ac:dyDescent="0.2">
      <c r="A10" s="32">
        <v>9</v>
      </c>
      <c r="B10" s="33">
        <v>21</v>
      </c>
      <c r="C10" s="32">
        <v>340964</v>
      </c>
      <c r="D10" s="32">
        <v>1093906.5302769199</v>
      </c>
      <c r="E10" s="32">
        <v>1055784.8562401701</v>
      </c>
      <c r="F10" s="32">
        <v>38121.674036752098</v>
      </c>
      <c r="G10" s="32">
        <v>1055784.8562401701</v>
      </c>
      <c r="H10" s="35">
        <v>3.4849114601319398E-2</v>
      </c>
    </row>
    <row r="11" spans="1:8" ht="14.25" x14ac:dyDescent="0.2">
      <c r="A11" s="32">
        <v>10</v>
      </c>
      <c r="B11" s="33">
        <v>22</v>
      </c>
      <c r="C11" s="32">
        <v>73662</v>
      </c>
      <c r="D11" s="32">
        <v>875337.55756581202</v>
      </c>
      <c r="E11" s="32">
        <v>804030.26692393201</v>
      </c>
      <c r="F11" s="32">
        <v>71307.290641880303</v>
      </c>
      <c r="G11" s="32">
        <v>804030.26692393201</v>
      </c>
      <c r="H11" s="32">
        <v>8.1462619792272706E-2</v>
      </c>
    </row>
    <row r="12" spans="1:8" ht="14.25" x14ac:dyDescent="0.2">
      <c r="A12" s="32">
        <v>11</v>
      </c>
      <c r="B12" s="33">
        <v>23</v>
      </c>
      <c r="C12" s="32">
        <v>326631.89199999999</v>
      </c>
      <c r="D12" s="32">
        <v>2158470.11482315</v>
      </c>
      <c r="E12" s="32">
        <v>1852330.9648722899</v>
      </c>
      <c r="F12" s="32">
        <v>306139.14995086601</v>
      </c>
      <c r="G12" s="32">
        <v>1852330.9648722899</v>
      </c>
      <c r="H12" s="32">
        <v>0.14183154441123599</v>
      </c>
    </row>
    <row r="13" spans="1:8" ht="14.25" x14ac:dyDescent="0.2">
      <c r="A13" s="32">
        <v>12</v>
      </c>
      <c r="B13" s="33">
        <v>24</v>
      </c>
      <c r="C13" s="32">
        <v>22895.137999999999</v>
      </c>
      <c r="D13" s="32">
        <v>486071.36708547</v>
      </c>
      <c r="E13" s="32">
        <v>431519.88026923098</v>
      </c>
      <c r="F13" s="32">
        <v>54551.486816239303</v>
      </c>
      <c r="G13" s="32">
        <v>431519.88026923098</v>
      </c>
      <c r="H13" s="32">
        <v>0.112229377227742</v>
      </c>
    </row>
    <row r="14" spans="1:8" ht="14.25" x14ac:dyDescent="0.2">
      <c r="A14" s="32">
        <v>13</v>
      </c>
      <c r="B14" s="33">
        <v>25</v>
      </c>
      <c r="C14" s="32">
        <v>106638</v>
      </c>
      <c r="D14" s="32">
        <v>1168681.4353</v>
      </c>
      <c r="E14" s="32">
        <v>1062836.0051</v>
      </c>
      <c r="F14" s="32">
        <v>105845.4302</v>
      </c>
      <c r="G14" s="32">
        <v>1062836.0051</v>
      </c>
      <c r="H14" s="32">
        <v>9.0568248115304006E-2</v>
      </c>
    </row>
    <row r="15" spans="1:8" ht="14.25" x14ac:dyDescent="0.2">
      <c r="A15" s="32">
        <v>14</v>
      </c>
      <c r="B15" s="33">
        <v>26</v>
      </c>
      <c r="C15" s="32">
        <v>73896</v>
      </c>
      <c r="D15" s="32">
        <v>412253.12830354</v>
      </c>
      <c r="E15" s="32">
        <v>352723.06790265499</v>
      </c>
      <c r="F15" s="32">
        <v>59530.060400884999</v>
      </c>
      <c r="G15" s="32">
        <v>352723.06790265499</v>
      </c>
      <c r="H15" s="32">
        <v>0.144401719026019</v>
      </c>
    </row>
    <row r="16" spans="1:8" ht="14.25" x14ac:dyDescent="0.2">
      <c r="A16" s="32">
        <v>15</v>
      </c>
      <c r="B16" s="33">
        <v>27</v>
      </c>
      <c r="C16" s="32">
        <v>229822.21299999999</v>
      </c>
      <c r="D16" s="32">
        <v>1594226.4423666699</v>
      </c>
      <c r="E16" s="32">
        <v>1389242.7457999999</v>
      </c>
      <c r="F16" s="32">
        <v>204983.696566667</v>
      </c>
      <c r="G16" s="32">
        <v>1389242.7457999999</v>
      </c>
      <c r="H16" s="32">
        <v>0.12857878348973001</v>
      </c>
    </row>
    <row r="17" spans="1:8" ht="14.25" x14ac:dyDescent="0.2">
      <c r="A17" s="32">
        <v>16</v>
      </c>
      <c r="B17" s="33">
        <v>29</v>
      </c>
      <c r="C17" s="32">
        <v>240255</v>
      </c>
      <c r="D17" s="32">
        <v>3149371.42271453</v>
      </c>
      <c r="E17" s="32">
        <v>2772420.8092119698</v>
      </c>
      <c r="F17" s="32">
        <v>376950.61350256403</v>
      </c>
      <c r="G17" s="32">
        <v>2772420.8092119698</v>
      </c>
      <c r="H17" s="32">
        <v>0.119690745519517</v>
      </c>
    </row>
    <row r="18" spans="1:8" ht="14.25" x14ac:dyDescent="0.2">
      <c r="A18" s="32">
        <v>17</v>
      </c>
      <c r="B18" s="33">
        <v>31</v>
      </c>
      <c r="C18" s="32">
        <v>33681.775000000001</v>
      </c>
      <c r="D18" s="32">
        <v>309548.19304263702</v>
      </c>
      <c r="E18" s="32">
        <v>264826.10769754299</v>
      </c>
      <c r="F18" s="32">
        <v>44722.085345094099</v>
      </c>
      <c r="G18" s="32">
        <v>264826.10769754299</v>
      </c>
      <c r="H18" s="32">
        <v>0.14447535585818799</v>
      </c>
    </row>
    <row r="19" spans="1:8" ht="14.25" x14ac:dyDescent="0.2">
      <c r="A19" s="32">
        <v>18</v>
      </c>
      <c r="B19" s="33">
        <v>32</v>
      </c>
      <c r="C19" s="32">
        <v>20303.024000000001</v>
      </c>
      <c r="D19" s="32">
        <v>295691.10470111202</v>
      </c>
      <c r="E19" s="32">
        <v>269478.350357758</v>
      </c>
      <c r="F19" s="32">
        <v>26212.754343353699</v>
      </c>
      <c r="G19" s="32">
        <v>269478.350357758</v>
      </c>
      <c r="H19" s="32">
        <v>8.8649113641243393E-2</v>
      </c>
    </row>
    <row r="20" spans="1:8" ht="14.25" x14ac:dyDescent="0.2">
      <c r="A20" s="32">
        <v>19</v>
      </c>
      <c r="B20" s="33">
        <v>33</v>
      </c>
      <c r="C20" s="32">
        <v>62979.682000000001</v>
      </c>
      <c r="D20" s="32">
        <v>726046.66708548495</v>
      </c>
      <c r="E20" s="32">
        <v>594810.78378997999</v>
      </c>
      <c r="F20" s="32">
        <v>131235.88329550499</v>
      </c>
      <c r="G20" s="32">
        <v>594810.78378997999</v>
      </c>
      <c r="H20" s="32">
        <v>0.180754060647803</v>
      </c>
    </row>
    <row r="21" spans="1:8" ht="14.25" x14ac:dyDescent="0.2">
      <c r="A21" s="32">
        <v>20</v>
      </c>
      <c r="B21" s="33">
        <v>34</v>
      </c>
      <c r="C21" s="32">
        <v>54258.322999999997</v>
      </c>
      <c r="D21" s="32">
        <v>277674.40297797398</v>
      </c>
      <c r="E21" s="32">
        <v>198300.498320463</v>
      </c>
      <c r="F21" s="32">
        <v>79373.904657510997</v>
      </c>
      <c r="G21" s="32">
        <v>198300.498320463</v>
      </c>
      <c r="H21" s="32">
        <v>0.28585243654528403</v>
      </c>
    </row>
    <row r="22" spans="1:8" ht="14.25" x14ac:dyDescent="0.2">
      <c r="A22" s="32">
        <v>21</v>
      </c>
      <c r="B22" s="33">
        <v>35</v>
      </c>
      <c r="C22" s="32">
        <v>39483.966999999997</v>
      </c>
      <c r="D22" s="32">
        <v>1002131.53335664</v>
      </c>
      <c r="E22" s="32">
        <v>981753.86167699099</v>
      </c>
      <c r="F22" s="32">
        <v>20377.671679645999</v>
      </c>
      <c r="G22" s="32">
        <v>981753.86167699099</v>
      </c>
      <c r="H22" s="32">
        <v>2.03343283804183E-2</v>
      </c>
    </row>
    <row r="23" spans="1:8" ht="14.25" x14ac:dyDescent="0.2">
      <c r="A23" s="32">
        <v>22</v>
      </c>
      <c r="B23" s="33">
        <v>36</v>
      </c>
      <c r="C23" s="32">
        <v>122534.416</v>
      </c>
      <c r="D23" s="32">
        <v>631795.46923185803</v>
      </c>
      <c r="E23" s="32">
        <v>536455.60394548497</v>
      </c>
      <c r="F23" s="32">
        <v>95339.865286373795</v>
      </c>
      <c r="G23" s="32">
        <v>536455.60394548497</v>
      </c>
      <c r="H23" s="32">
        <v>0.15090305317049599</v>
      </c>
    </row>
    <row r="24" spans="1:8" ht="14.25" x14ac:dyDescent="0.2">
      <c r="A24" s="32">
        <v>23</v>
      </c>
      <c r="B24" s="33">
        <v>37</v>
      </c>
      <c r="C24" s="32">
        <v>159289.774</v>
      </c>
      <c r="D24" s="32">
        <v>1357103.75941327</v>
      </c>
      <c r="E24" s="32">
        <v>1220174.7638762901</v>
      </c>
      <c r="F24" s="32">
        <v>136928.995536987</v>
      </c>
      <c r="G24" s="32">
        <v>1220174.7638762901</v>
      </c>
      <c r="H24" s="32">
        <v>0.100897956097466</v>
      </c>
    </row>
    <row r="25" spans="1:8" ht="14.25" x14ac:dyDescent="0.2">
      <c r="A25" s="32">
        <v>24</v>
      </c>
      <c r="B25" s="33">
        <v>38</v>
      </c>
      <c r="C25" s="32">
        <v>239577.285</v>
      </c>
      <c r="D25" s="32">
        <v>1136453.9377212401</v>
      </c>
      <c r="E25" s="32">
        <v>1126098.72873805</v>
      </c>
      <c r="F25" s="32">
        <v>10355.208983185799</v>
      </c>
      <c r="G25" s="32">
        <v>1126098.72873805</v>
      </c>
      <c r="H25" s="32">
        <v>9.1118598294882003E-3</v>
      </c>
    </row>
    <row r="26" spans="1:8" ht="14.25" x14ac:dyDescent="0.2">
      <c r="A26" s="32">
        <v>25</v>
      </c>
      <c r="B26" s="33">
        <v>39</v>
      </c>
      <c r="C26" s="32">
        <v>91919.256999999998</v>
      </c>
      <c r="D26" s="32">
        <v>136640.326602557</v>
      </c>
      <c r="E26" s="32">
        <v>102074.99761972199</v>
      </c>
      <c r="F26" s="32">
        <v>34565.328982834799</v>
      </c>
      <c r="G26" s="32">
        <v>102074.99761972199</v>
      </c>
      <c r="H26" s="32">
        <v>0.25296579598623498</v>
      </c>
    </row>
    <row r="27" spans="1:8" ht="14.25" x14ac:dyDescent="0.2">
      <c r="A27" s="32">
        <v>26</v>
      </c>
      <c r="B27" s="33">
        <v>42</v>
      </c>
      <c r="C27" s="32">
        <v>8349.6280000000006</v>
      </c>
      <c r="D27" s="32">
        <v>157946.89910000001</v>
      </c>
      <c r="E27" s="32">
        <v>135391.0343</v>
      </c>
      <c r="F27" s="32">
        <v>22555.864799999999</v>
      </c>
      <c r="G27" s="32">
        <v>135391.0343</v>
      </c>
      <c r="H27" s="32">
        <v>0.14280663266278701</v>
      </c>
    </row>
    <row r="28" spans="1:8" ht="14.25" x14ac:dyDescent="0.2">
      <c r="A28" s="32">
        <v>27</v>
      </c>
      <c r="B28" s="33">
        <v>75</v>
      </c>
      <c r="C28" s="32">
        <v>318</v>
      </c>
      <c r="D28" s="32">
        <v>195788.03418803401</v>
      </c>
      <c r="E28" s="32">
        <v>181424.11965812001</v>
      </c>
      <c r="F28" s="32">
        <v>14363.9145299145</v>
      </c>
      <c r="G28" s="32">
        <v>181424.11965812001</v>
      </c>
      <c r="H28" s="32">
        <v>7.3364618984424104E-2</v>
      </c>
    </row>
    <row r="29" spans="1:8" ht="14.25" x14ac:dyDescent="0.2">
      <c r="A29" s="32">
        <v>28</v>
      </c>
      <c r="B29" s="33">
        <v>76</v>
      </c>
      <c r="C29" s="32">
        <v>2185</v>
      </c>
      <c r="D29" s="32">
        <v>380006.59432136797</v>
      </c>
      <c r="E29" s="32">
        <v>354977.39525641</v>
      </c>
      <c r="F29" s="32">
        <v>25029.199064957302</v>
      </c>
      <c r="G29" s="32">
        <v>354977.39525641</v>
      </c>
      <c r="H29" s="32">
        <v>6.5865170339097695E-2</v>
      </c>
    </row>
    <row r="30" spans="1:8" ht="14.25" x14ac:dyDescent="0.2">
      <c r="A30" s="32">
        <v>29</v>
      </c>
      <c r="B30" s="33">
        <v>99</v>
      </c>
      <c r="C30" s="32">
        <v>20</v>
      </c>
      <c r="D30" s="32">
        <v>41003.455109295799</v>
      </c>
      <c r="E30" s="32">
        <v>39010.479343468702</v>
      </c>
      <c r="F30" s="32">
        <v>1992.9757658270901</v>
      </c>
      <c r="G30" s="32">
        <v>39010.479343468702</v>
      </c>
      <c r="H30" s="32">
        <v>4.86050690244215E-2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75</v>
      </c>
      <c r="D32" s="38">
        <v>124206.9</v>
      </c>
      <c r="E32" s="38">
        <v>128358.96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115</v>
      </c>
      <c r="D33" s="38">
        <v>308763.34000000003</v>
      </c>
      <c r="E33" s="38">
        <v>341353.21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92</v>
      </c>
      <c r="D34" s="38">
        <v>291312.8</v>
      </c>
      <c r="E34" s="38">
        <v>299354.03999999998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172</v>
      </c>
      <c r="D35" s="38">
        <v>293223.36</v>
      </c>
      <c r="E35" s="38">
        <v>339572.22</v>
      </c>
      <c r="F35" s="32"/>
      <c r="G35" s="32"/>
      <c r="H35" s="32"/>
    </row>
    <row r="36" spans="1:8" ht="14.25" x14ac:dyDescent="0.2">
      <c r="A36" s="32"/>
      <c r="B36" s="37">
        <v>77</v>
      </c>
      <c r="C36" s="38">
        <v>77</v>
      </c>
      <c r="D36" s="38">
        <v>114482.94</v>
      </c>
      <c r="E36" s="38">
        <v>115748.68</v>
      </c>
      <c r="F36" s="32"/>
      <c r="G36" s="32"/>
      <c r="H36" s="32"/>
    </row>
    <row r="37" spans="1:8" ht="14.25" x14ac:dyDescent="0.2">
      <c r="A37" s="32"/>
      <c r="B37" s="37">
        <v>78</v>
      </c>
      <c r="C37" s="38">
        <v>54</v>
      </c>
      <c r="D37" s="38">
        <v>76359.86</v>
      </c>
      <c r="E37" s="38">
        <v>67277.679999999993</v>
      </c>
      <c r="F37" s="32"/>
      <c r="G37" s="32"/>
      <c r="H37" s="32"/>
    </row>
    <row r="38" spans="1:8" ht="14.25" x14ac:dyDescent="0.2">
      <c r="A38" s="32"/>
      <c r="B38" s="37">
        <v>74</v>
      </c>
      <c r="C38" s="38">
        <v>0</v>
      </c>
      <c r="D38" s="38">
        <v>0</v>
      </c>
      <c r="E38" s="38">
        <v>0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2015-07-20T00:59:38Z</dcterms:modified>
</cp:coreProperties>
</file>