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<sst xmlns="http://schemas.openxmlformats.org/spreadsheetml/2006/main" count="117" uniqueCount="76">
  <si>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</si>
  <si>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</si>
  <si>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</si>
  <si>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</si>
  <si>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</si>
  <si>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</si>
  <si>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</si>
  <si>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</si>
  <si>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</si>
  <si>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</si>
  <si>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</si>
  <si>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</si>
  <si>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</si>
  <si>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</si>
  <si>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</si>
  <si>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</si>
  <si>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</si>
  <si>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</si>
  <si>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</si>
  <si>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</si>
  <si>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</si>
  <si>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</si>
  <si>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</si>
  <si>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</si>
  <si>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</si>
  <si>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</si>
  <si>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</si>
  <si>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</si>
  <si>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</si>
  <si>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</si>
  <si>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</si>
  <si>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</si>
  <si>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</si>
  <si>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</si>
  <si>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</si>
  <si>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</si>
  <si>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</si>
  <si>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</si>
  <si>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</si>
  <si>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</si>
  <si>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1" type="noConversion"/>
  </si>
  <si>
    <t>COST</t>
    <phoneticPr fontId="21" type="noConversion"/>
  </si>
  <si>
    <t>成本</t>
    <phoneticPr fontId="21" type="noConversion"/>
  </si>
  <si>
    <t>销售金额差异</t>
    <phoneticPr fontId="21" type="noConversion"/>
  </si>
  <si>
    <t>销售成本差异</t>
    <phoneticPr fontId="21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</si>
  <si>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</si>
  <si>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</si>
  <si>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</si>
  <si>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</si>
  <si>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</si>
  <si>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</si>
  <si>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</si>
  <si>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</si>
  <si>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</si>
  <si>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</si>
  <si>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</si>
  <si>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</si>
  <si>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</si>
  <si>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</si>
  <si>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</si>
  <si>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</si>
  <si>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</si>
  <si>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</si>
  <si>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</si>
  <si>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</si>
  <si>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</si>
  <si>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</si>
  <si>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</si>
  <si>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</si>
  <si>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1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</si>
  <si>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</si>
  <si>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1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</si>
  <si>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</si>
  <si>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1" type="noConversion"/>
  </si>
  <si>
    <t>40-原材料</t>
  </si>
  <si>
    <t>41-周转筐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</si>
</sst>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8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1">
    <xf numFmtId="0" fontId="0" fillId="0" borderId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2" fillId="2" borderId="0" applyNumberFormat="0" applyBorder="0" applyAlignment="0" applyProtection="0"/>
    <xf numFmtId="0" fontId="40" fillId="3" borderId="0" applyNumberFormat="0" applyBorder="0" applyAlignment="0" applyProtection="0"/>
    <xf numFmtId="0" fontId="49" fillId="4" borderId="0" applyNumberFormat="0" applyBorder="0" applyAlignment="0" applyProtection="0"/>
    <xf numFmtId="0" fontId="51" fillId="5" borderId="4" applyNumberFormat="0" applyAlignment="0" applyProtection="0"/>
    <xf numFmtId="0" fontId="50" fillId="6" borderId="5" applyNumberFormat="0" applyAlignment="0" applyProtection="0"/>
    <xf numFmtId="0" fontId="44" fillId="6" borderId="4" applyNumberFormat="0" applyAlignment="0" applyProtection="0"/>
    <xf numFmtId="0" fontId="48" fillId="0" borderId="6" applyNumberFormat="0" applyFill="0" applyAlignment="0" applyProtection="0"/>
    <xf numFmtId="0" fontId="45" fillId="7" borderId="7" applyNumberFormat="0" applyAlignment="0" applyProtection="0"/>
    <xf numFmtId="0" fontId="47" fillId="0" borderId="0" applyNumberFormat="0" applyFill="0" applyBorder="0" applyAlignment="0" applyProtection="0"/>
    <xf numFmtId="0" fontId="17" fillId="8" borderId="8" applyNumberFormat="0" applyFont="0" applyAlignment="0" applyProtection="0">
      <alignment vertical="center"/>
    </xf>
    <xf numFmtId="0" fontId="46" fillId="0" borderId="0" applyNumberFormat="0" applyFill="0" applyBorder="0" applyAlignment="0" applyProtection="0"/>
    <xf numFmtId="0" fontId="43" fillId="0" borderId="9" applyNumberFormat="0" applyFill="0" applyAlignment="0" applyProtection="0"/>
    <xf numFmtId="0" fontId="34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6" fillId="0" borderId="0"/>
    <xf numFmtId="0" fontId="2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31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2" fillId="0" borderId="0"/>
    <xf numFmtId="43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2" fillId="2" borderId="0" applyNumberFormat="0" applyBorder="0" applyAlignment="0" applyProtection="0"/>
    <xf numFmtId="0" fontId="40" fillId="3" borderId="0" applyNumberFormat="0" applyBorder="0" applyAlignment="0" applyProtection="0"/>
    <xf numFmtId="0" fontId="49" fillId="4" borderId="0" applyNumberFormat="0" applyBorder="0" applyAlignment="0" applyProtection="0"/>
    <xf numFmtId="0" fontId="51" fillId="5" borderId="4" applyNumberFormat="0" applyAlignment="0" applyProtection="0"/>
    <xf numFmtId="0" fontId="50" fillId="6" borderId="5" applyNumberFormat="0" applyAlignment="0" applyProtection="0"/>
    <xf numFmtId="0" fontId="44" fillId="6" borderId="4" applyNumberFormat="0" applyAlignment="0" applyProtection="0"/>
    <xf numFmtId="0" fontId="48" fillId="0" borderId="6" applyNumberFormat="0" applyFill="0" applyAlignment="0" applyProtection="0"/>
    <xf numFmtId="0" fontId="45" fillId="7" borderId="7" applyNumberFormat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3" fillId="0" borderId="9" applyNumberFormat="0" applyFill="0" applyAlignment="0" applyProtection="0"/>
    <xf numFmtId="0" fontId="34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35" fillId="38" borderId="21">
      <alignment vertical="center"/>
    </xf>
    <xf numFmtId="0" fontId="54" fillId="0" borderId="0"/>
    <xf numFmtId="180" fontId="56" fillId="0" borderId="0" applyFont="0" applyFill="0" applyBorder="0" applyAlignment="0" applyProtection="0"/>
    <xf numFmtId="181" fontId="56" fillId="0" borderId="0" applyFont="0" applyFill="0" applyBorder="0" applyAlignment="0" applyProtection="0"/>
    <xf numFmtId="178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9">
    <xf numFmtId="0" fontId="0" fillId="0" borderId="0" xfId="0"/>
    <xf numFmtId="0" fontId="18" fillId="0" borderId="0" xfId="0" applyFont="1"/>
    <xf numFmtId="177" fontId="18" fillId="0" borderId="0" xfId="0" applyNumberFormat="1" applyFont="1"/>
    <xf numFmtId="0" fontId="0" fillId="0" borderId="0" xfId="0" applyAlignment="1"/>
    <xf numFmtId="0" fontId="18" fillId="0" borderId="0" xfId="0" applyNumberFormat="1" applyFont="1"/>
    <xf numFmtId="0" fontId="19" fillId="0" borderId="18" xfId="0" applyFont="1" applyBorder="1" applyAlignment="1">
      <alignment wrapText="1"/>
    </xf>
    <xf numFmtId="0" fontId="19" fillId="0" borderId="18" xfId="0" applyNumberFormat="1" applyFont="1" applyBorder="1" applyAlignment="1">
      <alignment wrapText="1"/>
    </xf>
    <xf numFmtId="0" fontId="18" fillId="0" borderId="18" xfId="0" applyFont="1" applyBorder="1" applyAlignment="1">
      <alignment wrapText="1"/>
    </xf>
    <xf numFmtId="0" fontId="18" fillId="0" borderId="18" xfId="0" applyFont="1" applyBorder="1" applyAlignment="1">
      <alignment horizontal="right" vertical="center" wrapText="1"/>
    </xf>
    <xf numFmtId="49" fontId="19" fillId="36" borderId="18" xfId="0" applyNumberFormat="1" applyFont="1" applyFill="1" applyBorder="1" applyAlignment="1">
      <alignment vertical="center" wrapText="1"/>
    </xf>
    <xf numFmtId="49" fontId="22" fillId="37" borderId="18" xfId="0" applyNumberFormat="1" applyFont="1" applyFill="1" applyBorder="1" applyAlignment="1">
      <alignment horizontal="center" vertical="center" wrapText="1"/>
    </xf>
    <xf numFmtId="0" fontId="19" fillId="33" borderId="18" xfId="0" applyFont="1" applyFill="1" applyBorder="1" applyAlignment="1">
      <alignment vertical="center" wrapText="1"/>
    </xf>
    <xf numFmtId="0" fontId="19" fillId="33" borderId="18" xfId="0" applyNumberFormat="1" applyFont="1" applyFill="1" applyBorder="1" applyAlignment="1">
      <alignment vertical="center" wrapText="1"/>
    </xf>
    <xf numFmtId="0" fontId="19" fillId="36" borderId="18" xfId="0" applyFont="1" applyFill="1" applyBorder="1" applyAlignment="1">
      <alignment vertical="center" wrapText="1"/>
    </xf>
    <xf numFmtId="0" fontId="19" fillId="37" borderId="18" xfId="0" applyFont="1" applyFill="1" applyBorder="1" applyAlignment="1">
      <alignment vertical="center" wrapText="1"/>
    </xf>
    <xf numFmtId="4" fontId="19" fillId="36" borderId="18" xfId="0" applyNumberFormat="1" applyFont="1" applyFill="1" applyBorder="1" applyAlignment="1">
      <alignment horizontal="right" vertical="top" wrapText="1"/>
    </xf>
    <xf numFmtId="4" fontId="19" fillId="37" borderId="18" xfId="0" applyNumberFormat="1" applyFont="1" applyFill="1" applyBorder="1" applyAlignment="1">
      <alignment horizontal="right" vertical="top" wrapText="1"/>
    </xf>
    <xf numFmtId="177" fontId="18" fillId="36" borderId="18" xfId="0" applyNumberFormat="1" applyFont="1" applyFill="1" applyBorder="1" applyAlignment="1">
      <alignment horizontal="center" vertical="center"/>
    </xf>
    <xf numFmtId="177" fontId="18" fillId="37" borderId="18" xfId="0" applyNumberFormat="1" applyFont="1" applyFill="1" applyBorder="1" applyAlignment="1">
      <alignment horizontal="center" vertical="center"/>
    </xf>
    <xf numFmtId="177" fontId="23" fillId="0" borderId="18" xfId="0" applyNumberFormat="1" applyFont="1" applyBorder="1"/>
    <xf numFmtId="177" fontId="18" fillId="36" borderId="18" xfId="0" applyNumberFormat="1" applyFont="1" applyFill="1" applyBorder="1"/>
    <xf numFmtId="177" fontId="18" fillId="37" borderId="18" xfId="0" applyNumberFormat="1" applyFont="1" applyFill="1" applyBorder="1"/>
    <xf numFmtId="177" fontId="18" fillId="0" borderId="18" xfId="0" applyNumberFormat="1" applyFont="1" applyBorder="1"/>
    <xf numFmtId="49" fontId="19" fillId="0" borderId="18" xfId="0" applyNumberFormat="1" applyFont="1" applyFill="1" applyBorder="1" applyAlignment="1">
      <alignment vertical="center" wrapText="1"/>
    </xf>
    <xf numFmtId="0" fontId="19" fillId="0" borderId="18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right" vertical="top" wrapText="1"/>
    </xf>
    <xf numFmtId="0" fontId="18" fillId="0" borderId="0" xfId="0" applyFont="1" applyFill="1"/>
    <xf numFmtId="176" fontId="19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9" fillId="0" borderId="0" xfId="0" applyNumberFormat="1" applyFont="1" applyAlignment="1"/>
    <xf numFmtId="1" fontId="29" fillId="0" borderId="0" xfId="0" applyNumberFormat="1" applyFont="1" applyAlignment="1"/>
    <xf numFmtId="0" fontId="18" fillId="0" borderId="0" xfId="0" applyFont="1"/>
    <xf numFmtId="1" fontId="53" fillId="0" borderId="0" xfId="0" applyNumberFormat="1" applyFont="1" applyAlignment="1"/>
    <xf numFmtId="0" fontId="53" fillId="0" borderId="0" xfId="0" applyNumberFormat="1" applyFont="1" applyAlignment="1"/>
    <xf numFmtId="0" fontId="18" fillId="0" borderId="0" xfId="0" applyFont="1"/>
    <xf numFmtId="0" fontId="54" fillId="0" borderId="0" xfId="110"/>
    <xf numFmtId="0" fontId="55" fillId="0" borderId="0" xfId="110" applyNumberFormat="1" applyFont="1"/>
    <xf numFmtId="1" fontId="57" fillId="0" borderId="0" xfId="0" applyNumberFormat="1" applyFont="1" applyAlignment="1"/>
    <xf numFmtId="0" fontId="57" fillId="0" borderId="0" xfId="0" applyNumberFormat="1" applyFont="1" applyAlignment="1"/>
    <xf numFmtId="0" fontId="24" fillId="0" borderId="0" xfId="0" applyFont="1" applyAlignment="1">
      <alignment horizontal="left" wrapText="1"/>
    </xf>
    <xf numFmtId="0" fontId="18" fillId="0" borderId="0" xfId="0" applyFont="1" applyAlignment="1">
      <alignment vertical="center"/>
    </xf>
    <xf numFmtId="0" fontId="30" fillId="0" borderId="19" xfId="0" applyFont="1" applyBorder="1" applyAlignment="1">
      <alignment horizontal="left" vertical="center" wrapText="1"/>
    </xf>
    <xf numFmtId="0" fontId="19" fillId="0" borderId="10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11" xfId="0" applyFont="1" applyBorder="1" applyAlignment="1">
      <alignment horizontal="right" vertical="center" wrapText="1"/>
    </xf>
    <xf numFmtId="49" fontId="19" fillId="33" borderId="10" xfId="0" applyNumberFormat="1" applyFont="1" applyFill="1" applyBorder="1" applyAlignment="1">
      <alignment vertical="center" wrapText="1"/>
    </xf>
    <xf numFmtId="49" fontId="19" fillId="33" borderId="12" xfId="0" applyNumberFormat="1" applyFont="1" applyFill="1" applyBorder="1" applyAlignment="1">
      <alignment vertical="center" wrapText="1"/>
    </xf>
    <xf numFmtId="0" fontId="19" fillId="33" borderId="10" xfId="0" applyFont="1" applyFill="1" applyBorder="1" applyAlignment="1">
      <alignment vertical="center" wrapText="1"/>
    </xf>
    <xf numFmtId="0" fontId="19" fillId="33" borderId="12" xfId="0" applyFont="1" applyFill="1" applyBorder="1" applyAlignment="1">
      <alignment vertical="center" wrapText="1"/>
    </xf>
    <xf numFmtId="4" fontId="20" fillId="34" borderId="10" xfId="0" applyNumberFormat="1" applyFont="1" applyFill="1" applyBorder="1" applyAlignment="1">
      <alignment horizontal="right" vertical="top" wrapText="1"/>
    </xf>
    <xf numFmtId="176" fontId="20" fillId="34" borderId="10" xfId="0" applyNumberFormat="1" applyFont="1" applyFill="1" applyBorder="1" applyAlignment="1">
      <alignment horizontal="right" vertical="top" wrapText="1"/>
    </xf>
    <xf numFmtId="176" fontId="20" fillId="34" borderId="12" xfId="0" applyNumberFormat="1" applyFont="1" applyFill="1" applyBorder="1" applyAlignment="1">
      <alignment horizontal="right" vertical="top" wrapText="1"/>
    </xf>
    <xf numFmtId="4" fontId="19" fillId="35" borderId="10" xfId="0" applyNumberFormat="1" applyFont="1" applyFill="1" applyBorder="1" applyAlignment="1">
      <alignment horizontal="right" vertical="top" wrapText="1"/>
    </xf>
    <xf numFmtId="176" fontId="19" fillId="35" borderId="10" xfId="0" applyNumberFormat="1" applyFont="1" applyFill="1" applyBorder="1" applyAlignment="1">
      <alignment horizontal="right" vertical="top" wrapText="1"/>
    </xf>
    <xf numFmtId="176" fontId="19" fillId="35" borderId="12" xfId="0" applyNumberFormat="1" applyFont="1" applyFill="1" applyBorder="1" applyAlignment="1">
      <alignment horizontal="right" vertical="top" wrapText="1"/>
    </xf>
    <xf numFmtId="0" fontId="19" fillId="35" borderId="10" xfId="0" applyFont="1" applyFill="1" applyBorder="1" applyAlignment="1">
      <alignment horizontal="right" vertical="top" wrapText="1"/>
    </xf>
    <xf numFmtId="0" fontId="19" fillId="35" borderId="12" xfId="0" applyFont="1" applyFill="1" applyBorder="1" applyAlignment="1">
      <alignment horizontal="right" vertical="top" wrapText="1"/>
    </xf>
    <xf numFmtId="4" fontId="19" fillId="35" borderId="13" xfId="0" applyNumberFormat="1" applyFont="1" applyFill="1" applyBorder="1" applyAlignment="1">
      <alignment horizontal="right" vertical="top" wrapText="1"/>
    </xf>
    <xf numFmtId="0" fontId="19" fillId="35" borderId="13" xfId="0" applyFont="1" applyFill="1" applyBorder="1" applyAlignment="1">
      <alignment horizontal="right" vertical="top" wrapText="1"/>
    </xf>
    <xf numFmtId="176" fontId="19" fillId="35" borderId="13" xfId="0" applyNumberFormat="1" applyFont="1" applyFill="1" applyBorder="1" applyAlignment="1">
      <alignment horizontal="right" vertical="top" wrapText="1"/>
    </xf>
    <xf numFmtId="176" fontId="19" fillId="35" borderId="20" xfId="0" applyNumberFormat="1" applyFont="1" applyFill="1" applyBorder="1" applyAlignment="1">
      <alignment horizontal="right" vertical="top" wrapText="1"/>
    </xf>
    <xf numFmtId="49" fontId="19" fillId="33" borderId="18" xfId="0" applyNumberFormat="1" applyFont="1" applyFill="1" applyBorder="1" applyAlignment="1">
      <alignment horizontal="left" vertical="top" wrapText="1"/>
    </xf>
    <xf numFmtId="0" fontId="19" fillId="33" borderId="18" xfId="0" applyFont="1" applyFill="1" applyBorder="1" applyAlignment="1">
      <alignment vertical="center" wrapText="1"/>
    </xf>
    <xf numFmtId="49" fontId="20" fillId="33" borderId="18" xfId="0" applyNumberFormat="1" applyFont="1" applyFill="1" applyBorder="1" applyAlignment="1">
      <alignment horizontal="left" vertical="top" wrapText="1"/>
    </xf>
    <xf numFmtId="14" fontId="19" fillId="33" borderId="18" xfId="0" applyNumberFormat="1" applyFont="1" applyFill="1" applyBorder="1" applyAlignment="1">
      <alignment vertical="center" wrapText="1"/>
    </xf>
    <xf numFmtId="49" fontId="19" fillId="33" borderId="13" xfId="0" applyNumberFormat="1" applyFont="1" applyFill="1" applyBorder="1" applyAlignment="1">
      <alignment horizontal="left" vertical="top" wrapText="1"/>
    </xf>
    <xf numFmtId="49" fontId="19" fillId="33" borderId="15" xfId="0" applyNumberFormat="1" applyFont="1" applyFill="1" applyBorder="1" applyAlignment="1">
      <alignment horizontal="left" vertical="top" wrapText="1"/>
    </xf>
    <xf numFmtId="0" fontId="18" fillId="0" borderId="0" xfId="0" applyFont="1" applyAlignment="1">
      <alignment wrapText="1"/>
    </xf>
    <xf numFmtId="0" fontId="18" fillId="0" borderId="19" xfId="0" applyFont="1" applyBorder="1" applyAlignment="1">
      <alignment wrapText="1"/>
    </xf>
    <xf numFmtId="0" fontId="18" fillId="0" borderId="0" xfId="0" applyFont="1" applyAlignment="1">
      <alignment horizontal="right" vertical="center" wrapText="1"/>
    </xf>
    <xf numFmtId="0" fontId="19" fillId="33" borderId="13" xfId="0" applyFont="1" applyFill="1" applyBorder="1" applyAlignment="1">
      <alignment vertical="center" wrapText="1"/>
    </xf>
    <xf numFmtId="0" fontId="19" fillId="33" borderId="15" xfId="0" applyFont="1" applyFill="1" applyBorder="1" applyAlignment="1">
      <alignment vertical="center" wrapText="1"/>
    </xf>
    <xf numFmtId="49" fontId="20" fillId="33" borderId="13" xfId="0" applyNumberFormat="1" applyFont="1" applyFill="1" applyBorder="1" applyAlignment="1">
      <alignment horizontal="left" vertical="top" wrapText="1"/>
    </xf>
    <xf numFmtId="49" fontId="20" fillId="33" borderId="14" xfId="0" applyNumberFormat="1" applyFont="1" applyFill="1" applyBorder="1" applyAlignment="1">
      <alignment horizontal="left" vertical="top" wrapText="1"/>
    </xf>
    <xf numFmtId="49" fontId="20" fillId="33" borderId="15" xfId="0" applyNumberFormat="1" applyFont="1" applyFill="1" applyBorder="1" applyAlignment="1">
      <alignment horizontal="left" vertical="top" wrapText="1"/>
    </xf>
    <xf numFmtId="14" fontId="19" fillId="33" borderId="12" xfId="0" applyNumberFormat="1" applyFont="1" applyFill="1" applyBorder="1" applyAlignment="1">
      <alignment vertical="center" wrapText="1"/>
    </xf>
    <xf numFmtId="14" fontId="19" fillId="33" borderId="16" xfId="0" applyNumberFormat="1" applyFont="1" applyFill="1" applyBorder="1" applyAlignment="1">
      <alignment vertical="center" wrapText="1"/>
    </xf>
    <xf numFmtId="14" fontId="19" fillId="33" borderId="17" xfId="0" applyNumberFormat="1" applyFont="1" applyFill="1" applyBorder="1" applyAlignment="1">
      <alignment vertical="center" wrapText="1"/>
    </xf>
  </cellXfs>
  <cellStyles count="13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59f9033a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59fb445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568" Type="http://schemas.openxmlformats.org/officeDocument/2006/relationships/image" Target="cid:1b05e04f13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95e7bea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95e7c13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59f90363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59fb4480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95e7c13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59f90363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59fb4480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25" sqref="J2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>
      <c r="A3" s="64" t="s">
        <v>5</v>
      </c>
      <c r="B3" s="64"/>
      <c r="C3" s="64"/>
      <c r="D3" s="64"/>
      <c r="E3" s="15">
        <f>SUM(E4:E40)</f>
        <v>20931815.714399993</v>
      </c>
      <c r="F3" s="25">
        <f>RA!I7</f>
        <v>2049285.2975000001</v>
      </c>
      <c r="G3" s="16">
        <f>SUM(G4:G40)</f>
        <v>18882530.416900001</v>
      </c>
      <c r="H3" s="27">
        <f>RA!J7</f>
        <v>9.7902892203001706</v>
      </c>
      <c r="I3" s="20">
        <f>SUM(I4:I40)</f>
        <v>20931820.43485203</v>
      </c>
      <c r="J3" s="21">
        <f>SUM(J4:J40)</f>
        <v>18882530.387755662</v>
      </c>
      <c r="K3" s="22">
        <f>E3-I3</f>
        <v>-4.7204520367085934</v>
      </c>
      <c r="L3" s="22">
        <f>G3-J3</f>
        <v>2.9144339263439178E-2</v>
      </c>
    </row>
    <row r="4" spans="1:13">
      <c r="A4" s="65">
        <f>RA!A8</f>
        <v>42210</v>
      </c>
      <c r="B4" s="12">
        <v>12</v>
      </c>
      <c r="C4" s="62" t="s">
        <v>6</v>
      </c>
      <c r="D4" s="62"/>
      <c r="E4" s="15">
        <f>VLOOKUP(C4,RA!B8:D36,3,0)</f>
        <v>778502.40619999997</v>
      </c>
      <c r="F4" s="25">
        <f>VLOOKUP(C4,RA!B8:I39,8,0)</f>
        <v>110823.2289</v>
      </c>
      <c r="G4" s="16">
        <f t="shared" ref="G4:G40" si="0">E4-F4</f>
        <v>667679.17729999998</v>
      </c>
      <c r="H4" s="27">
        <f>RA!J8</f>
        <v>14.2354381974163</v>
      </c>
      <c r="I4" s="20">
        <f>VLOOKUP(B4,RMS!B:D,3,FALSE)</f>
        <v>778503.09329572599</v>
      </c>
      <c r="J4" s="21">
        <f>VLOOKUP(B4,RMS!B:E,4,FALSE)</f>
        <v>667679.19197521405</v>
      </c>
      <c r="K4" s="22">
        <f t="shared" ref="K4:K40" si="1">E4-I4</f>
        <v>-0.68709572602529079</v>
      </c>
      <c r="L4" s="22">
        <f t="shared" ref="L4:L40" si="2">G4-J4</f>
        <v>-1.4675214071758091E-2</v>
      </c>
    </row>
    <row r="5" spans="1:13">
      <c r="A5" s="65"/>
      <c r="B5" s="12">
        <v>13</v>
      </c>
      <c r="C5" s="62" t="s">
        <v>7</v>
      </c>
      <c r="D5" s="62"/>
      <c r="E5" s="15">
        <f>VLOOKUP(C5,RA!B8:D37,3,0)</f>
        <v>127494.1256</v>
      </c>
      <c r="F5" s="25">
        <f>VLOOKUP(C5,RA!B9:I40,8,0)</f>
        <v>26574.4084</v>
      </c>
      <c r="G5" s="16">
        <f t="shared" si="0"/>
        <v>100919.7172</v>
      </c>
      <c r="H5" s="27">
        <f>RA!J9</f>
        <v>20.8436335987546</v>
      </c>
      <c r="I5" s="20">
        <f>VLOOKUP(B5,RMS!B:D,3,FALSE)</f>
        <v>127494.162865434</v>
      </c>
      <c r="J5" s="21">
        <f>VLOOKUP(B5,RMS!B:E,4,FALSE)</f>
        <v>100919.726964382</v>
      </c>
      <c r="K5" s="22">
        <f t="shared" si="1"/>
        <v>-3.7265434002620168E-2</v>
      </c>
      <c r="L5" s="22">
        <f t="shared" si="2"/>
        <v>-9.7643820045050234E-3</v>
      </c>
      <c r="M5" s="32"/>
    </row>
    <row r="6" spans="1:13">
      <c r="A6" s="65"/>
      <c r="B6" s="12">
        <v>14</v>
      </c>
      <c r="C6" s="62" t="s">
        <v>8</v>
      </c>
      <c r="D6" s="62"/>
      <c r="E6" s="15">
        <f>VLOOKUP(C6,RA!B10:D38,3,0)</f>
        <v>214508.4939</v>
      </c>
      <c r="F6" s="25">
        <f>VLOOKUP(C6,RA!B10:I41,8,0)</f>
        <v>55584.157500000001</v>
      </c>
      <c r="G6" s="16">
        <f t="shared" si="0"/>
        <v>158924.3364</v>
      </c>
      <c r="H6" s="27">
        <f>RA!J10</f>
        <v>25.9123340476729</v>
      </c>
      <c r="I6" s="20">
        <f>VLOOKUP(B6,RMS!B:D,3,FALSE)</f>
        <v>214510.97213760699</v>
      </c>
      <c r="J6" s="21">
        <f>VLOOKUP(B6,RMS!B:E,4,FALSE)</f>
        <v>158924.33670854699</v>
      </c>
      <c r="K6" s="22">
        <f>E6-I6</f>
        <v>-2.4782376069924794</v>
      </c>
      <c r="L6" s="22">
        <f t="shared" si="2"/>
        <v>-3.0854699434712529E-4</v>
      </c>
      <c r="M6" s="32"/>
    </row>
    <row r="7" spans="1:13">
      <c r="A7" s="65"/>
      <c r="B7" s="12">
        <v>15</v>
      </c>
      <c r="C7" s="62" t="s">
        <v>9</v>
      </c>
      <c r="D7" s="62"/>
      <c r="E7" s="15">
        <f>VLOOKUP(C7,RA!B10:D39,3,0)</f>
        <v>52553.133000000002</v>
      </c>
      <c r="F7" s="25">
        <f>VLOOKUP(C7,RA!B11:I42,8,0)</f>
        <v>11017.6589</v>
      </c>
      <c r="G7" s="16">
        <f t="shared" si="0"/>
        <v>41535.474099999999</v>
      </c>
      <c r="H7" s="27">
        <f>RA!J11</f>
        <v>20.964799377422501</v>
      </c>
      <c r="I7" s="20">
        <f>VLOOKUP(B7,RMS!B:D,3,FALSE)</f>
        <v>52553.1916444444</v>
      </c>
      <c r="J7" s="21">
        <f>VLOOKUP(B7,RMS!B:E,4,FALSE)</f>
        <v>41535.473455555599</v>
      </c>
      <c r="K7" s="22">
        <f t="shared" si="1"/>
        <v>-5.8644444397941697E-2</v>
      </c>
      <c r="L7" s="22">
        <f t="shared" si="2"/>
        <v>6.4444440067745745E-4</v>
      </c>
      <c r="M7" s="32"/>
    </row>
    <row r="8" spans="1:13">
      <c r="A8" s="65"/>
      <c r="B8" s="12">
        <v>16</v>
      </c>
      <c r="C8" s="62" t="s">
        <v>10</v>
      </c>
      <c r="D8" s="62"/>
      <c r="E8" s="15">
        <f>VLOOKUP(C8,RA!B12:D39,3,0)</f>
        <v>148064.4981</v>
      </c>
      <c r="F8" s="25">
        <f>VLOOKUP(C8,RA!B12:I43,8,0)</f>
        <v>8697.0409999999993</v>
      </c>
      <c r="G8" s="16">
        <f t="shared" si="0"/>
        <v>139367.4571</v>
      </c>
      <c r="H8" s="27">
        <f>RA!J12</f>
        <v>5.87381925552888</v>
      </c>
      <c r="I8" s="20">
        <f>VLOOKUP(B8,RMS!B:D,3,FALSE)</f>
        <v>148064.51231709399</v>
      </c>
      <c r="J8" s="21">
        <f>VLOOKUP(B8,RMS!B:E,4,FALSE)</f>
        <v>139367.45901709399</v>
      </c>
      <c r="K8" s="22">
        <f t="shared" si="1"/>
        <v>-1.4217093994375318E-2</v>
      </c>
      <c r="L8" s="22">
        <f t="shared" si="2"/>
        <v>-1.9170939922332764E-3</v>
      </c>
      <c r="M8" s="32"/>
    </row>
    <row r="9" spans="1:13">
      <c r="A9" s="65"/>
      <c r="B9" s="12">
        <v>17</v>
      </c>
      <c r="C9" s="62" t="s">
        <v>11</v>
      </c>
      <c r="D9" s="62"/>
      <c r="E9" s="15">
        <f>VLOOKUP(C9,RA!B12:D40,3,0)</f>
        <v>327307.37270000001</v>
      </c>
      <c r="F9" s="25">
        <f>VLOOKUP(C9,RA!B13:I44,8,0)</f>
        <v>56388.034699999997</v>
      </c>
      <c r="G9" s="16">
        <f t="shared" si="0"/>
        <v>270919.33799999999</v>
      </c>
      <c r="H9" s="27">
        <f>RA!J13</f>
        <v>17.227853511165399</v>
      </c>
      <c r="I9" s="20">
        <f>VLOOKUP(B9,RMS!B:D,3,FALSE)</f>
        <v>327307.469757265</v>
      </c>
      <c r="J9" s="21">
        <f>VLOOKUP(B9,RMS!B:E,4,FALSE)</f>
        <v>270919.33683504298</v>
      </c>
      <c r="K9" s="22">
        <f t="shared" si="1"/>
        <v>-9.7057264996692538E-2</v>
      </c>
      <c r="L9" s="22">
        <f t="shared" si="2"/>
        <v>1.1649570078589022E-3</v>
      </c>
      <c r="M9" s="32"/>
    </row>
    <row r="10" spans="1:13">
      <c r="A10" s="65"/>
      <c r="B10" s="12">
        <v>18</v>
      </c>
      <c r="C10" s="62" t="s">
        <v>12</v>
      </c>
      <c r="D10" s="62"/>
      <c r="E10" s="15">
        <f>VLOOKUP(C10,RA!B14:D41,3,0)</f>
        <v>166779.5773</v>
      </c>
      <c r="F10" s="25">
        <f>VLOOKUP(C10,RA!B14:I44,8,0)</f>
        <v>26347.639500000001</v>
      </c>
      <c r="G10" s="16">
        <f t="shared" si="0"/>
        <v>140431.93780000001</v>
      </c>
      <c r="H10" s="27">
        <f>RA!J14</f>
        <v>15.7978812073653</v>
      </c>
      <c r="I10" s="20">
        <f>VLOOKUP(B10,RMS!B:D,3,FALSE)</f>
        <v>166779.58145726501</v>
      </c>
      <c r="J10" s="21">
        <f>VLOOKUP(B10,RMS!B:E,4,FALSE)</f>
        <v>140431.93313504299</v>
      </c>
      <c r="K10" s="22">
        <f t="shared" si="1"/>
        <v>-4.1572650079615414E-3</v>
      </c>
      <c r="L10" s="22">
        <f t="shared" si="2"/>
        <v>4.6649570285808295E-3</v>
      </c>
      <c r="M10" s="32"/>
    </row>
    <row r="11" spans="1:13">
      <c r="A11" s="65"/>
      <c r="B11" s="12">
        <v>19</v>
      </c>
      <c r="C11" s="62" t="s">
        <v>13</v>
      </c>
      <c r="D11" s="62"/>
      <c r="E11" s="15">
        <f>VLOOKUP(C11,RA!B14:D42,3,0)</f>
        <v>124753.38280000001</v>
      </c>
      <c r="F11" s="25">
        <f>VLOOKUP(C11,RA!B15:I45,8,0)</f>
        <v>14903.7588</v>
      </c>
      <c r="G11" s="16">
        <f t="shared" si="0"/>
        <v>109849.62400000001</v>
      </c>
      <c r="H11" s="27">
        <f>RA!J15</f>
        <v>11.946576890738999</v>
      </c>
      <c r="I11" s="20">
        <f>VLOOKUP(B11,RMS!B:D,3,FALSE)</f>
        <v>124753.44469572599</v>
      </c>
      <c r="J11" s="21">
        <f>VLOOKUP(B11,RMS!B:E,4,FALSE)</f>
        <v>109849.62380256401</v>
      </c>
      <c r="K11" s="22">
        <f t="shared" si="1"/>
        <v>-6.1895725986687467E-2</v>
      </c>
      <c r="L11" s="22">
        <f t="shared" si="2"/>
        <v>1.9743600569199771E-4</v>
      </c>
      <c r="M11" s="32"/>
    </row>
    <row r="12" spans="1:13">
      <c r="A12" s="65"/>
      <c r="B12" s="12">
        <v>21</v>
      </c>
      <c r="C12" s="62" t="s">
        <v>14</v>
      </c>
      <c r="D12" s="62"/>
      <c r="E12" s="15">
        <f>VLOOKUP(C12,RA!B16:D43,3,0)</f>
        <v>1108963.0965</v>
      </c>
      <c r="F12" s="25">
        <f>VLOOKUP(C12,RA!B16:I46,8,0)</f>
        <v>37837.7477</v>
      </c>
      <c r="G12" s="16">
        <f t="shared" si="0"/>
        <v>1071125.3488</v>
      </c>
      <c r="H12" s="27">
        <f>RA!J16</f>
        <v>3.4119934035153898</v>
      </c>
      <c r="I12" s="20">
        <f>VLOOKUP(B12,RMS!B:D,3,FALSE)</f>
        <v>1108962.31632222</v>
      </c>
      <c r="J12" s="21">
        <f>VLOOKUP(B12,RMS!B:E,4,FALSE)</f>
        <v>1071125.35026239</v>
      </c>
      <c r="K12" s="22">
        <f t="shared" si="1"/>
        <v>0.78017777996137738</v>
      </c>
      <c r="L12" s="22">
        <f t="shared" si="2"/>
        <v>-1.4623899478465319E-3</v>
      </c>
      <c r="M12" s="32"/>
    </row>
    <row r="13" spans="1:13">
      <c r="A13" s="65"/>
      <c r="B13" s="12">
        <v>22</v>
      </c>
      <c r="C13" s="62" t="s">
        <v>15</v>
      </c>
      <c r="D13" s="62"/>
      <c r="E13" s="15">
        <f>VLOOKUP(C13,RA!B16:D44,3,0)</f>
        <v>624939.47809999995</v>
      </c>
      <c r="F13" s="25">
        <f>VLOOKUP(C13,RA!B17:I47,8,0)</f>
        <v>61963.316299999999</v>
      </c>
      <c r="G13" s="16">
        <f t="shared" si="0"/>
        <v>562976.1618</v>
      </c>
      <c r="H13" s="27">
        <f>RA!J17</f>
        <v>9.9150907362080396</v>
      </c>
      <c r="I13" s="20">
        <f>VLOOKUP(B13,RMS!B:D,3,FALSE)</f>
        <v>624939.42900854698</v>
      </c>
      <c r="J13" s="21">
        <f>VLOOKUP(B13,RMS!B:E,4,FALSE)</f>
        <v>562976.16072478599</v>
      </c>
      <c r="K13" s="22">
        <f t="shared" si="1"/>
        <v>4.9091452965512872E-2</v>
      </c>
      <c r="L13" s="22">
        <f t="shared" si="2"/>
        <v>1.0752140078693628E-3</v>
      </c>
      <c r="M13" s="32"/>
    </row>
    <row r="14" spans="1:13">
      <c r="A14" s="65"/>
      <c r="B14" s="12">
        <v>23</v>
      </c>
      <c r="C14" s="62" t="s">
        <v>16</v>
      </c>
      <c r="D14" s="62"/>
      <c r="E14" s="15">
        <f>VLOOKUP(C14,RA!B18:D44,3,0)</f>
        <v>2200971.5474999999</v>
      </c>
      <c r="F14" s="25">
        <f>VLOOKUP(C14,RA!B18:I48,8,0)</f>
        <v>305767.62790000002</v>
      </c>
      <c r="G14" s="16">
        <f t="shared" si="0"/>
        <v>1895203.9195999999</v>
      </c>
      <c r="H14" s="27">
        <f>RA!J18</f>
        <v>13.892393486290599</v>
      </c>
      <c r="I14" s="20">
        <f>VLOOKUP(B14,RMS!B:D,3,FALSE)</f>
        <v>2200971.2235044101</v>
      </c>
      <c r="J14" s="21">
        <f>VLOOKUP(B14,RMS!B:E,4,FALSE)</f>
        <v>1895203.9219692601</v>
      </c>
      <c r="K14" s="22">
        <f t="shared" si="1"/>
        <v>0.32399558974429965</v>
      </c>
      <c r="L14" s="22">
        <f t="shared" si="2"/>
        <v>-2.3692601826041937E-3</v>
      </c>
      <c r="M14" s="32"/>
    </row>
    <row r="15" spans="1:13">
      <c r="A15" s="65"/>
      <c r="B15" s="12">
        <v>24</v>
      </c>
      <c r="C15" s="62" t="s">
        <v>17</v>
      </c>
      <c r="D15" s="62"/>
      <c r="E15" s="15">
        <f>VLOOKUP(C15,RA!B18:D45,3,0)</f>
        <v>594777.5331</v>
      </c>
      <c r="F15" s="25">
        <f>VLOOKUP(C15,RA!B19:I49,8,0)</f>
        <v>22680.217700000001</v>
      </c>
      <c r="G15" s="16">
        <f t="shared" si="0"/>
        <v>572097.31539999996</v>
      </c>
      <c r="H15" s="27">
        <f>RA!J19</f>
        <v>3.8132270366350198</v>
      </c>
      <c r="I15" s="20">
        <f>VLOOKUP(B15,RMS!B:D,3,FALSE)</f>
        <v>594777.55299999996</v>
      </c>
      <c r="J15" s="21">
        <f>VLOOKUP(B15,RMS!B:E,4,FALSE)</f>
        <v>572097.31359658099</v>
      </c>
      <c r="K15" s="22">
        <f t="shared" si="1"/>
        <v>-1.9899999955669045E-2</v>
      </c>
      <c r="L15" s="22">
        <f t="shared" si="2"/>
        <v>1.8034189706668258E-3</v>
      </c>
      <c r="M15" s="32"/>
    </row>
    <row r="16" spans="1:13">
      <c r="A16" s="65"/>
      <c r="B16" s="12">
        <v>25</v>
      </c>
      <c r="C16" s="62" t="s">
        <v>18</v>
      </c>
      <c r="D16" s="62"/>
      <c r="E16" s="15">
        <f>VLOOKUP(C16,RA!B20:D46,3,0)</f>
        <v>1093764.7264</v>
      </c>
      <c r="F16" s="25">
        <f>VLOOKUP(C16,RA!B20:I50,8,0)</f>
        <v>104082.6758</v>
      </c>
      <c r="G16" s="16">
        <f t="shared" si="0"/>
        <v>989682.05060000008</v>
      </c>
      <c r="H16" s="27">
        <f>RA!J20</f>
        <v>9.5160022340980106</v>
      </c>
      <c r="I16" s="20">
        <f>VLOOKUP(B16,RMS!B:D,3,FALSE)</f>
        <v>1093764.8524</v>
      </c>
      <c r="J16" s="21">
        <f>VLOOKUP(B16,RMS!B:E,4,FALSE)</f>
        <v>989682.05059999996</v>
      </c>
      <c r="K16" s="22">
        <f t="shared" si="1"/>
        <v>-0.12599999993108213</v>
      </c>
      <c r="L16" s="22">
        <f t="shared" si="2"/>
        <v>0</v>
      </c>
      <c r="M16" s="32"/>
    </row>
    <row r="17" spans="1:13">
      <c r="A17" s="65"/>
      <c r="B17" s="12">
        <v>26</v>
      </c>
      <c r="C17" s="62" t="s">
        <v>19</v>
      </c>
      <c r="D17" s="62"/>
      <c r="E17" s="15">
        <f>VLOOKUP(C17,RA!B20:D47,3,0)</f>
        <v>427227.90970000002</v>
      </c>
      <c r="F17" s="25">
        <f>VLOOKUP(C17,RA!B21:I51,8,0)</f>
        <v>52070.501600000003</v>
      </c>
      <c r="G17" s="16">
        <f t="shared" si="0"/>
        <v>375157.4081</v>
      </c>
      <c r="H17" s="27">
        <f>RA!J21</f>
        <v>12.1879915655707</v>
      </c>
      <c r="I17" s="20">
        <f>VLOOKUP(B17,RMS!B:D,3,FALSE)</f>
        <v>427227.47699419898</v>
      </c>
      <c r="J17" s="21">
        <f>VLOOKUP(B17,RMS!B:E,4,FALSE)</f>
        <v>375157.40812064899</v>
      </c>
      <c r="K17" s="22">
        <f t="shared" si="1"/>
        <v>0.43270580103853717</v>
      </c>
      <c r="L17" s="22">
        <f t="shared" si="2"/>
        <v>-2.0648993086069822E-5</v>
      </c>
      <c r="M17" s="32"/>
    </row>
    <row r="18" spans="1:13">
      <c r="A18" s="65"/>
      <c r="B18" s="12">
        <v>27</v>
      </c>
      <c r="C18" s="62" t="s">
        <v>20</v>
      </c>
      <c r="D18" s="62"/>
      <c r="E18" s="15">
        <f>VLOOKUP(C18,RA!B22:D48,3,0)</f>
        <v>1618688.3469</v>
      </c>
      <c r="F18" s="25">
        <f>VLOOKUP(C18,RA!B22:I52,8,0)</f>
        <v>196145.0938</v>
      </c>
      <c r="G18" s="16">
        <f t="shared" si="0"/>
        <v>1422543.2531000001</v>
      </c>
      <c r="H18" s="27">
        <f>RA!J22</f>
        <v>12.1175329504066</v>
      </c>
      <c r="I18" s="20">
        <f>VLOOKUP(B18,RMS!B:D,3,FALSE)</f>
        <v>1618690.3067999999</v>
      </c>
      <c r="J18" s="21">
        <f>VLOOKUP(B18,RMS!B:E,4,FALSE)</f>
        <v>1422543.2533</v>
      </c>
      <c r="K18" s="22">
        <f t="shared" si="1"/>
        <v>-1.9598999998997897</v>
      </c>
      <c r="L18" s="22">
        <f t="shared" si="2"/>
        <v>-1.9999989308416843E-4</v>
      </c>
      <c r="M18" s="32"/>
    </row>
    <row r="19" spans="1:13">
      <c r="A19" s="65"/>
      <c r="B19" s="12">
        <v>29</v>
      </c>
      <c r="C19" s="62" t="s">
        <v>21</v>
      </c>
      <c r="D19" s="62"/>
      <c r="E19" s="15">
        <f>VLOOKUP(C19,RA!B22:D49,3,0)</f>
        <v>3059942.0101000001</v>
      </c>
      <c r="F19" s="25">
        <f>VLOOKUP(C19,RA!B23:I53,8,0)</f>
        <v>295414.50829999999</v>
      </c>
      <c r="G19" s="16">
        <f t="shared" si="0"/>
        <v>2764527.5018000002</v>
      </c>
      <c r="H19" s="27">
        <f>RA!J23</f>
        <v>9.6542518559149304</v>
      </c>
      <c r="I19" s="20">
        <f>VLOOKUP(B19,RMS!B:D,3,FALSE)</f>
        <v>3059943.2151547</v>
      </c>
      <c r="J19" s="21">
        <f>VLOOKUP(B19,RMS!B:E,4,FALSE)</f>
        <v>2764527.53498632</v>
      </c>
      <c r="K19" s="22">
        <f t="shared" si="1"/>
        <v>-1.205054699908942</v>
      </c>
      <c r="L19" s="22">
        <f t="shared" si="2"/>
        <v>-3.3186319749802351E-2</v>
      </c>
      <c r="M19" s="32"/>
    </row>
    <row r="20" spans="1:13">
      <c r="A20" s="65"/>
      <c r="B20" s="12">
        <v>31</v>
      </c>
      <c r="C20" s="62" t="s">
        <v>22</v>
      </c>
      <c r="D20" s="62"/>
      <c r="E20" s="15">
        <f>VLOOKUP(C20,RA!B24:D50,3,0)</f>
        <v>330057.75550000003</v>
      </c>
      <c r="F20" s="25">
        <f>VLOOKUP(C20,RA!B24:I54,8,0)</f>
        <v>52853.857900000003</v>
      </c>
      <c r="G20" s="16">
        <f t="shared" si="0"/>
        <v>277203.89760000003</v>
      </c>
      <c r="H20" s="27">
        <f>RA!J24</f>
        <v>16.013517943225501</v>
      </c>
      <c r="I20" s="20">
        <f>VLOOKUP(B20,RMS!B:D,3,FALSE)</f>
        <v>330057.74829646799</v>
      </c>
      <c r="J20" s="21">
        <f>VLOOKUP(B20,RMS!B:E,4,FALSE)</f>
        <v>277203.87925983203</v>
      </c>
      <c r="K20" s="22">
        <f t="shared" si="1"/>
        <v>7.2035320335999131E-3</v>
      </c>
      <c r="L20" s="22">
        <f t="shared" si="2"/>
        <v>1.8340167996939272E-2</v>
      </c>
      <c r="M20" s="32"/>
    </row>
    <row r="21" spans="1:13">
      <c r="A21" s="65"/>
      <c r="B21" s="12">
        <v>32</v>
      </c>
      <c r="C21" s="62" t="s">
        <v>23</v>
      </c>
      <c r="D21" s="62"/>
      <c r="E21" s="15">
        <f>VLOOKUP(C21,RA!B24:D51,3,0)</f>
        <v>313609.53169999999</v>
      </c>
      <c r="F21" s="25">
        <f>VLOOKUP(C21,RA!B25:I55,8,0)</f>
        <v>25230.384900000001</v>
      </c>
      <c r="G21" s="16">
        <f t="shared" si="0"/>
        <v>288379.14679999999</v>
      </c>
      <c r="H21" s="27">
        <f>RA!J25</f>
        <v>8.0451588200244792</v>
      </c>
      <c r="I21" s="20">
        <f>VLOOKUP(B21,RMS!B:D,3,FALSE)</f>
        <v>313609.53865327901</v>
      </c>
      <c r="J21" s="21">
        <f>VLOOKUP(B21,RMS!B:E,4,FALSE)</f>
        <v>288379.133516545</v>
      </c>
      <c r="K21" s="22">
        <f t="shared" si="1"/>
        <v>-6.9532790221273899E-3</v>
      </c>
      <c r="L21" s="22">
        <f t="shared" si="2"/>
        <v>1.3283454987686127E-2</v>
      </c>
      <c r="M21" s="32"/>
    </row>
    <row r="22" spans="1:13">
      <c r="A22" s="65"/>
      <c r="B22" s="12">
        <v>33</v>
      </c>
      <c r="C22" s="62" t="s">
        <v>24</v>
      </c>
      <c r="D22" s="62"/>
      <c r="E22" s="15">
        <f>VLOOKUP(C22,RA!B26:D52,3,0)</f>
        <v>705183.33620000002</v>
      </c>
      <c r="F22" s="25">
        <f>VLOOKUP(C22,RA!B26:I56,8,0)</f>
        <v>131111.283</v>
      </c>
      <c r="G22" s="16">
        <f t="shared" si="0"/>
        <v>574072.05319999997</v>
      </c>
      <c r="H22" s="27">
        <f>RA!J26</f>
        <v>18.592510099078002</v>
      </c>
      <c r="I22" s="20">
        <f>VLOOKUP(B22,RMS!B:D,3,FALSE)</f>
        <v>705183.12154312804</v>
      </c>
      <c r="J22" s="21">
        <f>VLOOKUP(B22,RMS!B:E,4,FALSE)</f>
        <v>574072.01661239599</v>
      </c>
      <c r="K22" s="22">
        <f t="shared" si="1"/>
        <v>0.21465687197633088</v>
      </c>
      <c r="L22" s="22">
        <f t="shared" si="2"/>
        <v>3.6587603972293437E-2</v>
      </c>
      <c r="M22" s="32"/>
    </row>
    <row r="23" spans="1:13">
      <c r="A23" s="65"/>
      <c r="B23" s="12">
        <v>34</v>
      </c>
      <c r="C23" s="62" t="s">
        <v>25</v>
      </c>
      <c r="D23" s="62"/>
      <c r="E23" s="15">
        <f>VLOOKUP(C23,RA!B26:D53,3,0)</f>
        <v>289216.7145</v>
      </c>
      <c r="F23" s="25">
        <f>VLOOKUP(C23,RA!B27:I57,8,0)</f>
        <v>81357.752299999993</v>
      </c>
      <c r="G23" s="16">
        <f t="shared" si="0"/>
        <v>207858.96220000001</v>
      </c>
      <c r="H23" s="27">
        <f>RA!J27</f>
        <v>28.130377056752</v>
      </c>
      <c r="I23" s="20">
        <f>VLOOKUP(B23,RMS!B:D,3,FALSE)</f>
        <v>289216.65438873001</v>
      </c>
      <c r="J23" s="21">
        <f>VLOOKUP(B23,RMS!B:E,4,FALSE)</f>
        <v>207858.97044591</v>
      </c>
      <c r="K23" s="22">
        <f t="shared" si="1"/>
        <v>6.0111269995104522E-2</v>
      </c>
      <c r="L23" s="22">
        <f t="shared" si="2"/>
        <v>-8.2459099940024316E-3</v>
      </c>
      <c r="M23" s="32"/>
    </row>
    <row r="24" spans="1:13">
      <c r="A24" s="65"/>
      <c r="B24" s="12">
        <v>35</v>
      </c>
      <c r="C24" s="62" t="s">
        <v>26</v>
      </c>
      <c r="D24" s="62"/>
      <c r="E24" s="15">
        <f>VLOOKUP(C24,RA!B28:D54,3,0)</f>
        <v>1038313.5158000001</v>
      </c>
      <c r="F24" s="25">
        <f>VLOOKUP(C24,RA!B28:I58,8,0)</f>
        <v>48553.939400000003</v>
      </c>
      <c r="G24" s="16">
        <f t="shared" si="0"/>
        <v>989759.57640000002</v>
      </c>
      <c r="H24" s="27">
        <f>RA!J28</f>
        <v>4.6762310863872498</v>
      </c>
      <c r="I24" s="20">
        <f>VLOOKUP(B24,RMS!B:D,3,FALSE)</f>
        <v>1038313.51480088</v>
      </c>
      <c r="J24" s="21">
        <f>VLOOKUP(B24,RMS!B:E,4,FALSE)</f>
        <v>989759.58109026495</v>
      </c>
      <c r="K24" s="22">
        <f t="shared" si="1"/>
        <v>9.9912006407976151E-4</v>
      </c>
      <c r="L24" s="22">
        <f t="shared" si="2"/>
        <v>-4.6902649337425828E-3</v>
      </c>
      <c r="M24" s="32"/>
    </row>
    <row r="25" spans="1:13">
      <c r="A25" s="65"/>
      <c r="B25" s="12">
        <v>36</v>
      </c>
      <c r="C25" s="62" t="s">
        <v>27</v>
      </c>
      <c r="D25" s="62"/>
      <c r="E25" s="15">
        <f>VLOOKUP(C25,RA!B28:D55,3,0)</f>
        <v>627748.32440000004</v>
      </c>
      <c r="F25" s="25">
        <f>VLOOKUP(C25,RA!B29:I59,8,0)</f>
        <v>100368.3361</v>
      </c>
      <c r="G25" s="16">
        <f t="shared" si="0"/>
        <v>527379.98830000008</v>
      </c>
      <c r="H25" s="27">
        <f>RA!J29</f>
        <v>15.988626683461399</v>
      </c>
      <c r="I25" s="20">
        <f>VLOOKUP(B25,RMS!B:D,3,FALSE)</f>
        <v>627748.32207699097</v>
      </c>
      <c r="J25" s="21">
        <f>VLOOKUP(B25,RMS!B:E,4,FALSE)</f>
        <v>527379.966327962</v>
      </c>
      <c r="K25" s="22">
        <f t="shared" si="1"/>
        <v>2.3230090737342834E-3</v>
      </c>
      <c r="L25" s="22">
        <f t="shared" si="2"/>
        <v>2.1972038084641099E-2</v>
      </c>
      <c r="M25" s="32"/>
    </row>
    <row r="26" spans="1:13">
      <c r="A26" s="65"/>
      <c r="B26" s="12">
        <v>37</v>
      </c>
      <c r="C26" s="62" t="s">
        <v>71</v>
      </c>
      <c r="D26" s="62"/>
      <c r="E26" s="15">
        <f>VLOOKUP(C26,RA!B30:D56,3,0)</f>
        <v>1468111.2335999999</v>
      </c>
      <c r="F26" s="25">
        <f>VLOOKUP(C26,RA!B30:I60,8,0)</f>
        <v>156199.75140000001</v>
      </c>
      <c r="G26" s="16">
        <f t="shared" si="0"/>
        <v>1311911.4822</v>
      </c>
      <c r="H26" s="27">
        <f>RA!J30</f>
        <v>10.639503862182</v>
      </c>
      <c r="I26" s="20">
        <f>VLOOKUP(B26,RMS!B:D,3,FALSE)</f>
        <v>1468111.2660672599</v>
      </c>
      <c r="J26" s="21">
        <f>VLOOKUP(B26,RMS!B:E,4,FALSE)</f>
        <v>1311911.4982526</v>
      </c>
      <c r="K26" s="22">
        <f t="shared" si="1"/>
        <v>-3.2467260025441647E-2</v>
      </c>
      <c r="L26" s="22">
        <f t="shared" si="2"/>
        <v>-1.6052599996328354E-2</v>
      </c>
      <c r="M26" s="32"/>
    </row>
    <row r="27" spans="1:13">
      <c r="A27" s="65"/>
      <c r="B27" s="12">
        <v>38</v>
      </c>
      <c r="C27" s="62" t="s">
        <v>29</v>
      </c>
      <c r="D27" s="62"/>
      <c r="E27" s="15">
        <f>VLOOKUP(C27,RA!B30:D57,3,0)</f>
        <v>996506.19380000001</v>
      </c>
      <c r="F27" s="25">
        <f>VLOOKUP(C27,RA!B31:I61,8,0)</f>
        <v>43046.471799999999</v>
      </c>
      <c r="G27" s="16">
        <f t="shared" si="0"/>
        <v>953459.72200000007</v>
      </c>
      <c r="H27" s="27">
        <f>RA!J31</f>
        <v>4.3197395126918297</v>
      </c>
      <c r="I27" s="20">
        <f>VLOOKUP(B27,RMS!B:D,3,FALSE)</f>
        <v>996506.029108849</v>
      </c>
      <c r="J27" s="21">
        <f>VLOOKUP(B27,RMS!B:E,4,FALSE)</f>
        <v>953459.71195752197</v>
      </c>
      <c r="K27" s="22">
        <f t="shared" si="1"/>
        <v>0.1646911510033533</v>
      </c>
      <c r="L27" s="22">
        <f t="shared" si="2"/>
        <v>1.0042478097602725E-2</v>
      </c>
      <c r="M27" s="32"/>
    </row>
    <row r="28" spans="1:13">
      <c r="A28" s="65"/>
      <c r="B28" s="12">
        <v>39</v>
      </c>
      <c r="C28" s="62" t="s">
        <v>30</v>
      </c>
      <c r="D28" s="62"/>
      <c r="E28" s="15">
        <f>VLOOKUP(C28,RA!B32:D58,3,0)</f>
        <v>139860.88829999999</v>
      </c>
      <c r="F28" s="25">
        <f>VLOOKUP(C28,RA!B32:I62,8,0)</f>
        <v>36329.541499999999</v>
      </c>
      <c r="G28" s="16">
        <f t="shared" si="0"/>
        <v>103531.3468</v>
      </c>
      <c r="H28" s="27">
        <f>RA!J32</f>
        <v>25.975483168728001</v>
      </c>
      <c r="I28" s="20">
        <f>VLOOKUP(B28,RMS!B:D,3,FALSE)</f>
        <v>139860.86679918299</v>
      </c>
      <c r="J28" s="21">
        <f>VLOOKUP(B28,RMS!B:E,4,FALSE)</f>
        <v>103531.34841365799</v>
      </c>
      <c r="K28" s="22">
        <f t="shared" si="1"/>
        <v>2.1500817005289719E-2</v>
      </c>
      <c r="L28" s="22">
        <f t="shared" si="2"/>
        <v>-1.6136579943122342E-3</v>
      </c>
      <c r="M28" s="32"/>
    </row>
    <row r="29" spans="1:13">
      <c r="A29" s="65"/>
      <c r="B29" s="12">
        <v>40</v>
      </c>
      <c r="C29" s="62" t="s">
        <v>73</v>
      </c>
      <c r="D29" s="62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5"/>
      <c r="B30" s="12">
        <v>42</v>
      </c>
      <c r="C30" s="62" t="s">
        <v>31</v>
      </c>
      <c r="D30" s="62"/>
      <c r="E30" s="15">
        <f>VLOOKUP(C30,RA!B34:D61,3,0)</f>
        <v>241577.24559999999</v>
      </c>
      <c r="F30" s="25">
        <f>VLOOKUP(C30,RA!B34:I65,8,0)</f>
        <v>26624.1384</v>
      </c>
      <c r="G30" s="16">
        <f t="shared" si="0"/>
        <v>214953.1072</v>
      </c>
      <c r="H30" s="27">
        <f>RA!J34</f>
        <v>0</v>
      </c>
      <c r="I30" s="20">
        <f>VLOOKUP(B30,RMS!B:D,3,FALSE)</f>
        <v>241577.24460000001</v>
      </c>
      <c r="J30" s="21">
        <f>VLOOKUP(B30,RMS!B:E,4,FALSE)</f>
        <v>214953.10310000001</v>
      </c>
      <c r="K30" s="22">
        <f t="shared" si="1"/>
        <v>9.9999998928979039E-4</v>
      </c>
      <c r="L30" s="22">
        <f t="shared" si="2"/>
        <v>4.0999999910127372E-3</v>
      </c>
      <c r="M30" s="32"/>
    </row>
    <row r="31" spans="1:13" s="35" customFormat="1" ht="12" thickBot="1">
      <c r="A31" s="65"/>
      <c r="B31" s="12">
        <v>70</v>
      </c>
      <c r="C31" s="66" t="s">
        <v>68</v>
      </c>
      <c r="D31" s="67"/>
      <c r="E31" s="15">
        <f>VLOOKUP(C31,RA!B35:D62,3,0)</f>
        <v>89678.720000000001</v>
      </c>
      <c r="F31" s="25">
        <f>VLOOKUP(C31,RA!B35:I66,8,0)</f>
        <v>3702.91</v>
      </c>
      <c r="G31" s="16">
        <f t="shared" si="0"/>
        <v>85975.81</v>
      </c>
      <c r="H31" s="27">
        <f>RA!J35</f>
        <v>11.020962812070399</v>
      </c>
      <c r="I31" s="20">
        <f>VLOOKUP(B31,RMS!B:D,3,FALSE)</f>
        <v>89678.720000000001</v>
      </c>
      <c r="J31" s="21">
        <f>VLOOKUP(B31,RMS!B:E,4,FALSE)</f>
        <v>85975.81</v>
      </c>
      <c r="K31" s="22">
        <f t="shared" si="1"/>
        <v>0</v>
      </c>
      <c r="L31" s="22">
        <f t="shared" si="2"/>
        <v>0</v>
      </c>
    </row>
    <row r="32" spans="1:13">
      <c r="A32" s="65"/>
      <c r="B32" s="12">
        <v>71</v>
      </c>
      <c r="C32" s="62" t="s">
        <v>35</v>
      </c>
      <c r="D32" s="62"/>
      <c r="E32" s="15">
        <f>VLOOKUP(C32,RA!B34:D62,3,0)</f>
        <v>450700.08</v>
      </c>
      <c r="F32" s="25">
        <f>VLOOKUP(C32,RA!B34:I66,8,0)</f>
        <v>-56562.559999999998</v>
      </c>
      <c r="G32" s="16">
        <f t="shared" si="0"/>
        <v>507262.64</v>
      </c>
      <c r="H32" s="27">
        <f>RA!J35</f>
        <v>11.020962812070399</v>
      </c>
      <c r="I32" s="20">
        <f>VLOOKUP(B32,RMS!B:D,3,FALSE)</f>
        <v>450700.08</v>
      </c>
      <c r="J32" s="21">
        <f>VLOOKUP(B32,RMS!B:E,4,FALSE)</f>
        <v>507262.64</v>
      </c>
      <c r="K32" s="22">
        <f t="shared" si="1"/>
        <v>0</v>
      </c>
      <c r="L32" s="22">
        <f t="shared" si="2"/>
        <v>0</v>
      </c>
      <c r="M32" s="32"/>
    </row>
    <row r="33" spans="1:13">
      <c r="A33" s="65"/>
      <c r="B33" s="12">
        <v>72</v>
      </c>
      <c r="C33" s="62" t="s">
        <v>36</v>
      </c>
      <c r="D33" s="62"/>
      <c r="E33" s="15">
        <f>VLOOKUP(C33,RA!B34:D63,3,0)</f>
        <v>218917.12</v>
      </c>
      <c r="F33" s="25">
        <f>VLOOKUP(C33,RA!B34:I67,8,0)</f>
        <v>-9903.1</v>
      </c>
      <c r="G33" s="16">
        <f t="shared" si="0"/>
        <v>228820.22</v>
      </c>
      <c r="H33" s="27">
        <f>RA!J34</f>
        <v>0</v>
      </c>
      <c r="I33" s="20">
        <f>VLOOKUP(B33,RMS!B:D,3,FALSE)</f>
        <v>218917.12</v>
      </c>
      <c r="J33" s="21">
        <f>VLOOKUP(B33,RMS!B:E,4,FALSE)</f>
        <v>228820.22</v>
      </c>
      <c r="K33" s="22">
        <f t="shared" si="1"/>
        <v>0</v>
      </c>
      <c r="L33" s="22">
        <f t="shared" si="2"/>
        <v>0</v>
      </c>
      <c r="M33" s="32"/>
    </row>
    <row r="34" spans="1:13">
      <c r="A34" s="65"/>
      <c r="B34" s="12">
        <v>73</v>
      </c>
      <c r="C34" s="62" t="s">
        <v>37</v>
      </c>
      <c r="D34" s="62"/>
      <c r="E34" s="15">
        <f>VLOOKUP(C34,RA!B35:D64,3,0)</f>
        <v>260942.07</v>
      </c>
      <c r="F34" s="25">
        <f>VLOOKUP(C34,RA!B35:I68,8,0)</f>
        <v>-40494.35</v>
      </c>
      <c r="G34" s="16">
        <f t="shared" si="0"/>
        <v>301436.42</v>
      </c>
      <c r="H34" s="27">
        <f>RA!J35</f>
        <v>11.020962812070399</v>
      </c>
      <c r="I34" s="20">
        <f>VLOOKUP(B34,RMS!B:D,3,FALSE)</f>
        <v>260942.07</v>
      </c>
      <c r="J34" s="21">
        <f>VLOOKUP(B34,RMS!B:E,4,FALSE)</f>
        <v>301436.42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5"/>
      <c r="B35" s="12">
        <v>74</v>
      </c>
      <c r="C35" s="62" t="s">
        <v>69</v>
      </c>
      <c r="D35" s="62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4.1290843580283001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5"/>
      <c r="B36" s="12">
        <v>75</v>
      </c>
      <c r="C36" s="62" t="s">
        <v>32</v>
      </c>
      <c r="D36" s="62"/>
      <c r="E36" s="15">
        <f>VLOOKUP(C36,RA!B8:D65,3,0)</f>
        <v>219304.70170000001</v>
      </c>
      <c r="F36" s="25">
        <f>VLOOKUP(C36,RA!B8:I69,8,0)</f>
        <v>14710.653700000001</v>
      </c>
      <c r="G36" s="16">
        <f t="shared" si="0"/>
        <v>204594.04800000001</v>
      </c>
      <c r="H36" s="27">
        <f>RA!J36</f>
        <v>4.1290843580283001</v>
      </c>
      <c r="I36" s="20">
        <f>VLOOKUP(B36,RMS!B:D,3,FALSE)</f>
        <v>219304.70085470099</v>
      </c>
      <c r="J36" s="21">
        <f>VLOOKUP(B36,RMS!B:E,4,FALSE)</f>
        <v>204594.04914529901</v>
      </c>
      <c r="K36" s="22">
        <f t="shared" si="1"/>
        <v>8.4529901505447924E-4</v>
      </c>
      <c r="L36" s="22">
        <f t="shared" si="2"/>
        <v>-1.1452990001998842E-3</v>
      </c>
      <c r="M36" s="32"/>
    </row>
    <row r="37" spans="1:13">
      <c r="A37" s="65"/>
      <c r="B37" s="12">
        <v>76</v>
      </c>
      <c r="C37" s="62" t="s">
        <v>33</v>
      </c>
      <c r="D37" s="62"/>
      <c r="E37" s="15">
        <f>VLOOKUP(C37,RA!B8:D66,3,0)</f>
        <v>558767.66220000002</v>
      </c>
      <c r="F37" s="25">
        <f>VLOOKUP(C37,RA!B8:I70,8,0)</f>
        <v>33528.182699999998</v>
      </c>
      <c r="G37" s="16">
        <f t="shared" si="0"/>
        <v>525239.47950000002</v>
      </c>
      <c r="H37" s="27">
        <f>RA!J37</f>
        <v>-12.5499334280127</v>
      </c>
      <c r="I37" s="20">
        <f>VLOOKUP(B37,RMS!B:D,3,FALSE)</f>
        <v>558767.65330512798</v>
      </c>
      <c r="J37" s="21">
        <f>VLOOKUP(B37,RMS!B:E,4,FALSE)</f>
        <v>525239.46879487205</v>
      </c>
      <c r="K37" s="22">
        <f t="shared" si="1"/>
        <v>8.8948720367625356E-3</v>
      </c>
      <c r="L37" s="22">
        <f t="shared" si="2"/>
        <v>1.0705127962864935E-2</v>
      </c>
      <c r="M37" s="32"/>
    </row>
    <row r="38" spans="1:13">
      <c r="A38" s="65"/>
      <c r="B38" s="12">
        <v>77</v>
      </c>
      <c r="C38" s="62" t="s">
        <v>38</v>
      </c>
      <c r="D38" s="62"/>
      <c r="E38" s="15">
        <f>VLOOKUP(C38,RA!B9:D67,3,0)</f>
        <v>123471.03</v>
      </c>
      <c r="F38" s="25">
        <f>VLOOKUP(C38,RA!B9:I71,8,0)</f>
        <v>-5265.58</v>
      </c>
      <c r="G38" s="16">
        <f t="shared" si="0"/>
        <v>128736.61</v>
      </c>
      <c r="H38" s="27">
        <f>RA!J38</f>
        <v>-4.5236754439305598</v>
      </c>
      <c r="I38" s="20">
        <f>VLOOKUP(B38,RMS!B:D,3,FALSE)</f>
        <v>123471.03</v>
      </c>
      <c r="J38" s="21">
        <f>VLOOKUP(B38,RMS!B:E,4,FALSE)</f>
        <v>128736.61</v>
      </c>
      <c r="K38" s="22">
        <f t="shared" si="1"/>
        <v>0</v>
      </c>
      <c r="L38" s="22">
        <f t="shared" si="2"/>
        <v>0</v>
      </c>
      <c r="M38" s="32"/>
    </row>
    <row r="39" spans="1:13">
      <c r="A39" s="65"/>
      <c r="B39" s="12">
        <v>78</v>
      </c>
      <c r="C39" s="62" t="s">
        <v>39</v>
      </c>
      <c r="D39" s="62"/>
      <c r="E39" s="15">
        <f>VLOOKUP(C39,RA!B10:D68,3,0)</f>
        <v>139737.65</v>
      </c>
      <c r="F39" s="25">
        <f>VLOOKUP(C39,RA!B10:I72,8,0)</f>
        <v>17783.97</v>
      </c>
      <c r="G39" s="16">
        <f t="shared" si="0"/>
        <v>121953.68</v>
      </c>
      <c r="H39" s="27">
        <f>RA!J39</f>
        <v>-15.5185210265252</v>
      </c>
      <c r="I39" s="20">
        <f>VLOOKUP(B39,RMS!B:D,3,FALSE)</f>
        <v>139737.65</v>
      </c>
      <c r="J39" s="21">
        <f>VLOOKUP(B39,RMS!B:E,4,FALSE)</f>
        <v>121953.68</v>
      </c>
      <c r="K39" s="22">
        <f t="shared" si="1"/>
        <v>0</v>
      </c>
      <c r="L39" s="22">
        <f t="shared" si="2"/>
        <v>0</v>
      </c>
      <c r="M39" s="32"/>
    </row>
    <row r="40" spans="1:13">
      <c r="A40" s="65"/>
      <c r="B40" s="12">
        <v>99</v>
      </c>
      <c r="C40" s="62" t="s">
        <v>34</v>
      </c>
      <c r="D40" s="62"/>
      <c r="E40" s="15">
        <f>VLOOKUP(C40,RA!B8:D69,3,0)</f>
        <v>50874.303200000002</v>
      </c>
      <c r="F40" s="25">
        <f>VLOOKUP(C40,RA!B8:I73,8,0)</f>
        <v>3812.0976000000001</v>
      </c>
      <c r="G40" s="16">
        <f t="shared" si="0"/>
        <v>47062.205600000001</v>
      </c>
      <c r="H40" s="27">
        <f>RA!J40</f>
        <v>0</v>
      </c>
      <c r="I40" s="20">
        <f>VLOOKUP(B40,RMS!B:D,3,FALSE)</f>
        <v>50874.303002798602</v>
      </c>
      <c r="J40" s="21">
        <f>VLOOKUP(B40,RMS!B:E,4,FALSE)</f>
        <v>47062.205385371803</v>
      </c>
      <c r="K40" s="22">
        <f t="shared" si="1"/>
        <v>1.9720139971468598E-4</v>
      </c>
      <c r="L40" s="22">
        <f t="shared" si="2"/>
        <v>2.146281985915266E-4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1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2" style="41" bestFit="1" customWidth="1"/>
    <col min="17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40" t="s">
        <v>45</v>
      </c>
      <c r="W1" s="70"/>
    </row>
    <row r="2" spans="1:23" ht="12.7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40"/>
      <c r="W2" s="70"/>
    </row>
    <row r="3" spans="1:23" ht="23.25" thickBot="1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42" t="s">
        <v>46</v>
      </c>
      <c r="W3" s="70"/>
    </row>
    <row r="4" spans="1:23" ht="12.75" thickTop="1" thickBot="1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W4" s="70"/>
    </row>
    <row r="5" spans="1:23" ht="22.5" thickTop="1" thickBot="1">
      <c r="A5" s="43"/>
      <c r="B5" s="44"/>
      <c r="C5" s="45"/>
      <c r="D5" s="46" t="s">
        <v>0</v>
      </c>
      <c r="E5" s="46" t="s">
        <v>58</v>
      </c>
      <c r="F5" s="46" t="s">
        <v>59</v>
      </c>
      <c r="G5" s="46" t="s">
        <v>47</v>
      </c>
      <c r="H5" s="46" t="s">
        <v>48</v>
      </c>
      <c r="I5" s="46" t="s">
        <v>1</v>
      </c>
      <c r="J5" s="46" t="s">
        <v>2</v>
      </c>
      <c r="K5" s="46" t="s">
        <v>49</v>
      </c>
      <c r="L5" s="46" t="s">
        <v>50</v>
      </c>
      <c r="M5" s="46" t="s">
        <v>51</v>
      </c>
      <c r="N5" s="46" t="s">
        <v>52</v>
      </c>
      <c r="O5" s="46" t="s">
        <v>53</v>
      </c>
      <c r="P5" s="46" t="s">
        <v>60</v>
      </c>
      <c r="Q5" s="46" t="s">
        <v>61</v>
      </c>
      <c r="R5" s="46" t="s">
        <v>54</v>
      </c>
      <c r="S5" s="46" t="s">
        <v>55</v>
      </c>
      <c r="T5" s="46" t="s">
        <v>56</v>
      </c>
      <c r="U5" s="47" t="s">
        <v>57</v>
      </c>
    </row>
    <row r="6" spans="1:23" ht="12" thickBot="1">
      <c r="A6" s="48" t="s">
        <v>3</v>
      </c>
      <c r="B6" s="71" t="s">
        <v>4</v>
      </c>
      <c r="C6" s="72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9"/>
    </row>
    <row r="7" spans="1:23" ht="12" thickBot="1">
      <c r="A7" s="73" t="s">
        <v>5</v>
      </c>
      <c r="B7" s="74"/>
      <c r="C7" s="75"/>
      <c r="D7" s="50">
        <v>20931815.714400001</v>
      </c>
      <c r="E7" s="50">
        <v>24425979.227000002</v>
      </c>
      <c r="F7" s="51">
        <v>85.694888707931</v>
      </c>
      <c r="G7" s="50">
        <v>22914721.958500002</v>
      </c>
      <c r="H7" s="51">
        <v>-8.6534161212655007</v>
      </c>
      <c r="I7" s="50">
        <v>2049285.2975000001</v>
      </c>
      <c r="J7" s="51">
        <v>9.7902892203001706</v>
      </c>
      <c r="K7" s="50">
        <v>1586760.6869999999</v>
      </c>
      <c r="L7" s="51">
        <v>6.9246342585946401</v>
      </c>
      <c r="M7" s="51">
        <v>0.29148983478691398</v>
      </c>
      <c r="N7" s="50">
        <v>451956741.53839999</v>
      </c>
      <c r="O7" s="50">
        <v>4609657077.4159002</v>
      </c>
      <c r="P7" s="50">
        <v>1124086</v>
      </c>
      <c r="Q7" s="50">
        <v>982694</v>
      </c>
      <c r="R7" s="51">
        <v>14.388202227753499</v>
      </c>
      <c r="S7" s="50">
        <v>18.621187092802501</v>
      </c>
      <c r="T7" s="50">
        <v>18.992876874082899</v>
      </c>
      <c r="U7" s="52">
        <v>-1.9960584651664901</v>
      </c>
    </row>
    <row r="8" spans="1:23" ht="12" thickBot="1">
      <c r="A8" s="76">
        <v>42210</v>
      </c>
      <c r="B8" s="66" t="s">
        <v>6</v>
      </c>
      <c r="C8" s="67"/>
      <c r="D8" s="53">
        <v>778502.40619999997</v>
      </c>
      <c r="E8" s="53">
        <v>887613.76489999995</v>
      </c>
      <c r="F8" s="54">
        <v>87.707338144728695</v>
      </c>
      <c r="G8" s="53">
        <v>683611.34829999995</v>
      </c>
      <c r="H8" s="54">
        <v>13.880848838448101</v>
      </c>
      <c r="I8" s="53">
        <v>110823.2289</v>
      </c>
      <c r="J8" s="54">
        <v>14.2354381974163</v>
      </c>
      <c r="K8" s="53">
        <v>143531.86360000001</v>
      </c>
      <c r="L8" s="54">
        <v>20.996120669578399</v>
      </c>
      <c r="M8" s="54">
        <v>-0.22788413582613001</v>
      </c>
      <c r="N8" s="53">
        <v>15522974.0064</v>
      </c>
      <c r="O8" s="53">
        <v>166675136.31760001</v>
      </c>
      <c r="P8" s="53">
        <v>38738</v>
      </c>
      <c r="Q8" s="53">
        <v>30981</v>
      </c>
      <c r="R8" s="54">
        <v>25.037926471062899</v>
      </c>
      <c r="S8" s="53">
        <v>20.096608141876199</v>
      </c>
      <c r="T8" s="53">
        <v>17.920843710661401</v>
      </c>
      <c r="U8" s="55">
        <v>10.8265256298703</v>
      </c>
    </row>
    <row r="9" spans="1:23" ht="12" thickBot="1">
      <c r="A9" s="77"/>
      <c r="B9" s="66" t="s">
        <v>7</v>
      </c>
      <c r="C9" s="67"/>
      <c r="D9" s="53">
        <v>127494.1256</v>
      </c>
      <c r="E9" s="53">
        <v>163853.30609999999</v>
      </c>
      <c r="F9" s="54">
        <v>77.809919515563607</v>
      </c>
      <c r="G9" s="53">
        <v>112236.6364</v>
      </c>
      <c r="H9" s="54">
        <v>13.594036394340799</v>
      </c>
      <c r="I9" s="53">
        <v>26574.4084</v>
      </c>
      <c r="J9" s="54">
        <v>20.8436335987546</v>
      </c>
      <c r="K9" s="53">
        <v>25069.634900000001</v>
      </c>
      <c r="L9" s="54">
        <v>22.336409664536198</v>
      </c>
      <c r="M9" s="54">
        <v>6.0023750086604002E-2</v>
      </c>
      <c r="N9" s="53">
        <v>3111369.4216999998</v>
      </c>
      <c r="O9" s="53">
        <v>26669185.484900001</v>
      </c>
      <c r="P9" s="53">
        <v>6831</v>
      </c>
      <c r="Q9" s="53">
        <v>5595</v>
      </c>
      <c r="R9" s="54">
        <v>22.091152815013398</v>
      </c>
      <c r="S9" s="53">
        <v>18.664050007319599</v>
      </c>
      <c r="T9" s="53">
        <v>17.764586970509399</v>
      </c>
      <c r="U9" s="55">
        <v>4.8192275334530397</v>
      </c>
    </row>
    <row r="10" spans="1:23" ht="12" thickBot="1">
      <c r="A10" s="77"/>
      <c r="B10" s="66" t="s">
        <v>8</v>
      </c>
      <c r="C10" s="67"/>
      <c r="D10" s="53">
        <v>214508.4939</v>
      </c>
      <c r="E10" s="53">
        <v>257407.36489999999</v>
      </c>
      <c r="F10" s="54">
        <v>83.334248801829801</v>
      </c>
      <c r="G10" s="53">
        <v>190856.2371</v>
      </c>
      <c r="H10" s="54">
        <v>12.392708333449599</v>
      </c>
      <c r="I10" s="53">
        <v>55584.157500000001</v>
      </c>
      <c r="J10" s="54">
        <v>25.9123340476729</v>
      </c>
      <c r="K10" s="53">
        <v>54573.877999999997</v>
      </c>
      <c r="L10" s="54">
        <v>28.594233455103598</v>
      </c>
      <c r="M10" s="54">
        <v>1.8512144216689001E-2</v>
      </c>
      <c r="N10" s="53">
        <v>4493134.9945999999</v>
      </c>
      <c r="O10" s="53">
        <v>43473828.436999999</v>
      </c>
      <c r="P10" s="53">
        <v>107938</v>
      </c>
      <c r="Q10" s="53">
        <v>95087</v>
      </c>
      <c r="R10" s="54">
        <v>13.5149915340688</v>
      </c>
      <c r="S10" s="53">
        <v>1.9873306333265399</v>
      </c>
      <c r="T10" s="53">
        <v>1.7299305919841801</v>
      </c>
      <c r="U10" s="55">
        <v>12.952049197344699</v>
      </c>
    </row>
    <row r="11" spans="1:23" ht="12" thickBot="1">
      <c r="A11" s="77"/>
      <c r="B11" s="66" t="s">
        <v>9</v>
      </c>
      <c r="C11" s="67"/>
      <c r="D11" s="53">
        <v>52553.133000000002</v>
      </c>
      <c r="E11" s="53">
        <v>89301.723400000003</v>
      </c>
      <c r="F11" s="54">
        <v>58.848957219564703</v>
      </c>
      <c r="G11" s="53">
        <v>61389.9617</v>
      </c>
      <c r="H11" s="54">
        <v>-14.394582526673901</v>
      </c>
      <c r="I11" s="53">
        <v>11017.6589</v>
      </c>
      <c r="J11" s="54">
        <v>20.964799377422501</v>
      </c>
      <c r="K11" s="53">
        <v>14427.8544</v>
      </c>
      <c r="L11" s="54">
        <v>23.5019765454586</v>
      </c>
      <c r="M11" s="54">
        <v>-0.236361929186089</v>
      </c>
      <c r="N11" s="53">
        <v>1347623.3052999999</v>
      </c>
      <c r="O11" s="53">
        <v>14243426.58</v>
      </c>
      <c r="P11" s="53">
        <v>3334</v>
      </c>
      <c r="Q11" s="53">
        <v>2775</v>
      </c>
      <c r="R11" s="54">
        <v>20.1441441441441</v>
      </c>
      <c r="S11" s="53">
        <v>15.762787342531499</v>
      </c>
      <c r="T11" s="53">
        <v>16.709240828828801</v>
      </c>
      <c r="U11" s="55">
        <v>-6.0043535811943203</v>
      </c>
    </row>
    <row r="12" spans="1:23" ht="12" thickBot="1">
      <c r="A12" s="77"/>
      <c r="B12" s="66" t="s">
        <v>10</v>
      </c>
      <c r="C12" s="67"/>
      <c r="D12" s="53">
        <v>148064.4981</v>
      </c>
      <c r="E12" s="53">
        <v>223384.68280000001</v>
      </c>
      <c r="F12" s="54">
        <v>66.282296639185702</v>
      </c>
      <c r="G12" s="53">
        <v>374495.56959999999</v>
      </c>
      <c r="H12" s="54">
        <v>-60.462950667708</v>
      </c>
      <c r="I12" s="53">
        <v>8697.0409999999993</v>
      </c>
      <c r="J12" s="54">
        <v>5.87381925552888</v>
      </c>
      <c r="K12" s="53">
        <v>6473.0814</v>
      </c>
      <c r="L12" s="54">
        <v>1.7284801010900901</v>
      </c>
      <c r="M12" s="54">
        <v>0.34357046707306999</v>
      </c>
      <c r="N12" s="53">
        <v>3615774.9829000002</v>
      </c>
      <c r="O12" s="53">
        <v>50292837.165200002</v>
      </c>
      <c r="P12" s="53">
        <v>1982</v>
      </c>
      <c r="Q12" s="53">
        <v>1639</v>
      </c>
      <c r="R12" s="54">
        <v>20.927394752898099</v>
      </c>
      <c r="S12" s="53">
        <v>74.704590363269403</v>
      </c>
      <c r="T12" s="53">
        <v>80.996640451494798</v>
      </c>
      <c r="U12" s="55">
        <v>-8.4225749149131808</v>
      </c>
    </row>
    <row r="13" spans="1:23" ht="12" thickBot="1">
      <c r="A13" s="77"/>
      <c r="B13" s="66" t="s">
        <v>11</v>
      </c>
      <c r="C13" s="67"/>
      <c r="D13" s="53">
        <v>327307.37270000001</v>
      </c>
      <c r="E13" s="53">
        <v>441982.26530000003</v>
      </c>
      <c r="F13" s="54">
        <v>74.054413128507903</v>
      </c>
      <c r="G13" s="53">
        <v>493772.19689999998</v>
      </c>
      <c r="H13" s="54">
        <v>-33.712879187021699</v>
      </c>
      <c r="I13" s="53">
        <v>56388.034699999997</v>
      </c>
      <c r="J13" s="54">
        <v>17.227853511165399</v>
      </c>
      <c r="K13" s="53">
        <v>24320.287400000001</v>
      </c>
      <c r="L13" s="54">
        <v>4.9254064025248097</v>
      </c>
      <c r="M13" s="54">
        <v>1.3185595537000101</v>
      </c>
      <c r="N13" s="53">
        <v>7255880.5855</v>
      </c>
      <c r="O13" s="53">
        <v>75524729.313199997</v>
      </c>
      <c r="P13" s="53">
        <v>17649</v>
      </c>
      <c r="Q13" s="53">
        <v>13566</v>
      </c>
      <c r="R13" s="54">
        <v>30.097302078726202</v>
      </c>
      <c r="S13" s="53">
        <v>18.545377794775899</v>
      </c>
      <c r="T13" s="53">
        <v>18.449174893115099</v>
      </c>
      <c r="U13" s="55">
        <v>0.518743283233987</v>
      </c>
    </row>
    <row r="14" spans="1:23" ht="12" thickBot="1">
      <c r="A14" s="77"/>
      <c r="B14" s="66" t="s">
        <v>12</v>
      </c>
      <c r="C14" s="67"/>
      <c r="D14" s="53">
        <v>166779.5773</v>
      </c>
      <c r="E14" s="53">
        <v>207392.386</v>
      </c>
      <c r="F14" s="54">
        <v>80.417406114417304</v>
      </c>
      <c r="G14" s="53">
        <v>194380.935</v>
      </c>
      <c r="H14" s="54">
        <v>-14.1996218404855</v>
      </c>
      <c r="I14" s="53">
        <v>26347.639500000001</v>
      </c>
      <c r="J14" s="54">
        <v>15.7978812073653</v>
      </c>
      <c r="K14" s="53">
        <v>17171.668600000001</v>
      </c>
      <c r="L14" s="54">
        <v>8.8340292220530792</v>
      </c>
      <c r="M14" s="54">
        <v>0.53436687568032804</v>
      </c>
      <c r="N14" s="53">
        <v>4026650.0145</v>
      </c>
      <c r="O14" s="53">
        <v>40346879.388599999</v>
      </c>
      <c r="P14" s="53">
        <v>3171</v>
      </c>
      <c r="Q14" s="53">
        <v>3255</v>
      </c>
      <c r="R14" s="54">
        <v>-2.5806451612903198</v>
      </c>
      <c r="S14" s="53">
        <v>52.595262472406198</v>
      </c>
      <c r="T14" s="53">
        <v>47.493787496159797</v>
      </c>
      <c r="U14" s="55">
        <v>9.6994952329078892</v>
      </c>
    </row>
    <row r="15" spans="1:23" ht="12" thickBot="1">
      <c r="A15" s="77"/>
      <c r="B15" s="66" t="s">
        <v>13</v>
      </c>
      <c r="C15" s="67"/>
      <c r="D15" s="53">
        <v>124753.38280000001</v>
      </c>
      <c r="E15" s="53">
        <v>167284.18109999999</v>
      </c>
      <c r="F15" s="54">
        <v>74.575720178481404</v>
      </c>
      <c r="G15" s="53">
        <v>202317.16200000001</v>
      </c>
      <c r="H15" s="54">
        <v>-38.337716105369203</v>
      </c>
      <c r="I15" s="53">
        <v>14903.7588</v>
      </c>
      <c r="J15" s="54">
        <v>11.946576890738999</v>
      </c>
      <c r="K15" s="53">
        <v>-4376.3306000000002</v>
      </c>
      <c r="L15" s="54">
        <v>-2.1631039881826699</v>
      </c>
      <c r="M15" s="54">
        <v>-4.40553768949722</v>
      </c>
      <c r="N15" s="53">
        <v>2983364.3396999999</v>
      </c>
      <c r="O15" s="53">
        <v>31086235.438700002</v>
      </c>
      <c r="P15" s="53">
        <v>6446</v>
      </c>
      <c r="Q15" s="53">
        <v>5406</v>
      </c>
      <c r="R15" s="54">
        <v>19.237883832778401</v>
      </c>
      <c r="S15" s="53">
        <v>19.353611976419501</v>
      </c>
      <c r="T15" s="53">
        <v>19.092477561968199</v>
      </c>
      <c r="U15" s="55">
        <v>1.34927999367492</v>
      </c>
    </row>
    <row r="16" spans="1:23" ht="12" thickBot="1">
      <c r="A16" s="77"/>
      <c r="B16" s="66" t="s">
        <v>14</v>
      </c>
      <c r="C16" s="67"/>
      <c r="D16" s="53">
        <v>1108963.0965</v>
      </c>
      <c r="E16" s="53">
        <v>1467568.9727</v>
      </c>
      <c r="F16" s="54">
        <v>75.564632199858707</v>
      </c>
      <c r="G16" s="53">
        <v>1196176.3029</v>
      </c>
      <c r="H16" s="54">
        <v>-7.2909993442071297</v>
      </c>
      <c r="I16" s="53">
        <v>37837.7477</v>
      </c>
      <c r="J16" s="54">
        <v>3.4119934035153898</v>
      </c>
      <c r="K16" s="53">
        <v>18203.951400000002</v>
      </c>
      <c r="L16" s="54">
        <v>1.5218451791651899</v>
      </c>
      <c r="M16" s="54">
        <v>1.07854585351178</v>
      </c>
      <c r="N16" s="53">
        <v>23439003.687600002</v>
      </c>
      <c r="O16" s="53">
        <v>228876087.0095</v>
      </c>
      <c r="P16" s="53">
        <v>66972</v>
      </c>
      <c r="Q16" s="53">
        <v>54976</v>
      </c>
      <c r="R16" s="54">
        <v>21.820430733410898</v>
      </c>
      <c r="S16" s="53">
        <v>16.558608022755799</v>
      </c>
      <c r="T16" s="53">
        <v>17.446463282159499</v>
      </c>
      <c r="U16" s="55">
        <v>-5.3618955058515203</v>
      </c>
    </row>
    <row r="17" spans="1:21" ht="12" thickBot="1">
      <c r="A17" s="77"/>
      <c r="B17" s="66" t="s">
        <v>15</v>
      </c>
      <c r="C17" s="67"/>
      <c r="D17" s="53">
        <v>624939.47809999995</v>
      </c>
      <c r="E17" s="53">
        <v>898437.27399999998</v>
      </c>
      <c r="F17" s="54">
        <v>69.558498537984804</v>
      </c>
      <c r="G17" s="53">
        <v>523460.48349999997</v>
      </c>
      <c r="H17" s="54">
        <v>19.3861805807162</v>
      </c>
      <c r="I17" s="53">
        <v>61963.316299999999</v>
      </c>
      <c r="J17" s="54">
        <v>9.9150907362080396</v>
      </c>
      <c r="K17" s="53">
        <v>55667.3963</v>
      </c>
      <c r="L17" s="54">
        <v>10.6344983154779</v>
      </c>
      <c r="M17" s="54">
        <v>0.113098876873464</v>
      </c>
      <c r="N17" s="53">
        <v>15262635.6185</v>
      </c>
      <c r="O17" s="53">
        <v>221147846.20120001</v>
      </c>
      <c r="P17" s="53">
        <v>16778</v>
      </c>
      <c r="Q17" s="53">
        <v>14563</v>
      </c>
      <c r="R17" s="54">
        <v>15.2097782050402</v>
      </c>
      <c r="S17" s="53">
        <v>37.247555018476604</v>
      </c>
      <c r="T17" s="53">
        <v>65.432280093387405</v>
      </c>
      <c r="U17" s="55">
        <v>-75.668658146634797</v>
      </c>
    </row>
    <row r="18" spans="1:21" ht="12" customHeight="1" thickBot="1">
      <c r="A18" s="77"/>
      <c r="B18" s="66" t="s">
        <v>16</v>
      </c>
      <c r="C18" s="67"/>
      <c r="D18" s="53">
        <v>2200971.5474999999</v>
      </c>
      <c r="E18" s="53">
        <v>2707079.5405000001</v>
      </c>
      <c r="F18" s="54">
        <v>81.304280667478196</v>
      </c>
      <c r="G18" s="53">
        <v>2039274.4294</v>
      </c>
      <c r="H18" s="54">
        <v>7.9291494939979703</v>
      </c>
      <c r="I18" s="53">
        <v>305767.62790000002</v>
      </c>
      <c r="J18" s="54">
        <v>13.892393486290599</v>
      </c>
      <c r="K18" s="53">
        <v>332814.82650000002</v>
      </c>
      <c r="L18" s="54">
        <v>16.3202569355965</v>
      </c>
      <c r="M18" s="54">
        <v>-8.1268009855323994E-2</v>
      </c>
      <c r="N18" s="53">
        <v>49954520.266500004</v>
      </c>
      <c r="O18" s="53">
        <v>512146689.08829999</v>
      </c>
      <c r="P18" s="53">
        <v>106482</v>
      </c>
      <c r="Q18" s="53">
        <v>96010</v>
      </c>
      <c r="R18" s="54">
        <v>10.907197166961801</v>
      </c>
      <c r="S18" s="53">
        <v>20.669893010086199</v>
      </c>
      <c r="T18" s="53">
        <v>21.225318827205498</v>
      </c>
      <c r="U18" s="55">
        <v>-2.6871247802214202</v>
      </c>
    </row>
    <row r="19" spans="1:21" ht="12" customHeight="1" thickBot="1">
      <c r="A19" s="77"/>
      <c r="B19" s="66" t="s">
        <v>17</v>
      </c>
      <c r="C19" s="67"/>
      <c r="D19" s="53">
        <v>594777.5331</v>
      </c>
      <c r="E19" s="53">
        <v>723841.32620000001</v>
      </c>
      <c r="F19" s="54">
        <v>82.169601481922101</v>
      </c>
      <c r="G19" s="53">
        <v>648147.95460000006</v>
      </c>
      <c r="H19" s="54">
        <v>-8.2342960617591192</v>
      </c>
      <c r="I19" s="53">
        <v>22680.217700000001</v>
      </c>
      <c r="J19" s="54">
        <v>3.8132270366350198</v>
      </c>
      <c r="K19" s="53">
        <v>26732.060799999999</v>
      </c>
      <c r="L19" s="54">
        <v>4.1243763264666198</v>
      </c>
      <c r="M19" s="54">
        <v>-0.15157241824019799</v>
      </c>
      <c r="N19" s="53">
        <v>11850860.6249</v>
      </c>
      <c r="O19" s="53">
        <v>151413159.5961</v>
      </c>
      <c r="P19" s="53">
        <v>12386</v>
      </c>
      <c r="Q19" s="53">
        <v>10655</v>
      </c>
      <c r="R19" s="54">
        <v>16.245893946504001</v>
      </c>
      <c r="S19" s="53">
        <v>48.020146383013099</v>
      </c>
      <c r="T19" s="53">
        <v>47.801762252463597</v>
      </c>
      <c r="U19" s="55">
        <v>0.45477606171291901</v>
      </c>
    </row>
    <row r="20" spans="1:21" ht="12" thickBot="1">
      <c r="A20" s="77"/>
      <c r="B20" s="66" t="s">
        <v>18</v>
      </c>
      <c r="C20" s="67"/>
      <c r="D20" s="53">
        <v>1093764.7264</v>
      </c>
      <c r="E20" s="53">
        <v>1234822.4221999999</v>
      </c>
      <c r="F20" s="54">
        <v>88.576681694143005</v>
      </c>
      <c r="G20" s="53">
        <v>1062136.3232</v>
      </c>
      <c r="H20" s="54">
        <v>2.9778101463200102</v>
      </c>
      <c r="I20" s="53">
        <v>104082.6758</v>
      </c>
      <c r="J20" s="54">
        <v>9.5160022340980106</v>
      </c>
      <c r="K20" s="53">
        <v>87913.383499999996</v>
      </c>
      <c r="L20" s="54">
        <v>8.2770338966597894</v>
      </c>
      <c r="M20" s="54">
        <v>0.18392298938193</v>
      </c>
      <c r="N20" s="53">
        <v>24490891.3387</v>
      </c>
      <c r="O20" s="53">
        <v>244804774.8635</v>
      </c>
      <c r="P20" s="53">
        <v>48283</v>
      </c>
      <c r="Q20" s="53">
        <v>42569</v>
      </c>
      <c r="R20" s="54">
        <v>13.4229133876765</v>
      </c>
      <c r="S20" s="53">
        <v>22.653205608599301</v>
      </c>
      <c r="T20" s="53">
        <v>22.420447598017301</v>
      </c>
      <c r="U20" s="55">
        <v>1.0274837680968401</v>
      </c>
    </row>
    <row r="21" spans="1:21" ht="12" customHeight="1" thickBot="1">
      <c r="A21" s="77"/>
      <c r="B21" s="66" t="s">
        <v>19</v>
      </c>
      <c r="C21" s="67"/>
      <c r="D21" s="53">
        <v>427227.90970000002</v>
      </c>
      <c r="E21" s="53">
        <v>507338.17090000003</v>
      </c>
      <c r="F21" s="54">
        <v>84.209691721423795</v>
      </c>
      <c r="G21" s="53">
        <v>399610.2</v>
      </c>
      <c r="H21" s="54">
        <v>6.9111623527127204</v>
      </c>
      <c r="I21" s="53">
        <v>52070.501600000003</v>
      </c>
      <c r="J21" s="54">
        <v>12.1879915655707</v>
      </c>
      <c r="K21" s="53">
        <v>41472.816200000001</v>
      </c>
      <c r="L21" s="54">
        <v>10.3783177206187</v>
      </c>
      <c r="M21" s="54">
        <v>0.25553329556626603</v>
      </c>
      <c r="N21" s="53">
        <v>9187917.3172999993</v>
      </c>
      <c r="O21" s="53">
        <v>92881301.680399999</v>
      </c>
      <c r="P21" s="53">
        <v>37562</v>
      </c>
      <c r="Q21" s="53">
        <v>32674</v>
      </c>
      <c r="R21" s="54">
        <v>14.959906959662099</v>
      </c>
      <c r="S21" s="53">
        <v>11.3739393456153</v>
      </c>
      <c r="T21" s="53">
        <v>11.1984334271898</v>
      </c>
      <c r="U21" s="55">
        <v>1.5430530539368099</v>
      </c>
    </row>
    <row r="22" spans="1:21" ht="12" customHeight="1" thickBot="1">
      <c r="A22" s="77"/>
      <c r="B22" s="66" t="s">
        <v>20</v>
      </c>
      <c r="C22" s="67"/>
      <c r="D22" s="53">
        <v>1618688.3469</v>
      </c>
      <c r="E22" s="53">
        <v>1700942.389</v>
      </c>
      <c r="F22" s="54">
        <v>95.164207639721496</v>
      </c>
      <c r="G22" s="53">
        <v>1465737.9069999999</v>
      </c>
      <c r="H22" s="54">
        <v>10.4350470278176</v>
      </c>
      <c r="I22" s="53">
        <v>196145.0938</v>
      </c>
      <c r="J22" s="54">
        <v>12.1175329504066</v>
      </c>
      <c r="K22" s="53">
        <v>91483.549799999993</v>
      </c>
      <c r="L22" s="54">
        <v>6.2414671383674598</v>
      </c>
      <c r="M22" s="54">
        <v>1.1440476919490901</v>
      </c>
      <c r="N22" s="53">
        <v>34929063.208400004</v>
      </c>
      <c r="O22" s="53">
        <v>303412612.88249999</v>
      </c>
      <c r="P22" s="53">
        <v>97782</v>
      </c>
      <c r="Q22" s="53">
        <v>82844</v>
      </c>
      <c r="R22" s="54">
        <v>18.031480855584</v>
      </c>
      <c r="S22" s="53">
        <v>16.554052350125801</v>
      </c>
      <c r="T22" s="53">
        <v>16.281086532519002</v>
      </c>
      <c r="U22" s="55">
        <v>1.64893653731114</v>
      </c>
    </row>
    <row r="23" spans="1:21" ht="12" thickBot="1">
      <c r="A23" s="77"/>
      <c r="B23" s="66" t="s">
        <v>21</v>
      </c>
      <c r="C23" s="67"/>
      <c r="D23" s="53">
        <v>3059942.0101000001</v>
      </c>
      <c r="E23" s="53">
        <v>3795991.3076999998</v>
      </c>
      <c r="F23" s="54">
        <v>80.609826579240206</v>
      </c>
      <c r="G23" s="53">
        <v>2793739.9081999999</v>
      </c>
      <c r="H23" s="54">
        <v>9.52852128856596</v>
      </c>
      <c r="I23" s="53">
        <v>295414.50829999999</v>
      </c>
      <c r="J23" s="54">
        <v>9.6542518559149304</v>
      </c>
      <c r="K23" s="53">
        <v>267535.75829999999</v>
      </c>
      <c r="L23" s="54">
        <v>9.5762586028408307</v>
      </c>
      <c r="M23" s="54">
        <v>0.104205696379242</v>
      </c>
      <c r="N23" s="53">
        <v>67360623.490500003</v>
      </c>
      <c r="O23" s="53">
        <v>647861463.95130002</v>
      </c>
      <c r="P23" s="53">
        <v>96010</v>
      </c>
      <c r="Q23" s="53">
        <v>81444</v>
      </c>
      <c r="R23" s="54">
        <v>17.884681498944101</v>
      </c>
      <c r="S23" s="53">
        <v>31.871076034788</v>
      </c>
      <c r="T23" s="53">
        <v>29.551401490594799</v>
      </c>
      <c r="U23" s="55">
        <v>7.2783063291032297</v>
      </c>
    </row>
    <row r="24" spans="1:21" ht="12" thickBot="1">
      <c r="A24" s="77"/>
      <c r="B24" s="66" t="s">
        <v>22</v>
      </c>
      <c r="C24" s="67"/>
      <c r="D24" s="53">
        <v>330057.75550000003</v>
      </c>
      <c r="E24" s="53">
        <v>400085.6618</v>
      </c>
      <c r="F24" s="54">
        <v>82.496771820079303</v>
      </c>
      <c r="G24" s="53">
        <v>316019.53139999998</v>
      </c>
      <c r="H24" s="54">
        <v>4.4422014164153598</v>
      </c>
      <c r="I24" s="53">
        <v>52853.857900000003</v>
      </c>
      <c r="J24" s="54">
        <v>16.013517943225501</v>
      </c>
      <c r="K24" s="53">
        <v>57778.792999999998</v>
      </c>
      <c r="L24" s="54">
        <v>18.2832981063018</v>
      </c>
      <c r="M24" s="54">
        <v>-8.5237763620296003E-2</v>
      </c>
      <c r="N24" s="53">
        <v>7088845.4221999999</v>
      </c>
      <c r="O24" s="53">
        <v>61209598.171099998</v>
      </c>
      <c r="P24" s="53">
        <v>30780</v>
      </c>
      <c r="Q24" s="53">
        <v>27910</v>
      </c>
      <c r="R24" s="54">
        <v>10.2830526692942</v>
      </c>
      <c r="S24" s="53">
        <v>10.7231239603639</v>
      </c>
      <c r="T24" s="53">
        <v>10.5804094016482</v>
      </c>
      <c r="U24" s="55">
        <v>1.3309046807929701</v>
      </c>
    </row>
    <row r="25" spans="1:21" ht="12" thickBot="1">
      <c r="A25" s="77"/>
      <c r="B25" s="66" t="s">
        <v>23</v>
      </c>
      <c r="C25" s="67"/>
      <c r="D25" s="53">
        <v>313609.53169999999</v>
      </c>
      <c r="E25" s="53">
        <v>388209.03909999999</v>
      </c>
      <c r="F25" s="54">
        <v>80.783675832755804</v>
      </c>
      <c r="G25" s="53">
        <v>336752.94059999997</v>
      </c>
      <c r="H25" s="54">
        <v>-6.8725187250822302</v>
      </c>
      <c r="I25" s="53">
        <v>25230.384900000001</v>
      </c>
      <c r="J25" s="54">
        <v>8.0451588200244792</v>
      </c>
      <c r="K25" s="53">
        <v>13948.1266</v>
      </c>
      <c r="L25" s="54">
        <v>4.1419464890635602</v>
      </c>
      <c r="M25" s="54">
        <v>0.80887266251225498</v>
      </c>
      <c r="N25" s="53">
        <v>6667335.1268999996</v>
      </c>
      <c r="O25" s="53">
        <v>68194501.496700004</v>
      </c>
      <c r="P25" s="53">
        <v>24598</v>
      </c>
      <c r="Q25" s="53">
        <v>21861</v>
      </c>
      <c r="R25" s="54">
        <v>12.520012808197301</v>
      </c>
      <c r="S25" s="53">
        <v>12.7493914830474</v>
      </c>
      <c r="T25" s="53">
        <v>13.339989012396501</v>
      </c>
      <c r="U25" s="55">
        <v>-4.6323585728339296</v>
      </c>
    </row>
    <row r="26" spans="1:21" ht="12" thickBot="1">
      <c r="A26" s="77"/>
      <c r="B26" s="66" t="s">
        <v>24</v>
      </c>
      <c r="C26" s="67"/>
      <c r="D26" s="53">
        <v>705183.33620000002</v>
      </c>
      <c r="E26" s="53">
        <v>1009164.9358</v>
      </c>
      <c r="F26" s="54">
        <v>69.877907087702894</v>
      </c>
      <c r="G26" s="53">
        <v>994865.3922</v>
      </c>
      <c r="H26" s="54">
        <v>-29.1177136395719</v>
      </c>
      <c r="I26" s="53">
        <v>131111.283</v>
      </c>
      <c r="J26" s="54">
        <v>18.592510099078002</v>
      </c>
      <c r="K26" s="53">
        <v>91561.861900000004</v>
      </c>
      <c r="L26" s="54">
        <v>9.2034422563965403</v>
      </c>
      <c r="M26" s="54">
        <v>0.43194208024290998</v>
      </c>
      <c r="N26" s="53">
        <v>15916884.079</v>
      </c>
      <c r="O26" s="53">
        <v>144639888.91690001</v>
      </c>
      <c r="P26" s="53">
        <v>49117</v>
      </c>
      <c r="Q26" s="53">
        <v>42332</v>
      </c>
      <c r="R26" s="54">
        <v>16.028063876027598</v>
      </c>
      <c r="S26" s="53">
        <v>14.357215143433001</v>
      </c>
      <c r="T26" s="53">
        <v>13.606988469715599</v>
      </c>
      <c r="U26" s="55">
        <v>5.2254331095720801</v>
      </c>
    </row>
    <row r="27" spans="1:21" ht="12" thickBot="1">
      <c r="A27" s="77"/>
      <c r="B27" s="66" t="s">
        <v>25</v>
      </c>
      <c r="C27" s="67"/>
      <c r="D27" s="53">
        <v>289216.7145</v>
      </c>
      <c r="E27" s="53">
        <v>382840.03259999998</v>
      </c>
      <c r="F27" s="54">
        <v>75.545055342260994</v>
      </c>
      <c r="G27" s="53">
        <v>287985.33669999999</v>
      </c>
      <c r="H27" s="54">
        <v>0.42758350619871399</v>
      </c>
      <c r="I27" s="53">
        <v>81357.752299999993</v>
      </c>
      <c r="J27" s="54">
        <v>28.130377056752</v>
      </c>
      <c r="K27" s="53">
        <v>93087.804300000003</v>
      </c>
      <c r="L27" s="54">
        <v>32.323800012419198</v>
      </c>
      <c r="M27" s="54">
        <v>-0.12601062070598201</v>
      </c>
      <c r="N27" s="53">
        <v>6452845.2084999997</v>
      </c>
      <c r="O27" s="53">
        <v>54357658.2324</v>
      </c>
      <c r="P27" s="53">
        <v>38344</v>
      </c>
      <c r="Q27" s="53">
        <v>36654</v>
      </c>
      <c r="R27" s="54">
        <v>4.6106836907295197</v>
      </c>
      <c r="S27" s="53">
        <v>7.5426850224285404</v>
      </c>
      <c r="T27" s="53">
        <v>7.5588656135756001</v>
      </c>
      <c r="U27" s="55">
        <v>-0.214520308072565</v>
      </c>
    </row>
    <row r="28" spans="1:21" ht="12" thickBot="1">
      <c r="A28" s="77"/>
      <c r="B28" s="66" t="s">
        <v>26</v>
      </c>
      <c r="C28" s="67"/>
      <c r="D28" s="53">
        <v>1038313.5158000001</v>
      </c>
      <c r="E28" s="53">
        <v>1208189.2490000001</v>
      </c>
      <c r="F28" s="54">
        <v>85.939642043611698</v>
      </c>
      <c r="G28" s="53">
        <v>1027475.8901</v>
      </c>
      <c r="H28" s="54">
        <v>1.0547815091744199</v>
      </c>
      <c r="I28" s="53">
        <v>48553.939400000003</v>
      </c>
      <c r="J28" s="54">
        <v>4.6762310863872498</v>
      </c>
      <c r="K28" s="53">
        <v>22789.857199999999</v>
      </c>
      <c r="L28" s="54">
        <v>2.2180430139126601</v>
      </c>
      <c r="M28" s="54">
        <v>1.1305065219978701</v>
      </c>
      <c r="N28" s="53">
        <v>22607193.855799999</v>
      </c>
      <c r="O28" s="53">
        <v>192047610.49340001</v>
      </c>
      <c r="P28" s="53">
        <v>49167</v>
      </c>
      <c r="Q28" s="53">
        <v>44495</v>
      </c>
      <c r="R28" s="54">
        <v>10.500056186088299</v>
      </c>
      <c r="S28" s="53">
        <v>21.1180978257775</v>
      </c>
      <c r="T28" s="53">
        <v>20.4926720125857</v>
      </c>
      <c r="U28" s="55">
        <v>2.9615631973650398</v>
      </c>
    </row>
    <row r="29" spans="1:21" ht="12" thickBot="1">
      <c r="A29" s="77"/>
      <c r="B29" s="66" t="s">
        <v>27</v>
      </c>
      <c r="C29" s="67"/>
      <c r="D29" s="53">
        <v>627748.32440000004</v>
      </c>
      <c r="E29" s="53">
        <v>712011.69440000004</v>
      </c>
      <c r="F29" s="54">
        <v>88.165451401608294</v>
      </c>
      <c r="G29" s="53">
        <v>660925.55850000004</v>
      </c>
      <c r="H29" s="54">
        <v>-5.0198140582272703</v>
      </c>
      <c r="I29" s="53">
        <v>100368.3361</v>
      </c>
      <c r="J29" s="54">
        <v>15.988626683461399</v>
      </c>
      <c r="K29" s="53">
        <v>96398.378200000006</v>
      </c>
      <c r="L29" s="54">
        <v>14.585360932142001</v>
      </c>
      <c r="M29" s="54">
        <v>4.1182828737672997E-2</v>
      </c>
      <c r="N29" s="53">
        <v>15234917.6929</v>
      </c>
      <c r="O29" s="53">
        <v>144045287.18700001</v>
      </c>
      <c r="P29" s="53">
        <v>93241</v>
      </c>
      <c r="Q29" s="53">
        <v>87283</v>
      </c>
      <c r="R29" s="54">
        <v>6.8260715144988096</v>
      </c>
      <c r="S29" s="53">
        <v>6.7325353052841601</v>
      </c>
      <c r="T29" s="53">
        <v>6.55306231339436</v>
      </c>
      <c r="U29" s="55">
        <v>2.6657564164414</v>
      </c>
    </row>
    <row r="30" spans="1:21" ht="12" thickBot="1">
      <c r="A30" s="77"/>
      <c r="B30" s="66" t="s">
        <v>28</v>
      </c>
      <c r="C30" s="67"/>
      <c r="D30" s="53">
        <v>1468111.2335999999</v>
      </c>
      <c r="E30" s="53">
        <v>1861056.4867</v>
      </c>
      <c r="F30" s="54">
        <v>78.885904006236501</v>
      </c>
      <c r="G30" s="53">
        <v>1658633.72</v>
      </c>
      <c r="H30" s="54">
        <v>-11.4867124732036</v>
      </c>
      <c r="I30" s="53">
        <v>156199.75140000001</v>
      </c>
      <c r="J30" s="54">
        <v>10.639503862182</v>
      </c>
      <c r="K30" s="53">
        <v>113705.3717</v>
      </c>
      <c r="L30" s="54">
        <v>6.8553635639338104</v>
      </c>
      <c r="M30" s="54">
        <v>0.37372358987680099</v>
      </c>
      <c r="N30" s="53">
        <v>29389165.117400002</v>
      </c>
      <c r="O30" s="53">
        <v>265439802.46110001</v>
      </c>
      <c r="P30" s="53">
        <v>86315</v>
      </c>
      <c r="Q30" s="53">
        <v>74500</v>
      </c>
      <c r="R30" s="54">
        <v>15.8590604026846</v>
      </c>
      <c r="S30" s="53">
        <v>17.008761323060899</v>
      </c>
      <c r="T30" s="53">
        <v>16.6562997691275</v>
      </c>
      <c r="U30" s="55">
        <v>2.0722352865019502</v>
      </c>
    </row>
    <row r="31" spans="1:21" ht="12" thickBot="1">
      <c r="A31" s="77"/>
      <c r="B31" s="66" t="s">
        <v>29</v>
      </c>
      <c r="C31" s="67"/>
      <c r="D31" s="53">
        <v>996506.19380000001</v>
      </c>
      <c r="E31" s="53">
        <v>1091508.0859999999</v>
      </c>
      <c r="F31" s="54">
        <v>91.296272247679894</v>
      </c>
      <c r="G31" s="53">
        <v>1028153.3375</v>
      </c>
      <c r="H31" s="54">
        <v>-3.0780567981183999</v>
      </c>
      <c r="I31" s="53">
        <v>43046.471799999999</v>
      </c>
      <c r="J31" s="54">
        <v>4.3197395126918297</v>
      </c>
      <c r="K31" s="53">
        <v>-16985.0072</v>
      </c>
      <c r="L31" s="54">
        <v>-1.65199164176229</v>
      </c>
      <c r="M31" s="54">
        <v>-3.5343805447430099</v>
      </c>
      <c r="N31" s="53">
        <v>21881014.382599998</v>
      </c>
      <c r="O31" s="53">
        <v>251924503.30880001</v>
      </c>
      <c r="P31" s="53">
        <v>36256</v>
      </c>
      <c r="Q31" s="53">
        <v>30275</v>
      </c>
      <c r="R31" s="54">
        <v>19.755573905862899</v>
      </c>
      <c r="S31" s="53">
        <v>27.4852767486761</v>
      </c>
      <c r="T31" s="53">
        <v>26.529124587943802</v>
      </c>
      <c r="U31" s="55">
        <v>3.47877945517974</v>
      </c>
    </row>
    <row r="32" spans="1:21" ht="12" thickBot="1">
      <c r="A32" s="77"/>
      <c r="B32" s="66" t="s">
        <v>30</v>
      </c>
      <c r="C32" s="67"/>
      <c r="D32" s="53">
        <v>139860.88829999999</v>
      </c>
      <c r="E32" s="53">
        <v>199572.8469</v>
      </c>
      <c r="F32" s="54">
        <v>70.080118850075905</v>
      </c>
      <c r="G32" s="53">
        <v>148231.24950000001</v>
      </c>
      <c r="H32" s="54">
        <v>-5.6468263124234301</v>
      </c>
      <c r="I32" s="53">
        <v>36329.541499999999</v>
      </c>
      <c r="J32" s="54">
        <v>25.975483168728001</v>
      </c>
      <c r="K32" s="53">
        <v>41069.1302</v>
      </c>
      <c r="L32" s="54">
        <v>27.706121575936699</v>
      </c>
      <c r="M32" s="54">
        <v>-0.11540513950305201</v>
      </c>
      <c r="N32" s="53">
        <v>2981030.2154999999</v>
      </c>
      <c r="O32" s="53">
        <v>27693831.692299999</v>
      </c>
      <c r="P32" s="53">
        <v>29268</v>
      </c>
      <c r="Q32" s="53">
        <v>27068</v>
      </c>
      <c r="R32" s="54">
        <v>8.1276784394857398</v>
      </c>
      <c r="S32" s="53">
        <v>4.7786281365313696</v>
      </c>
      <c r="T32" s="53">
        <v>4.6489902837298702</v>
      </c>
      <c r="U32" s="55">
        <v>2.7128675657026502</v>
      </c>
    </row>
    <row r="33" spans="1:21" ht="12" thickBot="1">
      <c r="A33" s="77"/>
      <c r="B33" s="66" t="s">
        <v>74</v>
      </c>
      <c r="C33" s="67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3">
        <v>0</v>
      </c>
      <c r="O33" s="53">
        <v>172.99539999999999</v>
      </c>
      <c r="P33" s="56"/>
      <c r="Q33" s="56"/>
      <c r="R33" s="56"/>
      <c r="S33" s="56"/>
      <c r="T33" s="56"/>
      <c r="U33" s="57"/>
    </row>
    <row r="34" spans="1:21" ht="12" thickBot="1">
      <c r="A34" s="77"/>
      <c r="B34" s="66" t="s">
        <v>75</v>
      </c>
      <c r="C34" s="67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3">
        <v>1</v>
      </c>
      <c r="P34" s="56"/>
      <c r="Q34" s="56"/>
      <c r="R34" s="56"/>
      <c r="S34" s="56"/>
      <c r="T34" s="56"/>
      <c r="U34" s="57"/>
    </row>
    <row r="35" spans="1:21" ht="12" customHeight="1" thickBot="1">
      <c r="A35" s="77"/>
      <c r="B35" s="66" t="s">
        <v>31</v>
      </c>
      <c r="C35" s="67"/>
      <c r="D35" s="53">
        <v>241577.24559999999</v>
      </c>
      <c r="E35" s="53">
        <v>225243.60219999999</v>
      </c>
      <c r="F35" s="54">
        <v>107.25154598863899</v>
      </c>
      <c r="G35" s="53">
        <v>207041.32260000001</v>
      </c>
      <c r="H35" s="54">
        <v>16.680690871900399</v>
      </c>
      <c r="I35" s="53">
        <v>26624.1384</v>
      </c>
      <c r="J35" s="54">
        <v>11.020962812070399</v>
      </c>
      <c r="K35" s="53">
        <v>21463.242600000001</v>
      </c>
      <c r="L35" s="54">
        <v>10.3666467787528</v>
      </c>
      <c r="M35" s="54">
        <v>0.24045275432892901</v>
      </c>
      <c r="N35" s="53">
        <v>3956073.1433000001</v>
      </c>
      <c r="O35" s="53">
        <v>39157953.460600004</v>
      </c>
      <c r="P35" s="53">
        <v>14997</v>
      </c>
      <c r="Q35" s="53">
        <v>12769</v>
      </c>
      <c r="R35" s="54">
        <v>17.448508105568202</v>
      </c>
      <c r="S35" s="53">
        <v>16.108371380942899</v>
      </c>
      <c r="T35" s="53">
        <v>14.8604768423526</v>
      </c>
      <c r="U35" s="55">
        <v>7.7468696808580804</v>
      </c>
    </row>
    <row r="36" spans="1:21" ht="12" customHeight="1" thickBot="1">
      <c r="A36" s="77"/>
      <c r="B36" s="66" t="s">
        <v>68</v>
      </c>
      <c r="C36" s="67"/>
      <c r="D36" s="53">
        <v>89678.720000000001</v>
      </c>
      <c r="E36" s="56"/>
      <c r="F36" s="56"/>
      <c r="G36" s="56"/>
      <c r="H36" s="56"/>
      <c r="I36" s="53">
        <v>3702.91</v>
      </c>
      <c r="J36" s="54">
        <v>4.1290843580283001</v>
      </c>
      <c r="K36" s="56"/>
      <c r="L36" s="56"/>
      <c r="M36" s="56"/>
      <c r="N36" s="53">
        <v>2298760.86</v>
      </c>
      <c r="O36" s="53">
        <v>13028686.76</v>
      </c>
      <c r="P36" s="53">
        <v>82</v>
      </c>
      <c r="Q36" s="53">
        <v>81</v>
      </c>
      <c r="R36" s="54">
        <v>1.2345679012345701</v>
      </c>
      <c r="S36" s="53">
        <v>1093.64292682927</v>
      </c>
      <c r="T36" s="53">
        <v>1244.30790123457</v>
      </c>
      <c r="U36" s="55">
        <v>-13.776432024492101</v>
      </c>
    </row>
    <row r="37" spans="1:21" ht="12" thickBot="1">
      <c r="A37" s="77"/>
      <c r="B37" s="66" t="s">
        <v>35</v>
      </c>
      <c r="C37" s="67"/>
      <c r="D37" s="53">
        <v>450700.08</v>
      </c>
      <c r="E37" s="53">
        <v>277723.03509999998</v>
      </c>
      <c r="F37" s="54">
        <v>162.28401070070299</v>
      </c>
      <c r="G37" s="53">
        <v>628203.55000000005</v>
      </c>
      <c r="H37" s="54">
        <v>-28.255725393465202</v>
      </c>
      <c r="I37" s="53">
        <v>-56562.559999999998</v>
      </c>
      <c r="J37" s="54">
        <v>-12.5499334280127</v>
      </c>
      <c r="K37" s="53">
        <v>-91038.720000000001</v>
      </c>
      <c r="L37" s="54">
        <v>-14.491914284788701</v>
      </c>
      <c r="M37" s="54">
        <v>-0.37869776727968102</v>
      </c>
      <c r="N37" s="53">
        <v>6346365.2999999998</v>
      </c>
      <c r="O37" s="53">
        <v>100155840.03</v>
      </c>
      <c r="P37" s="53">
        <v>169</v>
      </c>
      <c r="Q37" s="53">
        <v>174</v>
      </c>
      <c r="R37" s="54">
        <v>-2.8735632183908102</v>
      </c>
      <c r="S37" s="53">
        <v>2666.8643786982202</v>
      </c>
      <c r="T37" s="53">
        <v>2537.0228160919501</v>
      </c>
      <c r="U37" s="55">
        <v>4.8686976226984102</v>
      </c>
    </row>
    <row r="38" spans="1:21" ht="12" thickBot="1">
      <c r="A38" s="77"/>
      <c r="B38" s="66" t="s">
        <v>36</v>
      </c>
      <c r="C38" s="67"/>
      <c r="D38" s="53">
        <v>218917.12</v>
      </c>
      <c r="E38" s="53">
        <v>282676.85800000001</v>
      </c>
      <c r="F38" s="54">
        <v>77.444302143757398</v>
      </c>
      <c r="G38" s="53">
        <v>907200.82</v>
      </c>
      <c r="H38" s="54">
        <v>-75.868945973836304</v>
      </c>
      <c r="I38" s="53">
        <v>-9903.1</v>
      </c>
      <c r="J38" s="54">
        <v>-4.5236754439305598</v>
      </c>
      <c r="K38" s="53">
        <v>-39219.129999999997</v>
      </c>
      <c r="L38" s="54">
        <v>-4.3230924328309097</v>
      </c>
      <c r="M38" s="54">
        <v>-0.74749312389132505</v>
      </c>
      <c r="N38" s="53">
        <v>7994030.3700000001</v>
      </c>
      <c r="O38" s="53">
        <v>105655035.47</v>
      </c>
      <c r="P38" s="53">
        <v>88</v>
      </c>
      <c r="Q38" s="53">
        <v>158</v>
      </c>
      <c r="R38" s="54">
        <v>-44.303797468354396</v>
      </c>
      <c r="S38" s="53">
        <v>2487.6945454545498</v>
      </c>
      <c r="T38" s="53">
        <v>2450.90867088608</v>
      </c>
      <c r="U38" s="55">
        <v>1.4787134793410901</v>
      </c>
    </row>
    <row r="39" spans="1:21" ht="12" thickBot="1">
      <c r="A39" s="77"/>
      <c r="B39" s="66" t="s">
        <v>37</v>
      </c>
      <c r="C39" s="67"/>
      <c r="D39" s="53">
        <v>260942.07</v>
      </c>
      <c r="E39" s="53">
        <v>160789.85</v>
      </c>
      <c r="F39" s="54">
        <v>162.287650619738</v>
      </c>
      <c r="G39" s="53">
        <v>509285.02</v>
      </c>
      <c r="H39" s="54">
        <v>-48.7630580612797</v>
      </c>
      <c r="I39" s="53">
        <v>-40494.35</v>
      </c>
      <c r="J39" s="54">
        <v>-15.5185210265252</v>
      </c>
      <c r="K39" s="53">
        <v>-78754.89</v>
      </c>
      <c r="L39" s="54">
        <v>-15.4638143489867</v>
      </c>
      <c r="M39" s="54">
        <v>-0.48581796000222999</v>
      </c>
      <c r="N39" s="53">
        <v>5555688.3300000001</v>
      </c>
      <c r="O39" s="53">
        <v>67864638.709999993</v>
      </c>
      <c r="P39" s="53">
        <v>161</v>
      </c>
      <c r="Q39" s="53">
        <v>171</v>
      </c>
      <c r="R39" s="54">
        <v>-5.84795321637427</v>
      </c>
      <c r="S39" s="53">
        <v>1620.7581987577601</v>
      </c>
      <c r="T39" s="53">
        <v>1856.3267251462</v>
      </c>
      <c r="U39" s="55">
        <v>-14.534464583858799</v>
      </c>
    </row>
    <row r="40" spans="1:21" ht="12" customHeight="1" thickBot="1">
      <c r="A40" s="77"/>
      <c r="B40" s="66" t="s">
        <v>70</v>
      </c>
      <c r="C40" s="67"/>
      <c r="D40" s="53">
        <v>0</v>
      </c>
      <c r="E40" s="56"/>
      <c r="F40" s="56"/>
      <c r="G40" s="53">
        <v>9.3699999999999992</v>
      </c>
      <c r="H40" s="54">
        <v>-100</v>
      </c>
      <c r="I40" s="53">
        <v>0</v>
      </c>
      <c r="J40" s="56"/>
      <c r="K40" s="53">
        <v>0.24</v>
      </c>
      <c r="L40" s="54">
        <v>2.5613660618996801</v>
      </c>
      <c r="M40" s="54">
        <v>-1</v>
      </c>
      <c r="N40" s="53">
        <v>148.41</v>
      </c>
      <c r="O40" s="53">
        <v>3831.45</v>
      </c>
      <c r="P40" s="53">
        <v>2</v>
      </c>
      <c r="Q40" s="56"/>
      <c r="R40" s="56"/>
      <c r="S40" s="53">
        <v>0</v>
      </c>
      <c r="T40" s="56"/>
      <c r="U40" s="57"/>
    </row>
    <row r="41" spans="1:21" ht="12" customHeight="1" thickBot="1">
      <c r="A41" s="77"/>
      <c r="B41" s="66" t="s">
        <v>32</v>
      </c>
      <c r="C41" s="67"/>
      <c r="D41" s="53">
        <v>219304.70170000001</v>
      </c>
      <c r="E41" s="53">
        <v>146733.3872</v>
      </c>
      <c r="F41" s="54">
        <v>149.457942656966</v>
      </c>
      <c r="G41" s="53">
        <v>326187.60729999997</v>
      </c>
      <c r="H41" s="54">
        <v>-32.7673103477834</v>
      </c>
      <c r="I41" s="53">
        <v>14710.653700000001</v>
      </c>
      <c r="J41" s="54">
        <v>6.7078606094472102</v>
      </c>
      <c r="K41" s="53">
        <v>17578.453799999999</v>
      </c>
      <c r="L41" s="54">
        <v>5.3890624311281101</v>
      </c>
      <c r="M41" s="54">
        <v>-0.16314290964544301</v>
      </c>
      <c r="N41" s="53">
        <v>4353787.5429999996</v>
      </c>
      <c r="O41" s="53">
        <v>43694564.047700003</v>
      </c>
      <c r="P41" s="53">
        <v>320</v>
      </c>
      <c r="Q41" s="53">
        <v>241</v>
      </c>
      <c r="R41" s="54">
        <v>32.7800829875519</v>
      </c>
      <c r="S41" s="53">
        <v>685.32719281250002</v>
      </c>
      <c r="T41" s="53">
        <v>713.38085726141105</v>
      </c>
      <c r="U41" s="55">
        <v>-4.09347020563738</v>
      </c>
    </row>
    <row r="42" spans="1:21" ht="12" thickBot="1">
      <c r="A42" s="77"/>
      <c r="B42" s="66" t="s">
        <v>33</v>
      </c>
      <c r="C42" s="67"/>
      <c r="D42" s="53">
        <v>558767.66220000002</v>
      </c>
      <c r="E42" s="53">
        <v>462543.30849999998</v>
      </c>
      <c r="F42" s="54">
        <v>120.80331764220099</v>
      </c>
      <c r="G42" s="53">
        <v>1043337.3758</v>
      </c>
      <c r="H42" s="54">
        <v>-46.444201543958499</v>
      </c>
      <c r="I42" s="53">
        <v>33528.182699999998</v>
      </c>
      <c r="J42" s="54">
        <v>6.0003799375203002</v>
      </c>
      <c r="K42" s="53">
        <v>50571.132400000002</v>
      </c>
      <c r="L42" s="54">
        <v>4.8470546127252101</v>
      </c>
      <c r="M42" s="54">
        <v>-0.337009453638416</v>
      </c>
      <c r="N42" s="53">
        <v>9456064.1583999991</v>
      </c>
      <c r="O42" s="53">
        <v>111363253.2129</v>
      </c>
      <c r="P42" s="53">
        <v>2614</v>
      </c>
      <c r="Q42" s="53">
        <v>2478</v>
      </c>
      <c r="R42" s="54">
        <v>5.4882970137207296</v>
      </c>
      <c r="S42" s="53">
        <v>213.75962593726101</v>
      </c>
      <c r="T42" s="53">
        <v>240.319086924939</v>
      </c>
      <c r="U42" s="55">
        <v>-12.424919285493999</v>
      </c>
    </row>
    <row r="43" spans="1:21" ht="12" thickBot="1">
      <c r="A43" s="77"/>
      <c r="B43" s="66" t="s">
        <v>38</v>
      </c>
      <c r="C43" s="67"/>
      <c r="D43" s="53">
        <v>123471.03</v>
      </c>
      <c r="E43" s="53">
        <v>119072.432</v>
      </c>
      <c r="F43" s="54">
        <v>103.69405237309699</v>
      </c>
      <c r="G43" s="53">
        <v>239423.93</v>
      </c>
      <c r="H43" s="54">
        <v>-48.4299543491747</v>
      </c>
      <c r="I43" s="53">
        <v>-5265.58</v>
      </c>
      <c r="J43" s="54">
        <v>-4.2646279050235503</v>
      </c>
      <c r="K43" s="53">
        <v>-29339.29</v>
      </c>
      <c r="L43" s="54">
        <v>-12.254117623079701</v>
      </c>
      <c r="M43" s="54">
        <v>-0.82052803595451695</v>
      </c>
      <c r="N43" s="53">
        <v>2361049.9900000002</v>
      </c>
      <c r="O43" s="53">
        <v>45056916.18</v>
      </c>
      <c r="P43" s="53">
        <v>83</v>
      </c>
      <c r="Q43" s="53">
        <v>110</v>
      </c>
      <c r="R43" s="54">
        <v>-24.545454545454501</v>
      </c>
      <c r="S43" s="53">
        <v>1487.60277108434</v>
      </c>
      <c r="T43" s="53">
        <v>1547.1881818181801</v>
      </c>
      <c r="U43" s="55">
        <v>-4.0054651612682797</v>
      </c>
    </row>
    <row r="44" spans="1:21" ht="12" thickBot="1">
      <c r="A44" s="77"/>
      <c r="B44" s="66" t="s">
        <v>39</v>
      </c>
      <c r="C44" s="67"/>
      <c r="D44" s="53">
        <v>139737.65</v>
      </c>
      <c r="E44" s="53">
        <v>24317.644</v>
      </c>
      <c r="F44" s="54">
        <v>574.63482070878297</v>
      </c>
      <c r="G44" s="53">
        <v>124005.16</v>
      </c>
      <c r="H44" s="54">
        <v>12.686963994079001</v>
      </c>
      <c r="I44" s="53">
        <v>17783.97</v>
      </c>
      <c r="J44" s="54">
        <v>12.726684612200099</v>
      </c>
      <c r="K44" s="53">
        <v>16801.23</v>
      </c>
      <c r="L44" s="54">
        <v>13.548815226721199</v>
      </c>
      <c r="M44" s="54">
        <v>5.8492146110731003E-2</v>
      </c>
      <c r="N44" s="53">
        <v>1511341.02</v>
      </c>
      <c r="O44" s="53">
        <v>17598329.48</v>
      </c>
      <c r="P44" s="53">
        <v>107</v>
      </c>
      <c r="Q44" s="53">
        <v>67</v>
      </c>
      <c r="R44" s="54">
        <v>59.701492537313399</v>
      </c>
      <c r="S44" s="53">
        <v>1305.9593457943899</v>
      </c>
      <c r="T44" s="53">
        <v>1354.7907462686601</v>
      </c>
      <c r="U44" s="55">
        <v>-3.73912102482493</v>
      </c>
    </row>
    <row r="45" spans="1:21" ht="12" thickBot="1">
      <c r="A45" s="78"/>
      <c r="B45" s="66" t="s">
        <v>34</v>
      </c>
      <c r="C45" s="67"/>
      <c r="D45" s="58">
        <v>50874.303200000002</v>
      </c>
      <c r="E45" s="59"/>
      <c r="F45" s="59"/>
      <c r="G45" s="58">
        <v>29641.290499999999</v>
      </c>
      <c r="H45" s="60">
        <v>71.633226292897106</v>
      </c>
      <c r="I45" s="58">
        <v>3812.0976000000001</v>
      </c>
      <c r="J45" s="60">
        <v>7.4931691644279903</v>
      </c>
      <c r="K45" s="58">
        <v>2328.4218000000001</v>
      </c>
      <c r="L45" s="60">
        <v>7.85533207469493</v>
      </c>
      <c r="M45" s="60">
        <v>0.63720233163939599</v>
      </c>
      <c r="N45" s="58">
        <v>1071914.1099</v>
      </c>
      <c r="O45" s="58">
        <v>5668979.2615999999</v>
      </c>
      <c r="P45" s="58">
        <v>33</v>
      </c>
      <c r="Q45" s="58">
        <v>28</v>
      </c>
      <c r="R45" s="60">
        <v>17.8571428571429</v>
      </c>
      <c r="S45" s="58">
        <v>1541.6455515151499</v>
      </c>
      <c r="T45" s="58">
        <v>2287.4337142857098</v>
      </c>
      <c r="U45" s="61">
        <v>-48.376110970358397</v>
      </c>
    </row>
  </sheetData>
  <mergeCells count="43"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2:C32"/>
    <mergeCell ref="B33:C33"/>
    <mergeCell ref="B34:C34"/>
    <mergeCell ref="B23:C23"/>
    <mergeCell ref="B24:C24"/>
    <mergeCell ref="B25:C25"/>
    <mergeCell ref="B14:C14"/>
    <mergeCell ref="B15:C15"/>
    <mergeCell ref="B16:C16"/>
    <mergeCell ref="B17:C17"/>
    <mergeCell ref="B31:C31"/>
    <mergeCell ref="B28:C28"/>
    <mergeCell ref="B29:C29"/>
    <mergeCell ref="B21:C21"/>
    <mergeCell ref="B22:C22"/>
    <mergeCell ref="B26:C26"/>
    <mergeCell ref="B27:C27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30:C30"/>
    <mergeCell ref="B19:C19"/>
    <mergeCell ref="B20:C20"/>
    <mergeCell ref="B35:C35"/>
    <mergeCell ref="B36:C36"/>
    <mergeCell ref="B13:C13"/>
  </mergeCells>
  <phoneticPr fontId="21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2"/>
  <sheetViews>
    <sheetView topLeftCell="A16" workbookViewId="0">
      <selection activeCell="B33" sqref="B33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7" t="s">
        <v>72</v>
      </c>
      <c r="B1" s="37" t="s">
        <v>62</v>
      </c>
      <c r="C1" s="37" t="s">
        <v>63</v>
      </c>
      <c r="D1" s="37" t="s">
        <v>64</v>
      </c>
      <c r="E1" s="37" t="s">
        <v>65</v>
      </c>
      <c r="F1" s="37" t="s">
        <v>66</v>
      </c>
      <c r="G1" s="37" t="s">
        <v>65</v>
      </c>
      <c r="H1" s="37" t="s">
        <v>67</v>
      </c>
    </row>
    <row r="2" spans="1:8">
      <c r="A2" s="36">
        <v>1</v>
      </c>
      <c r="B2" s="36">
        <v>12</v>
      </c>
      <c r="C2" s="36">
        <v>102477</v>
      </c>
      <c r="D2" s="36">
        <v>778503.09329572599</v>
      </c>
      <c r="E2" s="36">
        <v>667679.19197521405</v>
      </c>
      <c r="F2" s="36">
        <v>110823.901320513</v>
      </c>
      <c r="G2" s="36">
        <v>667679.19197521405</v>
      </c>
      <c r="H2" s="36">
        <v>0.14235512006939999</v>
      </c>
    </row>
    <row r="3" spans="1:8">
      <c r="A3" s="36">
        <v>2</v>
      </c>
      <c r="B3" s="36">
        <v>13</v>
      </c>
      <c r="C3" s="36">
        <v>15480</v>
      </c>
      <c r="D3" s="36">
        <v>127494.162865434</v>
      </c>
      <c r="E3" s="36">
        <v>100919.726964382</v>
      </c>
      <c r="F3" s="36">
        <v>26574.435901051402</v>
      </c>
      <c r="G3" s="36">
        <v>100919.726964382</v>
      </c>
      <c r="H3" s="36">
        <v>0.20843649076781601</v>
      </c>
    </row>
    <row r="4" spans="1:8">
      <c r="A4" s="36">
        <v>3</v>
      </c>
      <c r="B4" s="36">
        <v>14</v>
      </c>
      <c r="C4" s="36">
        <v>141101</v>
      </c>
      <c r="D4" s="36">
        <v>214510.97213760699</v>
      </c>
      <c r="E4" s="36">
        <v>158924.33670854699</v>
      </c>
      <c r="F4" s="36">
        <v>55586.635429059803</v>
      </c>
      <c r="G4" s="36">
        <v>158924.33670854699</v>
      </c>
      <c r="H4" s="36">
        <v>0.25913189835996597</v>
      </c>
    </row>
    <row r="5" spans="1:8">
      <c r="A5" s="36">
        <v>4</v>
      </c>
      <c r="B5" s="36">
        <v>15</v>
      </c>
      <c r="C5" s="36">
        <v>4373</v>
      </c>
      <c r="D5" s="36">
        <v>52553.1916444444</v>
      </c>
      <c r="E5" s="36">
        <v>41535.473455555599</v>
      </c>
      <c r="F5" s="36">
        <v>11017.718188888901</v>
      </c>
      <c r="G5" s="36">
        <v>41535.473455555599</v>
      </c>
      <c r="H5" s="36">
        <v>0.20964888799581799</v>
      </c>
    </row>
    <row r="6" spans="1:8">
      <c r="A6" s="36">
        <v>5</v>
      </c>
      <c r="B6" s="36">
        <v>16</v>
      </c>
      <c r="C6" s="36">
        <v>2962</v>
      </c>
      <c r="D6" s="36">
        <v>148064.51231709399</v>
      </c>
      <c r="E6" s="36">
        <v>139367.45901709399</v>
      </c>
      <c r="F6" s="36">
        <v>8697.0532999999996</v>
      </c>
      <c r="G6" s="36">
        <v>139367.45901709399</v>
      </c>
      <c r="H6" s="36">
        <v>5.8738269987169099E-2</v>
      </c>
    </row>
    <row r="7" spans="1:8">
      <c r="A7" s="36">
        <v>6</v>
      </c>
      <c r="B7" s="36">
        <v>17</v>
      </c>
      <c r="C7" s="36">
        <v>32184</v>
      </c>
      <c r="D7" s="36">
        <v>327307.469757265</v>
      </c>
      <c r="E7" s="36">
        <v>270919.33683504298</v>
      </c>
      <c r="F7" s="36">
        <v>56388.132922222198</v>
      </c>
      <c r="G7" s="36">
        <v>270919.33683504298</v>
      </c>
      <c r="H7" s="36">
        <v>0.172278784117088</v>
      </c>
    </row>
    <row r="8" spans="1:8">
      <c r="A8" s="36">
        <v>7</v>
      </c>
      <c r="B8" s="36">
        <v>18</v>
      </c>
      <c r="C8" s="36">
        <v>68959</v>
      </c>
      <c r="D8" s="36">
        <v>166779.58145726501</v>
      </c>
      <c r="E8" s="36">
        <v>140431.93313504299</v>
      </c>
      <c r="F8" s="36">
        <v>26347.648322222201</v>
      </c>
      <c r="G8" s="36">
        <v>140431.93313504299</v>
      </c>
      <c r="H8" s="36">
        <v>0.15797886103325801</v>
      </c>
    </row>
    <row r="9" spans="1:8">
      <c r="A9" s="36">
        <v>8</v>
      </c>
      <c r="B9" s="36">
        <v>19</v>
      </c>
      <c r="C9" s="36">
        <v>21056</v>
      </c>
      <c r="D9" s="36">
        <v>124753.44469572599</v>
      </c>
      <c r="E9" s="36">
        <v>109849.62380256401</v>
      </c>
      <c r="F9" s="36">
        <v>14903.820893162399</v>
      </c>
      <c r="G9" s="36">
        <v>109849.62380256401</v>
      </c>
      <c r="H9" s="36">
        <v>0.11946620736215199</v>
      </c>
    </row>
    <row r="10" spans="1:8">
      <c r="A10" s="36">
        <v>9</v>
      </c>
      <c r="B10" s="36">
        <v>21</v>
      </c>
      <c r="C10" s="36">
        <v>314003</v>
      </c>
      <c r="D10" s="36">
        <v>1108962.31632222</v>
      </c>
      <c r="E10" s="36">
        <v>1071125.35026239</v>
      </c>
      <c r="F10" s="36">
        <v>37836.966059829101</v>
      </c>
      <c r="G10" s="36">
        <v>1071125.35026239</v>
      </c>
      <c r="H10" s="36">
        <v>3.41192531999754E-2</v>
      </c>
    </row>
    <row r="11" spans="1:8">
      <c r="A11" s="36">
        <v>10</v>
      </c>
      <c r="B11" s="36">
        <v>22</v>
      </c>
      <c r="C11" s="36">
        <v>58414</v>
      </c>
      <c r="D11" s="36">
        <v>624939.42900854698</v>
      </c>
      <c r="E11" s="36">
        <v>562976.16072478599</v>
      </c>
      <c r="F11" s="36">
        <v>61963.268283760699</v>
      </c>
      <c r="G11" s="36">
        <v>562976.16072478599</v>
      </c>
      <c r="H11" s="36">
        <v>9.9150838317345502E-2</v>
      </c>
    </row>
    <row r="12" spans="1:8">
      <c r="A12" s="36">
        <v>11</v>
      </c>
      <c r="B12" s="36">
        <v>23</v>
      </c>
      <c r="C12" s="36">
        <v>319067.89600000001</v>
      </c>
      <c r="D12" s="36">
        <v>2200971.2235044101</v>
      </c>
      <c r="E12" s="36">
        <v>1895203.9219692601</v>
      </c>
      <c r="F12" s="36">
        <v>305767.30153514899</v>
      </c>
      <c r="G12" s="36">
        <v>1895203.9219692601</v>
      </c>
      <c r="H12" s="36">
        <v>0.13892380703110799</v>
      </c>
    </row>
    <row r="13" spans="1:8">
      <c r="A13" s="36">
        <v>12</v>
      </c>
      <c r="B13" s="36">
        <v>24</v>
      </c>
      <c r="C13" s="36">
        <v>22298</v>
      </c>
      <c r="D13" s="36">
        <v>594777.55299999996</v>
      </c>
      <c r="E13" s="36">
        <v>572097.31359658099</v>
      </c>
      <c r="F13" s="36">
        <v>22680.2394034188</v>
      </c>
      <c r="G13" s="36">
        <v>572097.31359658099</v>
      </c>
      <c r="H13" s="36">
        <v>3.8132305580501298E-2</v>
      </c>
    </row>
    <row r="14" spans="1:8">
      <c r="A14" s="36">
        <v>13</v>
      </c>
      <c r="B14" s="36">
        <v>25</v>
      </c>
      <c r="C14" s="36">
        <v>98502</v>
      </c>
      <c r="D14" s="36">
        <v>1093764.8524</v>
      </c>
      <c r="E14" s="36">
        <v>989682.05059999996</v>
      </c>
      <c r="F14" s="36">
        <v>104082.8018</v>
      </c>
      <c r="G14" s="36">
        <v>989682.05059999996</v>
      </c>
      <c r="H14" s="36">
        <v>9.5160126577130105E-2</v>
      </c>
    </row>
    <row r="15" spans="1:8">
      <c r="A15" s="36">
        <v>14</v>
      </c>
      <c r="B15" s="36">
        <v>26</v>
      </c>
      <c r="C15" s="36">
        <v>84855</v>
      </c>
      <c r="D15" s="36">
        <v>427227.47699419898</v>
      </c>
      <c r="E15" s="36">
        <v>375157.40812064899</v>
      </c>
      <c r="F15" s="36">
        <v>52070.068873549702</v>
      </c>
      <c r="G15" s="36">
        <v>375157.40812064899</v>
      </c>
      <c r="H15" s="36">
        <v>0.121879026227184</v>
      </c>
    </row>
    <row r="16" spans="1:8">
      <c r="A16" s="36">
        <v>15</v>
      </c>
      <c r="B16" s="36">
        <v>27</v>
      </c>
      <c r="C16" s="36">
        <v>234475.79</v>
      </c>
      <c r="D16" s="36">
        <v>1618690.3067999999</v>
      </c>
      <c r="E16" s="36">
        <v>1422543.2533</v>
      </c>
      <c r="F16" s="36">
        <v>196147.05350000001</v>
      </c>
      <c r="G16" s="36">
        <v>1422543.2533</v>
      </c>
      <c r="H16" s="36">
        <v>0.12117639345587</v>
      </c>
    </row>
    <row r="17" spans="1:9">
      <c r="A17" s="36">
        <v>16</v>
      </c>
      <c r="B17" s="36">
        <v>29</v>
      </c>
      <c r="C17" s="36">
        <v>234696</v>
      </c>
      <c r="D17" s="36">
        <v>3059943.2151547</v>
      </c>
      <c r="E17" s="36">
        <v>2764527.53498632</v>
      </c>
      <c r="F17" s="36">
        <v>295415.68016837601</v>
      </c>
      <c r="G17" s="36">
        <v>2764527.53498632</v>
      </c>
      <c r="H17" s="36">
        <v>9.6542863509785998E-2</v>
      </c>
    </row>
    <row r="18" spans="1:9">
      <c r="A18" s="36">
        <v>17</v>
      </c>
      <c r="B18" s="36">
        <v>31</v>
      </c>
      <c r="C18" s="36">
        <v>32889.593999999997</v>
      </c>
      <c r="D18" s="36">
        <v>330057.74829646799</v>
      </c>
      <c r="E18" s="36">
        <v>277203.87925983203</v>
      </c>
      <c r="F18" s="36">
        <v>52853.869036635399</v>
      </c>
      <c r="G18" s="36">
        <v>277203.87925983203</v>
      </c>
      <c r="H18" s="36">
        <v>0.16013521666869199</v>
      </c>
    </row>
    <row r="19" spans="1:9">
      <c r="A19" s="36">
        <v>18</v>
      </c>
      <c r="B19" s="36">
        <v>32</v>
      </c>
      <c r="C19" s="36">
        <v>22067.008999999998</v>
      </c>
      <c r="D19" s="36">
        <v>313609.53865327901</v>
      </c>
      <c r="E19" s="36">
        <v>288379.133516545</v>
      </c>
      <c r="F19" s="36">
        <v>25230.4051367344</v>
      </c>
      <c r="G19" s="36">
        <v>288379.133516545</v>
      </c>
      <c r="H19" s="36">
        <v>8.04516509449308E-2</v>
      </c>
    </row>
    <row r="20" spans="1:9">
      <c r="A20" s="36">
        <v>19</v>
      </c>
      <c r="B20" s="36">
        <v>33</v>
      </c>
      <c r="C20" s="36">
        <v>62457.656000000003</v>
      </c>
      <c r="D20" s="36">
        <v>705183.12154312804</v>
      </c>
      <c r="E20" s="36">
        <v>574072.01661239599</v>
      </c>
      <c r="F20" s="36">
        <v>131111.10493073199</v>
      </c>
      <c r="G20" s="36">
        <v>574072.01661239599</v>
      </c>
      <c r="H20" s="36">
        <v>0.185924905071219</v>
      </c>
    </row>
    <row r="21" spans="1:9">
      <c r="A21" s="36">
        <v>20</v>
      </c>
      <c r="B21" s="36">
        <v>34</v>
      </c>
      <c r="C21" s="36">
        <v>58630.498</v>
      </c>
      <c r="D21" s="36">
        <v>289216.65438873001</v>
      </c>
      <c r="E21" s="36">
        <v>207858.97044591</v>
      </c>
      <c r="F21" s="36">
        <v>81357.683942819494</v>
      </c>
      <c r="G21" s="36">
        <v>207858.97044591</v>
      </c>
      <c r="H21" s="36">
        <v>0.281303592681313</v>
      </c>
    </row>
    <row r="22" spans="1:9">
      <c r="A22" s="36">
        <v>21</v>
      </c>
      <c r="B22" s="36">
        <v>35</v>
      </c>
      <c r="C22" s="36">
        <v>38019.839999999997</v>
      </c>
      <c r="D22" s="36">
        <v>1038313.51480088</v>
      </c>
      <c r="E22" s="36">
        <v>989759.58109026495</v>
      </c>
      <c r="F22" s="36">
        <v>48553.933710619502</v>
      </c>
      <c r="G22" s="36">
        <v>989759.58109026495</v>
      </c>
      <c r="H22" s="36">
        <v>4.67623054294257E-2</v>
      </c>
    </row>
    <row r="23" spans="1:9">
      <c r="A23" s="36">
        <v>22</v>
      </c>
      <c r="B23" s="36">
        <v>36</v>
      </c>
      <c r="C23" s="36">
        <v>121667.18700000001</v>
      </c>
      <c r="D23" s="36">
        <v>627748.32207699097</v>
      </c>
      <c r="E23" s="36">
        <v>527379.966327962</v>
      </c>
      <c r="F23" s="36">
        <v>100368.355749029</v>
      </c>
      <c r="G23" s="36">
        <v>527379.966327962</v>
      </c>
      <c r="H23" s="36">
        <v>0.15988629872708601</v>
      </c>
    </row>
    <row r="24" spans="1:9">
      <c r="A24" s="36">
        <v>23</v>
      </c>
      <c r="B24" s="36">
        <v>37</v>
      </c>
      <c r="C24" s="36">
        <v>173258.769</v>
      </c>
      <c r="D24" s="36">
        <v>1468111.2660672599</v>
      </c>
      <c r="E24" s="36">
        <v>1311911.4982526</v>
      </c>
      <c r="F24" s="36">
        <v>156199.767814658</v>
      </c>
      <c r="G24" s="36">
        <v>1311911.4982526</v>
      </c>
      <c r="H24" s="36">
        <v>0.106395047449696</v>
      </c>
    </row>
    <row r="25" spans="1:9">
      <c r="A25" s="36">
        <v>24</v>
      </c>
      <c r="B25" s="36">
        <v>38</v>
      </c>
      <c r="C25" s="36">
        <v>204408.09700000001</v>
      </c>
      <c r="D25" s="36">
        <v>996506.029108849</v>
      </c>
      <c r="E25" s="36">
        <v>953459.71195752197</v>
      </c>
      <c r="F25" s="36">
        <v>43046.317151327399</v>
      </c>
      <c r="G25" s="36">
        <v>953459.71195752197</v>
      </c>
      <c r="H25" s="36">
        <v>4.3197247075185997E-2</v>
      </c>
    </row>
    <row r="26" spans="1:9">
      <c r="A26" s="36">
        <v>25</v>
      </c>
      <c r="B26" s="36">
        <v>39</v>
      </c>
      <c r="C26" s="36">
        <v>98336.144</v>
      </c>
      <c r="D26" s="36">
        <v>139860.86679918299</v>
      </c>
      <c r="E26" s="36">
        <v>103531.34841365799</v>
      </c>
      <c r="F26" s="36">
        <v>36329.5183855254</v>
      </c>
      <c r="G26" s="36">
        <v>103531.34841365799</v>
      </c>
      <c r="H26" s="36">
        <v>0.25975470635176701</v>
      </c>
    </row>
    <row r="27" spans="1:9">
      <c r="A27" s="36">
        <v>26</v>
      </c>
      <c r="B27" s="36">
        <v>42</v>
      </c>
      <c r="C27" s="36">
        <v>13053.97</v>
      </c>
      <c r="D27" s="36">
        <v>241577.24460000001</v>
      </c>
      <c r="E27" s="36">
        <v>214953.10310000001</v>
      </c>
      <c r="F27" s="36">
        <v>26624.141500000002</v>
      </c>
      <c r="G27" s="36">
        <v>214953.10310000001</v>
      </c>
      <c r="H27" s="36">
        <v>0.11020964140924699</v>
      </c>
    </row>
    <row r="28" spans="1:9">
      <c r="A28" s="36">
        <v>27</v>
      </c>
      <c r="B28" s="36">
        <v>75</v>
      </c>
      <c r="C28" s="36">
        <v>6269</v>
      </c>
      <c r="D28" s="36">
        <v>219304.70085470099</v>
      </c>
      <c r="E28" s="36">
        <v>204594.04914529901</v>
      </c>
      <c r="F28" s="36">
        <v>14710.6517094017</v>
      </c>
      <c r="G28" s="36">
        <v>204594.04914529901</v>
      </c>
      <c r="H28" s="36">
        <v>6.7078597276162194E-2</v>
      </c>
    </row>
    <row r="29" spans="1:9">
      <c r="A29" s="36">
        <v>28</v>
      </c>
      <c r="B29" s="36">
        <v>76</v>
      </c>
      <c r="C29" s="36">
        <v>2779</v>
      </c>
      <c r="D29" s="36">
        <v>558767.65330512798</v>
      </c>
      <c r="E29" s="36">
        <v>525239.46879487205</v>
      </c>
      <c r="F29" s="36">
        <v>33528.184510256397</v>
      </c>
      <c r="G29" s="36">
        <v>525239.46879487205</v>
      </c>
      <c r="H29" s="36">
        <v>6.0003803570117503E-2</v>
      </c>
    </row>
    <row r="30" spans="1:9">
      <c r="A30" s="36">
        <v>29</v>
      </c>
      <c r="B30" s="36">
        <v>99</v>
      </c>
      <c r="C30" s="36">
        <v>34</v>
      </c>
      <c r="D30" s="36">
        <v>50874.303002798602</v>
      </c>
      <c r="E30" s="36">
        <v>47062.205385371803</v>
      </c>
      <c r="F30" s="36">
        <v>3812.0976174268199</v>
      </c>
      <c r="G30" s="36">
        <v>47062.205385371803</v>
      </c>
      <c r="H30" s="36">
        <v>7.4931692277280304E-2</v>
      </c>
    </row>
    <row r="31" spans="1:9">
      <c r="A31" s="30">
        <v>30</v>
      </c>
      <c r="B31" s="38">
        <v>40</v>
      </c>
      <c r="C31" s="39">
        <v>0</v>
      </c>
      <c r="D31" s="39">
        <v>0</v>
      </c>
      <c r="E31" s="39">
        <v>0</v>
      </c>
      <c r="F31" s="30">
        <v>0</v>
      </c>
      <c r="G31" s="30">
        <v>0</v>
      </c>
      <c r="H31" s="30">
        <v>0</v>
      </c>
      <c r="I31" s="30"/>
    </row>
    <row r="32" spans="1:9">
      <c r="A32" s="30">
        <v>31</v>
      </c>
      <c r="B32" s="38">
        <v>9101</v>
      </c>
      <c r="C32" s="39">
        <v>0</v>
      </c>
      <c r="D32" s="39">
        <v>0</v>
      </c>
      <c r="E32" s="39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81</v>
      </c>
      <c r="D33" s="34">
        <v>89678.720000000001</v>
      </c>
      <c r="E33" s="34">
        <v>85975.81</v>
      </c>
      <c r="F33" s="30"/>
      <c r="G33" s="30"/>
      <c r="H33" s="30"/>
    </row>
    <row r="34" spans="1:8">
      <c r="A34" s="30"/>
      <c r="B34" s="33">
        <v>71</v>
      </c>
      <c r="C34" s="34">
        <v>161</v>
      </c>
      <c r="D34" s="34">
        <v>450700.08</v>
      </c>
      <c r="E34" s="34">
        <v>507262.64</v>
      </c>
      <c r="F34" s="30"/>
      <c r="G34" s="30"/>
      <c r="H34" s="30"/>
    </row>
    <row r="35" spans="1:8">
      <c r="A35" s="30"/>
      <c r="B35" s="33">
        <v>72</v>
      </c>
      <c r="C35" s="34">
        <v>82</v>
      </c>
      <c r="D35" s="34">
        <v>218917.12</v>
      </c>
      <c r="E35" s="34">
        <v>228820.22</v>
      </c>
      <c r="F35" s="30"/>
      <c r="G35" s="30"/>
      <c r="H35" s="30"/>
    </row>
    <row r="36" spans="1:8">
      <c r="A36" s="30"/>
      <c r="B36" s="33">
        <v>73</v>
      </c>
      <c r="C36" s="34">
        <v>147</v>
      </c>
      <c r="D36" s="34">
        <v>260942.07</v>
      </c>
      <c r="E36" s="34">
        <v>301436.42</v>
      </c>
      <c r="F36" s="30"/>
      <c r="G36" s="30"/>
      <c r="H36" s="30"/>
    </row>
    <row r="37" spans="1:8">
      <c r="A37" s="30"/>
      <c r="B37" s="33">
        <v>74</v>
      </c>
      <c r="C37" s="34">
        <v>0</v>
      </c>
      <c r="D37" s="34">
        <v>0</v>
      </c>
      <c r="E37" s="34">
        <v>0</v>
      </c>
      <c r="F37" s="30"/>
      <c r="G37" s="30"/>
      <c r="H37" s="30"/>
    </row>
    <row r="38" spans="1:8">
      <c r="A38" s="30"/>
      <c r="B38" s="33">
        <v>77</v>
      </c>
      <c r="C38" s="34">
        <v>81</v>
      </c>
      <c r="D38" s="34">
        <v>123471.03</v>
      </c>
      <c r="E38" s="34">
        <v>128736.61</v>
      </c>
      <c r="F38" s="34"/>
      <c r="G38" s="30"/>
      <c r="H38" s="30"/>
    </row>
    <row r="39" spans="1:8">
      <c r="A39" s="30"/>
      <c r="B39" s="33">
        <v>78</v>
      </c>
      <c r="C39" s="34">
        <v>97</v>
      </c>
      <c r="D39" s="34">
        <v>139737.65</v>
      </c>
      <c r="E39" s="34">
        <v>121953.68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2016-03-09T06:06:24Z</dcterms:modified>
</cp:coreProperties>
</file>