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<sst xmlns="http://schemas.openxmlformats.org/spreadsheetml/2006/main" count="117" uniqueCount="75">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</sst>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3" t="s">
        <v>5</v>
      </c>
      <c r="B3" s="63"/>
      <c r="C3" s="63"/>
      <c r="D3" s="63"/>
      <c r="E3" s="15">
        <f>SUM(E4:E40)</f>
        <v>16614494.780000001</v>
      </c>
      <c r="F3" s="25">
        <f>RA!I7</f>
        <v>1907025.6984000001</v>
      </c>
      <c r="G3" s="16">
        <f>SUM(G4:G40)</f>
        <v>14707469.081599997</v>
      </c>
      <c r="H3" s="27">
        <f>RA!J7</f>
        <v>11.478084188847101</v>
      </c>
      <c r="I3" s="20">
        <f>SUM(I4:I40)</f>
        <v>16614498.933982229</v>
      </c>
      <c r="J3" s="21">
        <f>SUM(J4:J40)</f>
        <v>14707469.111737324</v>
      </c>
      <c r="K3" s="22">
        <f>E3-I3</f>
        <v>-4.1539822276681662</v>
      </c>
      <c r="L3" s="22">
        <f>G3-J3</f>
        <v>-3.0137326568365097E-2</v>
      </c>
    </row>
    <row r="4" spans="1:13" x14ac:dyDescent="0.15">
      <c r="A4" s="64">
        <f>RA!A8</f>
        <v>42219</v>
      </c>
      <c r="B4" s="12">
        <v>12</v>
      </c>
      <c r="C4" s="61" t="s">
        <v>6</v>
      </c>
      <c r="D4" s="61"/>
      <c r="E4" s="15">
        <f>VLOOKUP(C4,RA!B8:D36,3,0)</f>
        <v>585097.33290000004</v>
      </c>
      <c r="F4" s="25">
        <f>VLOOKUP(C4,RA!B8:I39,8,0)</f>
        <v>132373.91260000001</v>
      </c>
      <c r="G4" s="16">
        <f t="shared" ref="G4:G40" si="0">E4-F4</f>
        <v>452723.4203</v>
      </c>
      <c r="H4" s="27">
        <f>RA!J8</f>
        <v>22.624255001111798</v>
      </c>
      <c r="I4" s="20">
        <f>VLOOKUP(B4,RMS!B:D,3,FALSE)</f>
        <v>585097.87789914501</v>
      </c>
      <c r="J4" s="21">
        <f>VLOOKUP(B4,RMS!B:E,4,FALSE)</f>
        <v>452723.43306837598</v>
      </c>
      <c r="K4" s="22">
        <f t="shared" ref="K4:K40" si="1">E4-I4</f>
        <v>-0.5449991449713707</v>
      </c>
      <c r="L4" s="22">
        <f t="shared" ref="L4:L40" si="2">G4-J4</f>
        <v>-1.2768375978339463E-2</v>
      </c>
    </row>
    <row r="5" spans="1:13" x14ac:dyDescent="0.15">
      <c r="A5" s="64"/>
      <c r="B5" s="12">
        <v>13</v>
      </c>
      <c r="C5" s="61" t="s">
        <v>7</v>
      </c>
      <c r="D5" s="61"/>
      <c r="E5" s="15">
        <f>VLOOKUP(C5,RA!B8:D37,3,0)</f>
        <v>95573.402300000002</v>
      </c>
      <c r="F5" s="25">
        <f>VLOOKUP(C5,RA!B9:I40,8,0)</f>
        <v>19673.863499999999</v>
      </c>
      <c r="G5" s="16">
        <f t="shared" si="0"/>
        <v>75899.538800000009</v>
      </c>
      <c r="H5" s="27">
        <f>RA!J9</f>
        <v>20.585082278691701</v>
      </c>
      <c r="I5" s="20">
        <f>VLOOKUP(B5,RMS!B:D,3,FALSE)</f>
        <v>95573.431320346397</v>
      </c>
      <c r="J5" s="21">
        <f>VLOOKUP(B5,RMS!B:E,4,FALSE)</f>
        <v>75899.526026011605</v>
      </c>
      <c r="K5" s="22">
        <f t="shared" si="1"/>
        <v>-2.9020346395554952E-2</v>
      </c>
      <c r="L5" s="22">
        <f t="shared" si="2"/>
        <v>1.2773988404660486E-2</v>
      </c>
      <c r="M5" s="34"/>
    </row>
    <row r="6" spans="1:13" x14ac:dyDescent="0.15">
      <c r="A6" s="64"/>
      <c r="B6" s="12">
        <v>14</v>
      </c>
      <c r="C6" s="61" t="s">
        <v>8</v>
      </c>
      <c r="D6" s="61"/>
      <c r="E6" s="15">
        <f>VLOOKUP(C6,RA!B10:D38,3,0)</f>
        <v>156994.28140000001</v>
      </c>
      <c r="F6" s="25">
        <f>VLOOKUP(C6,RA!B10:I41,8,0)</f>
        <v>42348.547299999998</v>
      </c>
      <c r="G6" s="16">
        <f t="shared" si="0"/>
        <v>114645.7341</v>
      </c>
      <c r="H6" s="27">
        <f>RA!J10</f>
        <v>26.974579533952401</v>
      </c>
      <c r="I6" s="20">
        <f>VLOOKUP(B6,RMS!B:D,3,FALSE)</f>
        <v>156996.53831282101</v>
      </c>
      <c r="J6" s="21">
        <f>VLOOKUP(B6,RMS!B:E,4,FALSE)</f>
        <v>114645.73372991499</v>
      </c>
      <c r="K6" s="22">
        <f>E6-I6</f>
        <v>-2.2569128210016061</v>
      </c>
      <c r="L6" s="22">
        <f t="shared" si="2"/>
        <v>3.7008500657975674E-4</v>
      </c>
      <c r="M6" s="34"/>
    </row>
    <row r="7" spans="1:13" x14ac:dyDescent="0.15">
      <c r="A7" s="64"/>
      <c r="B7" s="12">
        <v>15</v>
      </c>
      <c r="C7" s="61" t="s">
        <v>9</v>
      </c>
      <c r="D7" s="61"/>
      <c r="E7" s="15">
        <f>VLOOKUP(C7,RA!B10:D39,3,0)</f>
        <v>47916.009299999998</v>
      </c>
      <c r="F7" s="25">
        <f>VLOOKUP(C7,RA!B11:I42,8,0)</f>
        <v>10076.787200000001</v>
      </c>
      <c r="G7" s="16">
        <f t="shared" si="0"/>
        <v>37839.222099999999</v>
      </c>
      <c r="H7" s="27">
        <f>RA!J11</f>
        <v>21.0301052763173</v>
      </c>
      <c r="I7" s="20">
        <f>VLOOKUP(B7,RMS!B:D,3,FALSE)</f>
        <v>47916.051807692304</v>
      </c>
      <c r="J7" s="21">
        <f>VLOOKUP(B7,RMS!B:E,4,FALSE)</f>
        <v>37839.222082051303</v>
      </c>
      <c r="K7" s="22">
        <f t="shared" si="1"/>
        <v>-4.2507692305662204E-2</v>
      </c>
      <c r="L7" s="22">
        <f t="shared" si="2"/>
        <v>1.7948696040548384E-5</v>
      </c>
      <c r="M7" s="34"/>
    </row>
    <row r="8" spans="1:13" x14ac:dyDescent="0.15">
      <c r="A8" s="64"/>
      <c r="B8" s="12">
        <v>16</v>
      </c>
      <c r="C8" s="61" t="s">
        <v>10</v>
      </c>
      <c r="D8" s="61"/>
      <c r="E8" s="15">
        <f>VLOOKUP(C8,RA!B12:D39,3,0)</f>
        <v>106014.94190000001</v>
      </c>
      <c r="F8" s="25">
        <f>VLOOKUP(C8,RA!B12:I43,8,0)</f>
        <v>12751.0514</v>
      </c>
      <c r="G8" s="16">
        <f t="shared" si="0"/>
        <v>93263.890500000009</v>
      </c>
      <c r="H8" s="27">
        <f>RA!J12</f>
        <v>12.0275983474363</v>
      </c>
      <c r="I8" s="20">
        <f>VLOOKUP(B8,RMS!B:D,3,FALSE)</f>
        <v>106014.95599230799</v>
      </c>
      <c r="J8" s="21">
        <f>VLOOKUP(B8,RMS!B:E,4,FALSE)</f>
        <v>93263.889276923102</v>
      </c>
      <c r="K8" s="22">
        <f t="shared" si="1"/>
        <v>-1.4092307988903485E-2</v>
      </c>
      <c r="L8" s="22">
        <f t="shared" si="2"/>
        <v>1.2230769061716273E-3</v>
      </c>
      <c r="M8" s="34"/>
    </row>
    <row r="9" spans="1:13" x14ac:dyDescent="0.15">
      <c r="A9" s="64"/>
      <c r="B9" s="12">
        <v>17</v>
      </c>
      <c r="C9" s="61" t="s">
        <v>11</v>
      </c>
      <c r="D9" s="61"/>
      <c r="E9" s="15">
        <f>VLOOKUP(C9,RA!B12:D40,3,0)</f>
        <v>251536.5441</v>
      </c>
      <c r="F9" s="25">
        <f>VLOOKUP(C9,RA!B13:I44,8,0)</f>
        <v>56005.855000000003</v>
      </c>
      <c r="G9" s="16">
        <f t="shared" si="0"/>
        <v>195530.68909999999</v>
      </c>
      <c r="H9" s="27">
        <f>RA!J13</f>
        <v>22.265494344127799</v>
      </c>
      <c r="I9" s="20">
        <f>VLOOKUP(B9,RMS!B:D,3,FALSE)</f>
        <v>251536.64684017099</v>
      </c>
      <c r="J9" s="21">
        <f>VLOOKUP(B9,RMS!B:E,4,FALSE)</f>
        <v>195530.687768376</v>
      </c>
      <c r="K9" s="22">
        <f t="shared" si="1"/>
        <v>-0.1027401709870901</v>
      </c>
      <c r="L9" s="22">
        <f t="shared" si="2"/>
        <v>1.331623992882669E-3</v>
      </c>
      <c r="M9" s="34"/>
    </row>
    <row r="10" spans="1:13" x14ac:dyDescent="0.15">
      <c r="A10" s="64"/>
      <c r="B10" s="12">
        <v>18</v>
      </c>
      <c r="C10" s="61" t="s">
        <v>12</v>
      </c>
      <c r="D10" s="61"/>
      <c r="E10" s="15">
        <f>VLOOKUP(C10,RA!B14:D41,3,0)</f>
        <v>139571.114</v>
      </c>
      <c r="F10" s="25">
        <f>VLOOKUP(C10,RA!B14:I45,8,0)</f>
        <v>25702.980100000001</v>
      </c>
      <c r="G10" s="16">
        <f t="shared" si="0"/>
        <v>113868.1339</v>
      </c>
      <c r="H10" s="27">
        <f>RA!J14</f>
        <v>18.415687432286301</v>
      </c>
      <c r="I10" s="20">
        <f>VLOOKUP(B10,RMS!B:D,3,FALSE)</f>
        <v>139571.11713418801</v>
      </c>
      <c r="J10" s="21">
        <f>VLOOKUP(B10,RMS!B:E,4,FALSE)</f>
        <v>113868.130567521</v>
      </c>
      <c r="K10" s="22">
        <f t="shared" si="1"/>
        <v>-3.1341880094259977E-3</v>
      </c>
      <c r="L10" s="22">
        <f t="shared" si="2"/>
        <v>3.3324789983453229E-3</v>
      </c>
      <c r="M10" s="34"/>
    </row>
    <row r="11" spans="1:13" x14ac:dyDescent="0.15">
      <c r="A11" s="64"/>
      <c r="B11" s="12">
        <v>19</v>
      </c>
      <c r="C11" s="61" t="s">
        <v>13</v>
      </c>
      <c r="D11" s="61"/>
      <c r="E11" s="15">
        <f>VLOOKUP(C11,RA!B14:D42,3,0)</f>
        <v>97960.188299999994</v>
      </c>
      <c r="F11" s="25">
        <f>VLOOKUP(C11,RA!B15:I46,8,0)</f>
        <v>17479.177299999999</v>
      </c>
      <c r="G11" s="16">
        <f t="shared" si="0"/>
        <v>80481.010999999999</v>
      </c>
      <c r="H11" s="27">
        <f>RA!J15</f>
        <v>17.843143835606501</v>
      </c>
      <c r="I11" s="20">
        <f>VLOOKUP(B11,RMS!B:D,3,FALSE)</f>
        <v>97960.217420512796</v>
      </c>
      <c r="J11" s="21">
        <f>VLOOKUP(B11,RMS!B:E,4,FALSE)</f>
        <v>80481.009911111105</v>
      </c>
      <c r="K11" s="22">
        <f t="shared" si="1"/>
        <v>-2.9120512801455334E-2</v>
      </c>
      <c r="L11" s="22">
        <f t="shared" si="2"/>
        <v>1.0888888937188312E-3</v>
      </c>
      <c r="M11" s="34"/>
    </row>
    <row r="12" spans="1:13" x14ac:dyDescent="0.15">
      <c r="A12" s="64"/>
      <c r="B12" s="12">
        <v>21</v>
      </c>
      <c r="C12" s="61" t="s">
        <v>14</v>
      </c>
      <c r="D12" s="61"/>
      <c r="E12" s="15">
        <f>VLOOKUP(C12,RA!B16:D43,3,0)</f>
        <v>952272.50269999995</v>
      </c>
      <c r="F12" s="25">
        <f>VLOOKUP(C12,RA!B16:I47,8,0)</f>
        <v>56166.659399999997</v>
      </c>
      <c r="G12" s="16">
        <f t="shared" si="0"/>
        <v>896105.84329999995</v>
      </c>
      <c r="H12" s="27">
        <f>RA!J16</f>
        <v>5.89817087448702</v>
      </c>
      <c r="I12" s="20">
        <f>VLOOKUP(B12,RMS!B:D,3,FALSE)</f>
        <v>952271.78045641002</v>
      </c>
      <c r="J12" s="21">
        <f>VLOOKUP(B12,RMS!B:E,4,FALSE)</f>
        <v>896105.84387094004</v>
      </c>
      <c r="K12" s="22">
        <f t="shared" si="1"/>
        <v>0.72224358993116766</v>
      </c>
      <c r="L12" s="22">
        <f t="shared" si="2"/>
        <v>-5.7094008661806583E-4</v>
      </c>
      <c r="M12" s="34"/>
    </row>
    <row r="13" spans="1:13" x14ac:dyDescent="0.15">
      <c r="A13" s="64"/>
      <c r="B13" s="12">
        <v>22</v>
      </c>
      <c r="C13" s="61" t="s">
        <v>15</v>
      </c>
      <c r="D13" s="61"/>
      <c r="E13" s="15">
        <f>VLOOKUP(C13,RA!B16:D44,3,0)</f>
        <v>475657.13660000003</v>
      </c>
      <c r="F13" s="25">
        <f>VLOOKUP(C13,RA!B17:I48,8,0)</f>
        <v>53364.415999999997</v>
      </c>
      <c r="G13" s="16">
        <f t="shared" si="0"/>
        <v>422292.7206</v>
      </c>
      <c r="H13" s="27">
        <f>RA!J17</f>
        <v>11.219092891457301</v>
      </c>
      <c r="I13" s="20">
        <f>VLOOKUP(B13,RMS!B:D,3,FALSE)</f>
        <v>475657.142167521</v>
      </c>
      <c r="J13" s="21">
        <f>VLOOKUP(B13,RMS!B:E,4,FALSE)</f>
        <v>422292.72039230802</v>
      </c>
      <c r="K13" s="22">
        <f t="shared" si="1"/>
        <v>-5.5675209732726216E-3</v>
      </c>
      <c r="L13" s="22">
        <f t="shared" si="2"/>
        <v>2.0769197726622224E-4</v>
      </c>
      <c r="M13" s="34"/>
    </row>
    <row r="14" spans="1:13" x14ac:dyDescent="0.15">
      <c r="A14" s="64"/>
      <c r="B14" s="12">
        <v>23</v>
      </c>
      <c r="C14" s="61" t="s">
        <v>16</v>
      </c>
      <c r="D14" s="61"/>
      <c r="E14" s="15">
        <f>VLOOKUP(C14,RA!B18:D45,3,0)</f>
        <v>1671675.1292000001</v>
      </c>
      <c r="F14" s="25">
        <f>VLOOKUP(C14,RA!B18:I49,8,0)</f>
        <v>228737.1826</v>
      </c>
      <c r="G14" s="16">
        <f t="shared" si="0"/>
        <v>1442937.9466000001</v>
      </c>
      <c r="H14" s="27">
        <f>RA!J18</f>
        <v>13.683112143294499</v>
      </c>
      <c r="I14" s="20">
        <f>VLOOKUP(B14,RMS!B:D,3,FALSE)</f>
        <v>1671675.6831418001</v>
      </c>
      <c r="J14" s="21">
        <f>VLOOKUP(B14,RMS!B:E,4,FALSE)</f>
        <v>1442937.9395242899</v>
      </c>
      <c r="K14" s="22">
        <f t="shared" si="1"/>
        <v>-0.55394180002622306</v>
      </c>
      <c r="L14" s="22">
        <f t="shared" si="2"/>
        <v>7.0757102221250534E-3</v>
      </c>
      <c r="M14" s="34"/>
    </row>
    <row r="15" spans="1:13" x14ac:dyDescent="0.15">
      <c r="A15" s="64"/>
      <c r="B15" s="12">
        <v>24</v>
      </c>
      <c r="C15" s="61" t="s">
        <v>17</v>
      </c>
      <c r="D15" s="61"/>
      <c r="E15" s="15">
        <f>VLOOKUP(C15,RA!B18:D46,3,0)</f>
        <v>411692.1054</v>
      </c>
      <c r="F15" s="25">
        <f>VLOOKUP(C15,RA!B19:I50,8,0)</f>
        <v>32703.4251</v>
      </c>
      <c r="G15" s="16">
        <f t="shared" si="0"/>
        <v>378988.68030000001</v>
      </c>
      <c r="H15" s="27">
        <f>RA!J19</f>
        <v>7.9436609716441797</v>
      </c>
      <c r="I15" s="20">
        <f>VLOOKUP(B15,RMS!B:D,3,FALSE)</f>
        <v>411692.14933931601</v>
      </c>
      <c r="J15" s="21">
        <f>VLOOKUP(B15,RMS!B:E,4,FALSE)</f>
        <v>378988.67997521401</v>
      </c>
      <c r="K15" s="22">
        <f t="shared" si="1"/>
        <v>-4.3939316004980356E-2</v>
      </c>
      <c r="L15" s="22">
        <f t="shared" si="2"/>
        <v>3.2478600041940808E-4</v>
      </c>
      <c r="M15" s="34"/>
    </row>
    <row r="16" spans="1:13" x14ac:dyDescent="0.15">
      <c r="A16" s="64"/>
      <c r="B16" s="12">
        <v>25</v>
      </c>
      <c r="C16" s="61" t="s">
        <v>18</v>
      </c>
      <c r="D16" s="61"/>
      <c r="E16" s="15">
        <f>VLOOKUP(C16,RA!B20:D47,3,0)</f>
        <v>917533.59580000001</v>
      </c>
      <c r="F16" s="25">
        <f>VLOOKUP(C16,RA!B20:I51,8,0)</f>
        <v>91395.604800000001</v>
      </c>
      <c r="G16" s="16">
        <f t="shared" si="0"/>
        <v>826137.99100000004</v>
      </c>
      <c r="H16" s="27">
        <f>RA!J20</f>
        <v>9.9610090811238301</v>
      </c>
      <c r="I16" s="20">
        <f>VLOOKUP(B16,RMS!B:D,3,FALSE)</f>
        <v>917533.50879999995</v>
      </c>
      <c r="J16" s="21">
        <f>VLOOKUP(B16,RMS!B:E,4,FALSE)</f>
        <v>826137.99100000004</v>
      </c>
      <c r="K16" s="22">
        <f t="shared" si="1"/>
        <v>8.7000000057742E-2</v>
      </c>
      <c r="L16" s="22">
        <f t="shared" si="2"/>
        <v>0</v>
      </c>
      <c r="M16" s="34"/>
    </row>
    <row r="17" spans="1:13" x14ac:dyDescent="0.15">
      <c r="A17" s="64"/>
      <c r="B17" s="12">
        <v>26</v>
      </c>
      <c r="C17" s="61" t="s">
        <v>19</v>
      </c>
      <c r="D17" s="61"/>
      <c r="E17" s="15">
        <f>VLOOKUP(C17,RA!B20:D48,3,0)</f>
        <v>350293.23830000003</v>
      </c>
      <c r="F17" s="25">
        <f>VLOOKUP(C17,RA!B21:I52,8,0)</f>
        <v>42002.138400000003</v>
      </c>
      <c r="G17" s="16">
        <f t="shared" si="0"/>
        <v>308291.09990000003</v>
      </c>
      <c r="H17" s="27">
        <f>RA!J21</f>
        <v>11.9905649917308</v>
      </c>
      <c r="I17" s="20">
        <f>VLOOKUP(B17,RMS!B:D,3,FALSE)</f>
        <v>350292.85770354001</v>
      </c>
      <c r="J17" s="21">
        <f>VLOOKUP(B17,RMS!B:E,4,FALSE)</f>
        <v>308291.099902655</v>
      </c>
      <c r="K17" s="22">
        <f t="shared" si="1"/>
        <v>0.38059646001784131</v>
      </c>
      <c r="L17" s="22">
        <f t="shared" si="2"/>
        <v>-2.6549678295850754E-6</v>
      </c>
      <c r="M17" s="34"/>
    </row>
    <row r="18" spans="1:13" x14ac:dyDescent="0.15">
      <c r="A18" s="64"/>
      <c r="B18" s="12">
        <v>27</v>
      </c>
      <c r="C18" s="61" t="s">
        <v>20</v>
      </c>
      <c r="D18" s="61"/>
      <c r="E18" s="15">
        <f>VLOOKUP(C18,RA!B22:D49,3,0)</f>
        <v>1384581.3112999999</v>
      </c>
      <c r="F18" s="25">
        <f>VLOOKUP(C18,RA!B22:I53,8,0)</f>
        <v>183996.6237</v>
      </c>
      <c r="G18" s="16">
        <f t="shared" si="0"/>
        <v>1200584.6875999998</v>
      </c>
      <c r="H18" s="27">
        <f>RA!J22</f>
        <v>13.2889720667429</v>
      </c>
      <c r="I18" s="20">
        <f>VLOOKUP(B18,RMS!B:D,3,FALSE)</f>
        <v>1384582.5201999999</v>
      </c>
      <c r="J18" s="21">
        <f>VLOOKUP(B18,RMS!B:E,4,FALSE)</f>
        <v>1200584.6858000001</v>
      </c>
      <c r="K18" s="22">
        <f t="shared" si="1"/>
        <v>-1.2088999999687076</v>
      </c>
      <c r="L18" s="22">
        <f t="shared" si="2"/>
        <v>1.7999997362494469E-3</v>
      </c>
      <c r="M18" s="34"/>
    </row>
    <row r="19" spans="1:13" x14ac:dyDescent="0.15">
      <c r="A19" s="64"/>
      <c r="B19" s="12">
        <v>29</v>
      </c>
      <c r="C19" s="61" t="s">
        <v>21</v>
      </c>
      <c r="D19" s="61"/>
      <c r="E19" s="15">
        <f>VLOOKUP(C19,RA!B22:D50,3,0)</f>
        <v>2494390.0027999999</v>
      </c>
      <c r="F19" s="25">
        <f>VLOOKUP(C19,RA!B23:I54,8,0)</f>
        <v>296751.01949999999</v>
      </c>
      <c r="G19" s="16">
        <f t="shared" si="0"/>
        <v>2197638.9833</v>
      </c>
      <c r="H19" s="27">
        <f>RA!J23</f>
        <v>11.8967370446037</v>
      </c>
      <c r="I19" s="20">
        <f>VLOOKUP(B19,RMS!B:D,3,FALSE)</f>
        <v>2494391.0443333299</v>
      </c>
      <c r="J19" s="21">
        <f>VLOOKUP(B19,RMS!B:E,4,FALSE)</f>
        <v>2197639.0218042699</v>
      </c>
      <c r="K19" s="22">
        <f t="shared" si="1"/>
        <v>-1.0415333299897611</v>
      </c>
      <c r="L19" s="22">
        <f t="shared" si="2"/>
        <v>-3.8504269905388355E-2</v>
      </c>
      <c r="M19" s="34"/>
    </row>
    <row r="20" spans="1:13" x14ac:dyDescent="0.15">
      <c r="A20" s="64"/>
      <c r="B20" s="12">
        <v>31</v>
      </c>
      <c r="C20" s="61" t="s">
        <v>22</v>
      </c>
      <c r="D20" s="61"/>
      <c r="E20" s="15">
        <f>VLOOKUP(C20,RA!B24:D51,3,0)</f>
        <v>247136.10709999999</v>
      </c>
      <c r="F20" s="25">
        <f>VLOOKUP(C20,RA!B24:I55,8,0)</f>
        <v>46427.737099999998</v>
      </c>
      <c r="G20" s="16">
        <f t="shared" si="0"/>
        <v>200708.37</v>
      </c>
      <c r="H20" s="27">
        <f>RA!J24</f>
        <v>18.786302675397302</v>
      </c>
      <c r="I20" s="20">
        <f>VLOOKUP(B20,RMS!B:D,3,FALSE)</f>
        <v>247136.089736578</v>
      </c>
      <c r="J20" s="21">
        <f>VLOOKUP(B20,RMS!B:E,4,FALSE)</f>
        <v>200708.37658431899</v>
      </c>
      <c r="K20" s="22">
        <f t="shared" si="1"/>
        <v>1.7363421997288242E-2</v>
      </c>
      <c r="L20" s="22">
        <f t="shared" si="2"/>
        <v>-6.5843189950101078E-3</v>
      </c>
      <c r="M20" s="34"/>
    </row>
    <row r="21" spans="1:13" x14ac:dyDescent="0.15">
      <c r="A21" s="64"/>
      <c r="B21" s="12">
        <v>32</v>
      </c>
      <c r="C21" s="61" t="s">
        <v>23</v>
      </c>
      <c r="D21" s="61"/>
      <c r="E21" s="15">
        <f>VLOOKUP(C21,RA!B24:D52,3,0)</f>
        <v>239140.3535</v>
      </c>
      <c r="F21" s="25">
        <f>VLOOKUP(C21,RA!B25:I56,8,0)</f>
        <v>24650.6453</v>
      </c>
      <c r="G21" s="16">
        <f t="shared" si="0"/>
        <v>214489.70819999999</v>
      </c>
      <c r="H21" s="27">
        <f>RA!J25</f>
        <v>10.308024111873699</v>
      </c>
      <c r="I21" s="20">
        <f>VLOOKUP(B21,RMS!B:D,3,FALSE)</f>
        <v>239140.35056285499</v>
      </c>
      <c r="J21" s="21">
        <f>VLOOKUP(B21,RMS!B:E,4,FALSE)</f>
        <v>214489.712958107</v>
      </c>
      <c r="K21" s="22">
        <f t="shared" si="1"/>
        <v>2.9371450073085725E-3</v>
      </c>
      <c r="L21" s="22">
        <f t="shared" si="2"/>
        <v>-4.7581070102751255E-3</v>
      </c>
      <c r="M21" s="34"/>
    </row>
    <row r="22" spans="1:13" x14ac:dyDescent="0.15">
      <c r="A22" s="64"/>
      <c r="B22" s="12">
        <v>33</v>
      </c>
      <c r="C22" s="61" t="s">
        <v>24</v>
      </c>
      <c r="D22" s="61"/>
      <c r="E22" s="15">
        <f>VLOOKUP(C22,RA!B26:D53,3,0)</f>
        <v>589125.8578</v>
      </c>
      <c r="F22" s="25">
        <f>VLOOKUP(C22,RA!B26:I57,8,0)</f>
        <v>142300.9509</v>
      </c>
      <c r="G22" s="16">
        <f t="shared" si="0"/>
        <v>446824.9069</v>
      </c>
      <c r="H22" s="27">
        <f>RA!J26</f>
        <v>24.154592608004201</v>
      </c>
      <c r="I22" s="20">
        <f>VLOOKUP(B22,RMS!B:D,3,FALSE)</f>
        <v>589125.58666893595</v>
      </c>
      <c r="J22" s="21">
        <f>VLOOKUP(B22,RMS!B:E,4,FALSE)</f>
        <v>446824.89720551501</v>
      </c>
      <c r="K22" s="22">
        <f t="shared" si="1"/>
        <v>0.27113106404431164</v>
      </c>
      <c r="L22" s="22">
        <f t="shared" si="2"/>
        <v>9.6944849938154221E-3</v>
      </c>
      <c r="M22" s="34"/>
    </row>
    <row r="23" spans="1:13" x14ac:dyDescent="0.15">
      <c r="A23" s="64"/>
      <c r="B23" s="12">
        <v>34</v>
      </c>
      <c r="C23" s="61" t="s">
        <v>25</v>
      </c>
      <c r="D23" s="61"/>
      <c r="E23" s="15">
        <f>VLOOKUP(C23,RA!B26:D54,3,0)</f>
        <v>228207.97700000001</v>
      </c>
      <c r="F23" s="25">
        <f>VLOOKUP(C23,RA!B27:I58,8,0)</f>
        <v>63940.563800000004</v>
      </c>
      <c r="G23" s="16">
        <f t="shared" si="0"/>
        <v>164267.41320000001</v>
      </c>
      <c r="H23" s="27">
        <f>RA!J27</f>
        <v>28.018548974736301</v>
      </c>
      <c r="I23" s="20">
        <f>VLOOKUP(B23,RMS!B:D,3,FALSE)</f>
        <v>228207.87971393199</v>
      </c>
      <c r="J23" s="21">
        <f>VLOOKUP(B23,RMS!B:E,4,FALSE)</f>
        <v>164267.41686459101</v>
      </c>
      <c r="K23" s="22">
        <f t="shared" si="1"/>
        <v>9.7286068019457161E-2</v>
      </c>
      <c r="L23" s="22">
        <f t="shared" si="2"/>
        <v>-3.6645910004153848E-3</v>
      </c>
      <c r="M23" s="34"/>
    </row>
    <row r="24" spans="1:13" x14ac:dyDescent="0.15">
      <c r="A24" s="64"/>
      <c r="B24" s="12">
        <v>35</v>
      </c>
      <c r="C24" s="61" t="s">
        <v>26</v>
      </c>
      <c r="D24" s="61"/>
      <c r="E24" s="15">
        <f>VLOOKUP(C24,RA!B28:D55,3,0)</f>
        <v>901550.47069999995</v>
      </c>
      <c r="F24" s="25">
        <f>VLOOKUP(C24,RA!B28:I59,8,0)</f>
        <v>36846.187400000003</v>
      </c>
      <c r="G24" s="16">
        <f t="shared" si="0"/>
        <v>864704.28329999989</v>
      </c>
      <c r="H24" s="27">
        <f>RA!J28</f>
        <v>4.0869799969591396</v>
      </c>
      <c r="I24" s="20">
        <f>VLOOKUP(B24,RMS!B:D,3,FALSE)</f>
        <v>901550.48764517799</v>
      </c>
      <c r="J24" s="21">
        <f>VLOOKUP(B24,RMS!B:E,4,FALSE)</f>
        <v>864704.312451759</v>
      </c>
      <c r="K24" s="22">
        <f t="shared" si="1"/>
        <v>-1.6945178038440645E-2</v>
      </c>
      <c r="L24" s="22">
        <f t="shared" si="2"/>
        <v>-2.915175911039114E-2</v>
      </c>
      <c r="M24" s="34"/>
    </row>
    <row r="25" spans="1:13" x14ac:dyDescent="0.15">
      <c r="A25" s="64"/>
      <c r="B25" s="12">
        <v>36</v>
      </c>
      <c r="C25" s="61" t="s">
        <v>27</v>
      </c>
      <c r="D25" s="61"/>
      <c r="E25" s="15">
        <f>VLOOKUP(C25,RA!B28:D56,3,0)</f>
        <v>633984.06270000001</v>
      </c>
      <c r="F25" s="25">
        <f>VLOOKUP(C25,RA!B29:I60,8,0)</f>
        <v>105114.2785</v>
      </c>
      <c r="G25" s="16">
        <f t="shared" si="0"/>
        <v>528869.78419999999</v>
      </c>
      <c r="H25" s="27">
        <f>RA!J29</f>
        <v>16.579955977495899</v>
      </c>
      <c r="I25" s="20">
        <f>VLOOKUP(B25,RMS!B:D,3,FALSE)</f>
        <v>633984.06921327405</v>
      </c>
      <c r="J25" s="21">
        <f>VLOOKUP(B25,RMS!B:E,4,FALSE)</f>
        <v>528869.76043119899</v>
      </c>
      <c r="K25" s="22">
        <f t="shared" si="1"/>
        <v>-6.5132740419358015E-3</v>
      </c>
      <c r="L25" s="22">
        <f t="shared" si="2"/>
        <v>2.376880100928247E-2</v>
      </c>
      <c r="M25" s="34"/>
    </row>
    <row r="26" spans="1:13" x14ac:dyDescent="0.15">
      <c r="A26" s="64"/>
      <c r="B26" s="12">
        <v>37</v>
      </c>
      <c r="C26" s="61" t="s">
        <v>74</v>
      </c>
      <c r="D26" s="61"/>
      <c r="E26" s="15">
        <f>VLOOKUP(C26,RA!B30:D57,3,0)</f>
        <v>1251204.6146</v>
      </c>
      <c r="F26" s="25">
        <f>VLOOKUP(C26,RA!B30:I61,8,0)</f>
        <v>161463.38430000001</v>
      </c>
      <c r="G26" s="16">
        <f t="shared" si="0"/>
        <v>1089741.2302999999</v>
      </c>
      <c r="H26" s="27">
        <f>RA!J30</f>
        <v>12.9046346549496</v>
      </c>
      <c r="I26" s="20">
        <f>VLOOKUP(B26,RMS!B:D,3,FALSE)</f>
        <v>1251204.6041699101</v>
      </c>
      <c r="J26" s="21">
        <f>VLOOKUP(B26,RMS!B:E,4,FALSE)</f>
        <v>1089741.2242022899</v>
      </c>
      <c r="K26" s="22">
        <f t="shared" si="1"/>
        <v>1.0430089896544814E-2</v>
      </c>
      <c r="L26" s="22">
        <f t="shared" si="2"/>
        <v>6.0977099929004908E-3</v>
      </c>
      <c r="M26" s="34"/>
    </row>
    <row r="27" spans="1:13" x14ac:dyDescent="0.15">
      <c r="A27" s="64"/>
      <c r="B27" s="12">
        <v>38</v>
      </c>
      <c r="C27" s="61" t="s">
        <v>29</v>
      </c>
      <c r="D27" s="61"/>
      <c r="E27" s="15">
        <f>VLOOKUP(C27,RA!B30:D58,3,0)</f>
        <v>726015.48400000005</v>
      </c>
      <c r="F27" s="25">
        <f>VLOOKUP(C27,RA!B31:I62,8,0)</f>
        <v>34243.292099999999</v>
      </c>
      <c r="G27" s="16">
        <f t="shared" si="0"/>
        <v>691772.19190000009</v>
      </c>
      <c r="H27" s="27">
        <f>RA!J31</f>
        <v>4.71660630587873</v>
      </c>
      <c r="I27" s="20">
        <f>VLOOKUP(B27,RMS!B:D,3,FALSE)</f>
        <v>726015.38464159297</v>
      </c>
      <c r="J27" s="21">
        <f>VLOOKUP(B27,RMS!B:E,4,FALSE)</f>
        <v>691772.20273362799</v>
      </c>
      <c r="K27" s="22">
        <f t="shared" si="1"/>
        <v>9.9358407082036138E-2</v>
      </c>
      <c r="L27" s="22">
        <f t="shared" si="2"/>
        <v>-1.0833627893589437E-2</v>
      </c>
      <c r="M27" s="34"/>
    </row>
    <row r="28" spans="1:13" x14ac:dyDescent="0.15">
      <c r="A28" s="64"/>
      <c r="B28" s="12">
        <v>39</v>
      </c>
      <c r="C28" s="61" t="s">
        <v>30</v>
      </c>
      <c r="D28" s="61"/>
      <c r="E28" s="15">
        <f>VLOOKUP(C28,RA!B32:D59,3,0)</f>
        <v>110758.7145</v>
      </c>
      <c r="F28" s="25">
        <f>VLOOKUP(C28,RA!B32:I63,8,0)</f>
        <v>30121.650799999999</v>
      </c>
      <c r="G28" s="16">
        <f t="shared" si="0"/>
        <v>80637.063699999999</v>
      </c>
      <c r="H28" s="27">
        <f>RA!J32</f>
        <v>27.1957388960126</v>
      </c>
      <c r="I28" s="20">
        <f>VLOOKUP(B28,RMS!B:D,3,FALSE)</f>
        <v>110758.66430168699</v>
      </c>
      <c r="J28" s="21">
        <f>VLOOKUP(B28,RMS!B:E,4,FALSE)</f>
        <v>80637.067078248496</v>
      </c>
      <c r="K28" s="22">
        <f t="shared" si="1"/>
        <v>5.0198313008877449E-2</v>
      </c>
      <c r="L28" s="22">
        <f t="shared" si="2"/>
        <v>-3.3782484970288351E-3</v>
      </c>
      <c r="M28" s="34"/>
    </row>
    <row r="29" spans="1:13" x14ac:dyDescent="0.15">
      <c r="A29" s="64"/>
      <c r="B29" s="12">
        <v>40</v>
      </c>
      <c r="C29" s="61" t="s">
        <v>31</v>
      </c>
      <c r="D29" s="6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64"/>
      <c r="B30" s="12">
        <v>42</v>
      </c>
      <c r="C30" s="61" t="s">
        <v>32</v>
      </c>
      <c r="D30" s="61"/>
      <c r="E30" s="15">
        <f>VLOOKUP(C30,RA!B34:D62,3,0)</f>
        <v>148218.75930000001</v>
      </c>
      <c r="F30" s="25">
        <f>VLOOKUP(C30,RA!B34:I66,8,0)</f>
        <v>27072.399600000001</v>
      </c>
      <c r="G30" s="16">
        <f t="shared" si="0"/>
        <v>121146.3597</v>
      </c>
      <c r="H30" s="27">
        <f>RA!J34</f>
        <v>0</v>
      </c>
      <c r="I30" s="20">
        <f>VLOOKUP(B30,RMS!B:D,3,FALSE)</f>
        <v>148218.75779999999</v>
      </c>
      <c r="J30" s="21">
        <f>VLOOKUP(B30,RMS!B:E,4,FALSE)</f>
        <v>121146.34540000001</v>
      </c>
      <c r="K30" s="22">
        <f t="shared" si="1"/>
        <v>1.500000013038516E-3</v>
      </c>
      <c r="L30" s="22">
        <f t="shared" si="2"/>
        <v>1.4299999995273538E-2</v>
      </c>
      <c r="M30" s="34"/>
    </row>
    <row r="31" spans="1:13" s="38" customFormat="1" ht="12" thickBot="1" x14ac:dyDescent="0.2">
      <c r="A31" s="64"/>
      <c r="B31" s="12">
        <v>70</v>
      </c>
      <c r="C31" s="65" t="s">
        <v>70</v>
      </c>
      <c r="D31" s="66"/>
      <c r="E31" s="15">
        <f>VLOOKUP(C31,RA!B35:D63,3,0)</f>
        <v>79420.570000000007</v>
      </c>
      <c r="F31" s="25">
        <f>VLOOKUP(C31,RA!B35:I67,8,0)</f>
        <v>2735.9</v>
      </c>
      <c r="G31" s="16">
        <f t="shared" si="0"/>
        <v>76684.670000000013</v>
      </c>
      <c r="H31" s="27">
        <f>RA!J35</f>
        <v>18.2651640911421</v>
      </c>
      <c r="I31" s="20">
        <f>VLOOKUP(B31,RMS!B:D,3,FALSE)</f>
        <v>79420.570000000007</v>
      </c>
      <c r="J31" s="21">
        <f>VLOOKUP(B31,RMS!B:E,4,FALSE)</f>
        <v>76684.67</v>
      </c>
      <c r="K31" s="22">
        <f t="shared" si="1"/>
        <v>0</v>
      </c>
      <c r="L31" s="22">
        <f t="shared" si="2"/>
        <v>0</v>
      </c>
    </row>
    <row r="32" spans="1:13" x14ac:dyDescent="0.15">
      <c r="A32" s="64"/>
      <c r="B32" s="12">
        <v>71</v>
      </c>
      <c r="C32" s="61" t="s">
        <v>36</v>
      </c>
      <c r="D32" s="61"/>
      <c r="E32" s="15">
        <f>VLOOKUP(C32,RA!B34:D63,3,0)</f>
        <v>212132.13</v>
      </c>
      <c r="F32" s="25">
        <f>VLOOKUP(C32,RA!B34:I67,8,0)</f>
        <v>-25938.95</v>
      </c>
      <c r="G32" s="16">
        <f t="shared" si="0"/>
        <v>238071.08000000002</v>
      </c>
      <c r="H32" s="27">
        <f>RA!J35</f>
        <v>18.2651640911421</v>
      </c>
      <c r="I32" s="20">
        <f>VLOOKUP(B32,RMS!B:D,3,FALSE)</f>
        <v>212132.13</v>
      </c>
      <c r="J32" s="21">
        <f>VLOOKUP(B32,RMS!B:E,4,FALSE)</f>
        <v>238071.08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64"/>
      <c r="B33" s="12">
        <v>72</v>
      </c>
      <c r="C33" s="61" t="s">
        <v>37</v>
      </c>
      <c r="D33" s="61"/>
      <c r="E33" s="15">
        <f>VLOOKUP(C33,RA!B34:D64,3,0)</f>
        <v>309611.18</v>
      </c>
      <c r="F33" s="25">
        <f>VLOOKUP(C33,RA!B34:I68,8,0)</f>
        <v>-31391.75</v>
      </c>
      <c r="G33" s="16">
        <f t="shared" si="0"/>
        <v>341002.93</v>
      </c>
      <c r="H33" s="27">
        <f>RA!J34</f>
        <v>0</v>
      </c>
      <c r="I33" s="20">
        <f>VLOOKUP(B33,RMS!B:D,3,FALSE)</f>
        <v>309611.18</v>
      </c>
      <c r="J33" s="21">
        <f>VLOOKUP(B33,RMS!B:E,4,FALSE)</f>
        <v>341002.93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64"/>
      <c r="B34" s="12">
        <v>73</v>
      </c>
      <c r="C34" s="61" t="s">
        <v>38</v>
      </c>
      <c r="D34" s="61"/>
      <c r="E34" s="15">
        <f>VLOOKUP(C34,RA!B35:D65,3,0)</f>
        <v>197891.59</v>
      </c>
      <c r="F34" s="25">
        <f>VLOOKUP(C34,RA!B35:I69,8,0)</f>
        <v>-39870.26</v>
      </c>
      <c r="G34" s="16">
        <f t="shared" si="0"/>
        <v>237761.85</v>
      </c>
      <c r="H34" s="27">
        <f>RA!J35</f>
        <v>18.2651640911421</v>
      </c>
      <c r="I34" s="20">
        <f>VLOOKUP(B34,RMS!B:D,3,FALSE)</f>
        <v>197891.59</v>
      </c>
      <c r="J34" s="21">
        <f>VLOOKUP(B34,RMS!B:E,4,FALSE)</f>
        <v>237761.85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64"/>
      <c r="B35" s="12">
        <v>74</v>
      </c>
      <c r="C35" s="61" t="s">
        <v>72</v>
      </c>
      <c r="D35" s="6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3.4448254400591698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64"/>
      <c r="B36" s="12">
        <v>75</v>
      </c>
      <c r="C36" s="61" t="s">
        <v>33</v>
      </c>
      <c r="D36" s="61"/>
      <c r="E36" s="15">
        <f>VLOOKUP(C36,RA!B8:D66,3,0)</f>
        <v>118333.76059999999</v>
      </c>
      <c r="F36" s="25">
        <f>VLOOKUP(C36,RA!B8:I70,8,0)</f>
        <v>6826.8180000000002</v>
      </c>
      <c r="G36" s="16">
        <f t="shared" si="0"/>
        <v>111506.94259999999</v>
      </c>
      <c r="H36" s="27">
        <f>RA!J36</f>
        <v>3.4448254400591698</v>
      </c>
      <c r="I36" s="20">
        <f>VLOOKUP(B36,RMS!B:D,3,FALSE)</f>
        <v>118333.76068376099</v>
      </c>
      <c r="J36" s="21">
        <f>VLOOKUP(B36,RMS!B:E,4,FALSE)</f>
        <v>111506.944444444</v>
      </c>
      <c r="K36" s="22">
        <f t="shared" si="1"/>
        <v>-8.3760998677462339E-5</v>
      </c>
      <c r="L36" s="22">
        <f t="shared" si="2"/>
        <v>-1.8444440065650269E-3</v>
      </c>
      <c r="M36" s="34"/>
    </row>
    <row r="37" spans="1:13" x14ac:dyDescent="0.15">
      <c r="A37" s="64"/>
      <c r="B37" s="12">
        <v>76</v>
      </c>
      <c r="C37" s="61" t="s">
        <v>34</v>
      </c>
      <c r="D37" s="61"/>
      <c r="E37" s="15">
        <f>VLOOKUP(C37,RA!B8:D67,3,0)</f>
        <v>359136.2501</v>
      </c>
      <c r="F37" s="25">
        <f>VLOOKUP(C37,RA!B8:I71,8,0)</f>
        <v>19938.1594</v>
      </c>
      <c r="G37" s="16">
        <f t="shared" si="0"/>
        <v>339198.0907</v>
      </c>
      <c r="H37" s="27">
        <f>RA!J37</f>
        <v>-12.2277327814509</v>
      </c>
      <c r="I37" s="20">
        <f>VLOOKUP(B37,RMS!B:D,3,FALSE)</f>
        <v>359136.24416239298</v>
      </c>
      <c r="J37" s="21">
        <f>VLOOKUP(B37,RMS!B:E,4,FALSE)</f>
        <v>339198.09242564102</v>
      </c>
      <c r="K37" s="22">
        <f t="shared" si="1"/>
        <v>5.9376070275902748E-3</v>
      </c>
      <c r="L37" s="22">
        <f t="shared" si="2"/>
        <v>-1.7256410210393369E-3</v>
      </c>
      <c r="M37" s="34"/>
    </row>
    <row r="38" spans="1:13" x14ac:dyDescent="0.15">
      <c r="A38" s="64"/>
      <c r="B38" s="12">
        <v>77</v>
      </c>
      <c r="C38" s="61" t="s">
        <v>39</v>
      </c>
      <c r="D38" s="61"/>
      <c r="E38" s="15">
        <f>VLOOKUP(C38,RA!B9:D68,3,0)</f>
        <v>65797.48</v>
      </c>
      <c r="F38" s="25">
        <f>VLOOKUP(C38,RA!B9:I72,8,0)</f>
        <v>-6279.68</v>
      </c>
      <c r="G38" s="16">
        <f t="shared" si="0"/>
        <v>72077.16</v>
      </c>
      <c r="H38" s="27">
        <f>RA!J38</f>
        <v>-10.139088000633601</v>
      </c>
      <c r="I38" s="20">
        <f>VLOOKUP(B38,RMS!B:D,3,FALSE)</f>
        <v>65797.48</v>
      </c>
      <c r="J38" s="21">
        <f>VLOOKUP(B38,RMS!B:E,4,FALSE)</f>
        <v>72077.16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64"/>
      <c r="B39" s="12">
        <v>78</v>
      </c>
      <c r="C39" s="61" t="s">
        <v>40</v>
      </c>
      <c r="D39" s="61"/>
      <c r="E39" s="15">
        <f>VLOOKUP(C39,RA!B10:D69,3,0)</f>
        <v>41999.15</v>
      </c>
      <c r="F39" s="25">
        <f>VLOOKUP(C39,RA!B10:I73,8,0)</f>
        <v>5324.61</v>
      </c>
      <c r="G39" s="16">
        <f t="shared" si="0"/>
        <v>36674.54</v>
      </c>
      <c r="H39" s="27">
        <f>RA!J39</f>
        <v>-20.147526228881201</v>
      </c>
      <c r="I39" s="20">
        <f>VLOOKUP(B39,RMS!B:D,3,FALSE)</f>
        <v>41999.15</v>
      </c>
      <c r="J39" s="21">
        <f>VLOOKUP(B39,RMS!B:E,4,FALSE)</f>
        <v>36674.54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64"/>
      <c r="B40" s="12">
        <v>99</v>
      </c>
      <c r="C40" s="61" t="s">
        <v>35</v>
      </c>
      <c r="D40" s="61"/>
      <c r="E40" s="15">
        <f>VLOOKUP(C40,RA!B8:D70,3,0)</f>
        <v>16071.4318</v>
      </c>
      <c r="F40" s="25">
        <f>VLOOKUP(C40,RA!B8:I74,8,0)</f>
        <v>1970.5173</v>
      </c>
      <c r="G40" s="16">
        <f t="shared" si="0"/>
        <v>14100.914500000001</v>
      </c>
      <c r="H40" s="27">
        <f>RA!J40</f>
        <v>0</v>
      </c>
      <c r="I40" s="20">
        <f>VLOOKUP(B40,RMS!B:D,3,FALSE)</f>
        <v>16071.431813024699</v>
      </c>
      <c r="J40" s="21">
        <f>VLOOKUP(B40,RMS!B:E,4,FALSE)</f>
        <v>14100.914257620499</v>
      </c>
      <c r="K40" s="22">
        <f t="shared" si="1"/>
        <v>-1.3024699001107365E-5</v>
      </c>
      <c r="L40" s="22">
        <f t="shared" si="2"/>
        <v>2.4237950128735974E-4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40" t="s">
        <v>46</v>
      </c>
      <c r="W1" s="69"/>
    </row>
    <row r="2" spans="1:23" ht="12.75" x14ac:dyDescent="0.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40"/>
      <c r="W2" s="69"/>
    </row>
    <row r="3" spans="1:23" ht="23.25" thickBot="1" x14ac:dyDescent="0.2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1" t="s">
        <v>47</v>
      </c>
      <c r="W3" s="69"/>
    </row>
    <row r="4" spans="1:23" ht="12.75" thickTop="1" thickBot="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12.75" thickTop="1" thickBot="1" x14ac:dyDescent="0.25">
      <c r="A5" s="42"/>
      <c r="B5" s="43"/>
      <c r="C5" s="44"/>
      <c r="D5" s="45" t="s">
        <v>0</v>
      </c>
      <c r="E5" s="45" t="s">
        <v>59</v>
      </c>
      <c r="F5" s="45" t="s">
        <v>60</v>
      </c>
      <c r="G5" s="45" t="s">
        <v>48</v>
      </c>
      <c r="H5" s="45" t="s">
        <v>49</v>
      </c>
      <c r="I5" s="45" t="s">
        <v>1</v>
      </c>
      <c r="J5" s="45" t="s">
        <v>2</v>
      </c>
      <c r="K5" s="45" t="s">
        <v>50</v>
      </c>
      <c r="L5" s="45" t="s">
        <v>51</v>
      </c>
      <c r="M5" s="45" t="s">
        <v>52</v>
      </c>
      <c r="N5" s="45" t="s">
        <v>53</v>
      </c>
      <c r="O5" s="45" t="s">
        <v>54</v>
      </c>
      <c r="P5" s="45" t="s">
        <v>61</v>
      </c>
      <c r="Q5" s="45" t="s">
        <v>62</v>
      </c>
      <c r="R5" s="45" t="s">
        <v>55</v>
      </c>
      <c r="S5" s="45" t="s">
        <v>56</v>
      </c>
      <c r="T5" s="45" t="s">
        <v>57</v>
      </c>
      <c r="U5" s="46" t="s">
        <v>58</v>
      </c>
    </row>
    <row r="6" spans="1:23" ht="12" thickBot="1" x14ac:dyDescent="0.2">
      <c r="A6" s="47" t="s">
        <v>3</v>
      </c>
      <c r="B6" s="70" t="s">
        <v>4</v>
      </c>
      <c r="C6" s="71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8"/>
    </row>
    <row r="7" spans="1:23" ht="12" thickBot="1" x14ac:dyDescent="0.2">
      <c r="A7" s="72" t="s">
        <v>5</v>
      </c>
      <c r="B7" s="73"/>
      <c r="C7" s="74"/>
      <c r="D7" s="49">
        <v>16614494.779999999</v>
      </c>
      <c r="E7" s="49">
        <v>17601523.193</v>
      </c>
      <c r="F7" s="50">
        <v>94.392369329760399</v>
      </c>
      <c r="G7" s="49">
        <v>20730444.989999998</v>
      </c>
      <c r="H7" s="50">
        <v>-19.854615817390702</v>
      </c>
      <c r="I7" s="49">
        <v>1907025.6984000001</v>
      </c>
      <c r="J7" s="50">
        <v>11.478084188847101</v>
      </c>
      <c r="K7" s="49">
        <v>2036440.6158</v>
      </c>
      <c r="L7" s="50">
        <v>9.8234293416390308</v>
      </c>
      <c r="M7" s="50">
        <v>-6.3549566039843006E-2</v>
      </c>
      <c r="N7" s="49">
        <v>78927595.710999995</v>
      </c>
      <c r="O7" s="49">
        <v>4831078484.7999001</v>
      </c>
      <c r="P7" s="49">
        <v>984750</v>
      </c>
      <c r="Q7" s="49">
        <v>1353386</v>
      </c>
      <c r="R7" s="50">
        <v>-27.2380532974333</v>
      </c>
      <c r="S7" s="49">
        <v>16.871789570957102</v>
      </c>
      <c r="T7" s="49">
        <v>22.6446995603619</v>
      </c>
      <c r="U7" s="51">
        <v>-34.216346553671301</v>
      </c>
    </row>
    <row r="8" spans="1:23" ht="12" thickBot="1" x14ac:dyDescent="0.2">
      <c r="A8" s="75">
        <v>42219</v>
      </c>
      <c r="B8" s="65" t="s">
        <v>6</v>
      </c>
      <c r="C8" s="66"/>
      <c r="D8" s="52">
        <v>585097.33290000004</v>
      </c>
      <c r="E8" s="52">
        <v>669752.33959999995</v>
      </c>
      <c r="F8" s="53">
        <v>87.360252186568104</v>
      </c>
      <c r="G8" s="52">
        <v>647861.01370000001</v>
      </c>
      <c r="H8" s="53">
        <v>-9.6878311046300407</v>
      </c>
      <c r="I8" s="52">
        <v>132373.91260000001</v>
      </c>
      <c r="J8" s="53">
        <v>22.624255001111798</v>
      </c>
      <c r="K8" s="52">
        <v>159551.87640000001</v>
      </c>
      <c r="L8" s="53">
        <v>24.6274853751089</v>
      </c>
      <c r="M8" s="53">
        <v>-0.17033935553264401</v>
      </c>
      <c r="N8" s="52">
        <v>2222008.176</v>
      </c>
      <c r="O8" s="52">
        <v>173311709.1503</v>
      </c>
      <c r="P8" s="52">
        <v>34132</v>
      </c>
      <c r="Q8" s="52">
        <v>46955</v>
      </c>
      <c r="R8" s="53">
        <v>-27.3091257587051</v>
      </c>
      <c r="S8" s="52">
        <v>17.1421930417204</v>
      </c>
      <c r="T8" s="52">
        <v>18.7568354722607</v>
      </c>
      <c r="U8" s="54">
        <v>-9.4191124006748002</v>
      </c>
    </row>
    <row r="9" spans="1:23" ht="12" thickBot="1" x14ac:dyDescent="0.2">
      <c r="A9" s="76"/>
      <c r="B9" s="65" t="s">
        <v>7</v>
      </c>
      <c r="C9" s="66"/>
      <c r="D9" s="52">
        <v>95573.402300000002</v>
      </c>
      <c r="E9" s="52">
        <v>123747.49920000001</v>
      </c>
      <c r="F9" s="53">
        <v>77.232592915299904</v>
      </c>
      <c r="G9" s="52">
        <v>114676.08259999999</v>
      </c>
      <c r="H9" s="53">
        <v>-16.657946336230999</v>
      </c>
      <c r="I9" s="52">
        <v>19673.863499999999</v>
      </c>
      <c r="J9" s="53">
        <v>20.585082278691701</v>
      </c>
      <c r="K9" s="52">
        <v>25491.613399999998</v>
      </c>
      <c r="L9" s="53">
        <v>22.229232828711901</v>
      </c>
      <c r="M9" s="53">
        <v>-0.22822211402280301</v>
      </c>
      <c r="N9" s="52">
        <v>335684.33429999999</v>
      </c>
      <c r="O9" s="52">
        <v>27620722.939399999</v>
      </c>
      <c r="P9" s="52">
        <v>5687</v>
      </c>
      <c r="Q9" s="52">
        <v>6929</v>
      </c>
      <c r="R9" s="53">
        <v>-17.924664453745098</v>
      </c>
      <c r="S9" s="52">
        <v>16.8055921048004</v>
      </c>
      <c r="T9" s="52">
        <v>17.368461884831898</v>
      </c>
      <c r="U9" s="54">
        <v>-3.3493004978423899</v>
      </c>
    </row>
    <row r="10" spans="1:23" ht="12" thickBot="1" x14ac:dyDescent="0.2">
      <c r="A10" s="76"/>
      <c r="B10" s="65" t="s">
        <v>8</v>
      </c>
      <c r="C10" s="66"/>
      <c r="D10" s="52">
        <v>156994.28140000001</v>
      </c>
      <c r="E10" s="52">
        <v>176979.76010000001</v>
      </c>
      <c r="F10" s="53">
        <v>88.707477799321495</v>
      </c>
      <c r="G10" s="52">
        <v>202409.82870000001</v>
      </c>
      <c r="H10" s="53">
        <v>-22.437421933355001</v>
      </c>
      <c r="I10" s="52">
        <v>42348.547299999998</v>
      </c>
      <c r="J10" s="53">
        <v>26.974579533952401</v>
      </c>
      <c r="K10" s="52">
        <v>52150.699200000003</v>
      </c>
      <c r="L10" s="53">
        <v>25.764904567601199</v>
      </c>
      <c r="M10" s="53">
        <v>-0.187958206704159</v>
      </c>
      <c r="N10" s="52">
        <v>584133.90410000004</v>
      </c>
      <c r="O10" s="52">
        <v>45242699.274400003</v>
      </c>
      <c r="P10" s="52">
        <v>95863</v>
      </c>
      <c r="Q10" s="52">
        <v>121231</v>
      </c>
      <c r="R10" s="53">
        <v>-20.925340878158199</v>
      </c>
      <c r="S10" s="52">
        <v>1.6376942240489001</v>
      </c>
      <c r="T10" s="52">
        <v>1.84053386675025</v>
      </c>
      <c r="U10" s="54">
        <v>-12.385684685378299</v>
      </c>
    </row>
    <row r="11" spans="1:23" ht="12" thickBot="1" x14ac:dyDescent="0.2">
      <c r="A11" s="76"/>
      <c r="B11" s="65" t="s">
        <v>9</v>
      </c>
      <c r="C11" s="66"/>
      <c r="D11" s="52">
        <v>47916.009299999998</v>
      </c>
      <c r="E11" s="52">
        <v>61495.518900000003</v>
      </c>
      <c r="F11" s="53">
        <v>77.917887607254599</v>
      </c>
      <c r="G11" s="52">
        <v>56858.462599999999</v>
      </c>
      <c r="H11" s="53">
        <v>-15.7275678783478</v>
      </c>
      <c r="I11" s="52">
        <v>10076.787200000001</v>
      </c>
      <c r="J11" s="53">
        <v>21.0301052763173</v>
      </c>
      <c r="K11" s="52">
        <v>11325.915800000001</v>
      </c>
      <c r="L11" s="53">
        <v>19.9194900496659</v>
      </c>
      <c r="M11" s="53">
        <v>-0.110289412534746</v>
      </c>
      <c r="N11" s="52">
        <v>182101.17869999999</v>
      </c>
      <c r="O11" s="52">
        <v>14726110.531400001</v>
      </c>
      <c r="P11" s="52">
        <v>3374</v>
      </c>
      <c r="Q11" s="52">
        <v>4313</v>
      </c>
      <c r="R11" s="53">
        <v>-21.771388824484099</v>
      </c>
      <c r="S11" s="52">
        <v>14.2015439537641</v>
      </c>
      <c r="T11" s="52">
        <v>15.625493484813401</v>
      </c>
      <c r="U11" s="54">
        <v>-10.026723401942901</v>
      </c>
    </row>
    <row r="12" spans="1:23" ht="12" thickBot="1" x14ac:dyDescent="0.2">
      <c r="A12" s="76"/>
      <c r="B12" s="65" t="s">
        <v>10</v>
      </c>
      <c r="C12" s="66"/>
      <c r="D12" s="52">
        <v>106014.94190000001</v>
      </c>
      <c r="E12" s="52">
        <v>155944.55540000001</v>
      </c>
      <c r="F12" s="53">
        <v>67.982458014048802</v>
      </c>
      <c r="G12" s="52">
        <v>162477.5128</v>
      </c>
      <c r="H12" s="53">
        <v>-34.751006417424698</v>
      </c>
      <c r="I12" s="52">
        <v>12751.0514</v>
      </c>
      <c r="J12" s="53">
        <v>12.0275983474363</v>
      </c>
      <c r="K12" s="52">
        <v>30669.209900000002</v>
      </c>
      <c r="L12" s="53">
        <v>18.8759720477454</v>
      </c>
      <c r="M12" s="53">
        <v>-0.58423932531760503</v>
      </c>
      <c r="N12" s="52">
        <v>756490.10089999996</v>
      </c>
      <c r="O12" s="52">
        <v>52147016.933499999</v>
      </c>
      <c r="P12" s="52">
        <v>1420</v>
      </c>
      <c r="Q12" s="52">
        <v>3677</v>
      </c>
      <c r="R12" s="53">
        <v>-61.381561055208003</v>
      </c>
      <c r="S12" s="52">
        <v>74.658409788732399</v>
      </c>
      <c r="T12" s="52">
        <v>90.391225863475697</v>
      </c>
      <c r="U12" s="54">
        <v>-21.073066141194001</v>
      </c>
    </row>
    <row r="13" spans="1:23" ht="12" thickBot="1" x14ac:dyDescent="0.2">
      <c r="A13" s="76"/>
      <c r="B13" s="65" t="s">
        <v>11</v>
      </c>
      <c r="C13" s="66"/>
      <c r="D13" s="52">
        <v>251536.5441</v>
      </c>
      <c r="E13" s="52">
        <v>303132.66389999999</v>
      </c>
      <c r="F13" s="53">
        <v>82.979029994266497</v>
      </c>
      <c r="G13" s="52">
        <v>304502.22279999999</v>
      </c>
      <c r="H13" s="53">
        <v>-17.394184585243</v>
      </c>
      <c r="I13" s="52">
        <v>56005.855000000003</v>
      </c>
      <c r="J13" s="53">
        <v>22.265494344127799</v>
      </c>
      <c r="K13" s="52">
        <v>86426.994000000006</v>
      </c>
      <c r="L13" s="53">
        <v>28.383042069537201</v>
      </c>
      <c r="M13" s="53">
        <v>-0.35198654485194802</v>
      </c>
      <c r="N13" s="52">
        <v>1295461.7058999999</v>
      </c>
      <c r="O13" s="52">
        <v>79511432.726799995</v>
      </c>
      <c r="P13" s="52">
        <v>12599</v>
      </c>
      <c r="Q13" s="52">
        <v>17500</v>
      </c>
      <c r="R13" s="53">
        <v>-28.005714285714301</v>
      </c>
      <c r="S13" s="52">
        <v>19.9648022938328</v>
      </c>
      <c r="T13" s="52">
        <v>20.266684359999999</v>
      </c>
      <c r="U13" s="54">
        <v>-1.51207140308326</v>
      </c>
    </row>
    <row r="14" spans="1:23" ht="12" thickBot="1" x14ac:dyDescent="0.2">
      <c r="A14" s="76"/>
      <c r="B14" s="65" t="s">
        <v>12</v>
      </c>
      <c r="C14" s="66"/>
      <c r="D14" s="52">
        <v>139571.114</v>
      </c>
      <c r="E14" s="52">
        <v>151880.17360000001</v>
      </c>
      <c r="F14" s="53">
        <v>91.895545476253005</v>
      </c>
      <c r="G14" s="52">
        <v>158378.06479999999</v>
      </c>
      <c r="H14" s="53">
        <v>-11.8747194087448</v>
      </c>
      <c r="I14" s="52">
        <v>25702.980100000001</v>
      </c>
      <c r="J14" s="53">
        <v>18.415687432286301</v>
      </c>
      <c r="K14" s="52">
        <v>15893.2361</v>
      </c>
      <c r="L14" s="53">
        <v>10.0349982935263</v>
      </c>
      <c r="M14" s="53">
        <v>0.61722760162104395</v>
      </c>
      <c r="N14" s="52">
        <v>650254.53489999997</v>
      </c>
      <c r="O14" s="52">
        <v>42028530.450400002</v>
      </c>
      <c r="P14" s="52">
        <v>2490</v>
      </c>
      <c r="Q14" s="52">
        <v>4921</v>
      </c>
      <c r="R14" s="53">
        <v>-49.400528347896802</v>
      </c>
      <c r="S14" s="52">
        <v>56.0526562248996</v>
      </c>
      <c r="T14" s="52">
        <v>53.218177626498701</v>
      </c>
      <c r="U14" s="54">
        <v>5.0568140553913601</v>
      </c>
    </row>
    <row r="15" spans="1:23" ht="12" thickBot="1" x14ac:dyDescent="0.2">
      <c r="A15" s="76"/>
      <c r="B15" s="65" t="s">
        <v>13</v>
      </c>
      <c r="C15" s="66"/>
      <c r="D15" s="52">
        <v>97960.188299999994</v>
      </c>
      <c r="E15" s="52">
        <v>112856.5818</v>
      </c>
      <c r="F15" s="53">
        <v>86.800598367936701</v>
      </c>
      <c r="G15" s="52">
        <v>113012.0637</v>
      </c>
      <c r="H15" s="53">
        <v>-13.318821820612399</v>
      </c>
      <c r="I15" s="52">
        <v>17479.177299999999</v>
      </c>
      <c r="J15" s="53">
        <v>17.843143835606501</v>
      </c>
      <c r="K15" s="52">
        <v>27462.683199999999</v>
      </c>
      <c r="L15" s="53">
        <v>24.300665168722201</v>
      </c>
      <c r="M15" s="53">
        <v>-0.363529878974098</v>
      </c>
      <c r="N15" s="52">
        <v>713246.65</v>
      </c>
      <c r="O15" s="52">
        <v>32600577.5152</v>
      </c>
      <c r="P15" s="52">
        <v>5322</v>
      </c>
      <c r="Q15" s="52">
        <v>10119</v>
      </c>
      <c r="R15" s="53">
        <v>-47.405870145271301</v>
      </c>
      <c r="S15" s="52">
        <v>18.4066494363021</v>
      </c>
      <c r="T15" s="52">
        <v>43.090120822215603</v>
      </c>
      <c r="U15" s="54">
        <v>-134.100839326206</v>
      </c>
    </row>
    <row r="16" spans="1:23" ht="12" thickBot="1" x14ac:dyDescent="0.2">
      <c r="A16" s="76"/>
      <c r="B16" s="65" t="s">
        <v>14</v>
      </c>
      <c r="C16" s="66"/>
      <c r="D16" s="52">
        <v>952272.50269999995</v>
      </c>
      <c r="E16" s="52">
        <v>1048527.4205</v>
      </c>
      <c r="F16" s="53">
        <v>90.819990405773098</v>
      </c>
      <c r="G16" s="52">
        <v>1036640.4543</v>
      </c>
      <c r="H16" s="53">
        <v>-8.1385934004447495</v>
      </c>
      <c r="I16" s="52">
        <v>56166.659399999997</v>
      </c>
      <c r="J16" s="53">
        <v>5.89817087448702</v>
      </c>
      <c r="K16" s="52">
        <v>88212.715500000006</v>
      </c>
      <c r="L16" s="53">
        <v>8.5094803250338504</v>
      </c>
      <c r="M16" s="53">
        <v>-0.36328159629095602</v>
      </c>
      <c r="N16" s="52">
        <v>4442729.7054000003</v>
      </c>
      <c r="O16" s="52">
        <v>240647349.0226</v>
      </c>
      <c r="P16" s="52">
        <v>64952</v>
      </c>
      <c r="Q16" s="52">
        <v>88374</v>
      </c>
      <c r="R16" s="53">
        <v>-26.503270192590598</v>
      </c>
      <c r="S16" s="52">
        <v>14.6611729076857</v>
      </c>
      <c r="T16" s="52">
        <v>21.763015087016498</v>
      </c>
      <c r="U16" s="54">
        <v>-48.439795533738902</v>
      </c>
    </row>
    <row r="17" spans="1:21" ht="12" thickBot="1" x14ac:dyDescent="0.2">
      <c r="A17" s="76"/>
      <c r="B17" s="65" t="s">
        <v>15</v>
      </c>
      <c r="C17" s="66"/>
      <c r="D17" s="52">
        <v>475657.13660000003</v>
      </c>
      <c r="E17" s="52">
        <v>709754.78370000003</v>
      </c>
      <c r="F17" s="53">
        <v>67.017108940128196</v>
      </c>
      <c r="G17" s="52">
        <v>478824.86790000001</v>
      </c>
      <c r="H17" s="53">
        <v>-0.66156365559976205</v>
      </c>
      <c r="I17" s="52">
        <v>53364.415999999997</v>
      </c>
      <c r="J17" s="53">
        <v>11.219092891457301</v>
      </c>
      <c r="K17" s="52">
        <v>56472.556100000002</v>
      </c>
      <c r="L17" s="53">
        <v>11.7939898041791</v>
      </c>
      <c r="M17" s="53">
        <v>-5.5038062992867003E-2</v>
      </c>
      <c r="N17" s="52">
        <v>1772894.8824</v>
      </c>
      <c r="O17" s="52">
        <v>228732134.76179999</v>
      </c>
      <c r="P17" s="52">
        <v>15290</v>
      </c>
      <c r="Q17" s="52">
        <v>21538</v>
      </c>
      <c r="R17" s="53">
        <v>-29.009193054136901</v>
      </c>
      <c r="S17" s="52">
        <v>31.109034440811001</v>
      </c>
      <c r="T17" s="52">
        <v>28.3937205218683</v>
      </c>
      <c r="U17" s="54">
        <v>8.7283773596666894</v>
      </c>
    </row>
    <row r="18" spans="1:21" ht="12" thickBot="1" x14ac:dyDescent="0.2">
      <c r="A18" s="76"/>
      <c r="B18" s="65" t="s">
        <v>16</v>
      </c>
      <c r="C18" s="66"/>
      <c r="D18" s="52">
        <v>1671675.1292000001</v>
      </c>
      <c r="E18" s="52">
        <v>1915609.4305</v>
      </c>
      <c r="F18" s="53">
        <v>87.265968865253996</v>
      </c>
      <c r="G18" s="52">
        <v>2075066.2575000001</v>
      </c>
      <c r="H18" s="53">
        <v>-19.439915561346801</v>
      </c>
      <c r="I18" s="52">
        <v>228737.1826</v>
      </c>
      <c r="J18" s="53">
        <v>13.683112143294499</v>
      </c>
      <c r="K18" s="52">
        <v>359227.08590000001</v>
      </c>
      <c r="L18" s="53">
        <v>17.311595935871001</v>
      </c>
      <c r="M18" s="53">
        <v>-0.36325184937843202</v>
      </c>
      <c r="N18" s="52">
        <v>6343591.7783000004</v>
      </c>
      <c r="O18" s="52">
        <v>530508381.24790001</v>
      </c>
      <c r="P18" s="52">
        <v>88612</v>
      </c>
      <c r="Q18" s="52">
        <v>116410</v>
      </c>
      <c r="R18" s="53">
        <v>-23.879391804827801</v>
      </c>
      <c r="S18" s="52">
        <v>18.8651100212161</v>
      </c>
      <c r="T18" s="52">
        <v>20.640512554763301</v>
      </c>
      <c r="U18" s="54">
        <v>-9.4110372616464595</v>
      </c>
    </row>
    <row r="19" spans="1:21" ht="12" thickBot="1" x14ac:dyDescent="0.2">
      <c r="A19" s="76"/>
      <c r="B19" s="65" t="s">
        <v>17</v>
      </c>
      <c r="C19" s="66"/>
      <c r="D19" s="52">
        <v>411692.1054</v>
      </c>
      <c r="E19" s="52">
        <v>507663.3211</v>
      </c>
      <c r="F19" s="53">
        <v>81.095499377018101</v>
      </c>
      <c r="G19" s="52">
        <v>442962.95799999998</v>
      </c>
      <c r="H19" s="53">
        <v>-7.0594734921379096</v>
      </c>
      <c r="I19" s="52">
        <v>32703.4251</v>
      </c>
      <c r="J19" s="53">
        <v>7.9436609716441797</v>
      </c>
      <c r="K19" s="52">
        <v>62843.064400000003</v>
      </c>
      <c r="L19" s="53">
        <v>14.1869795803558</v>
      </c>
      <c r="M19" s="53">
        <v>-0.47960168059532099</v>
      </c>
      <c r="N19" s="52">
        <v>2710926.3409000002</v>
      </c>
      <c r="O19" s="52">
        <v>159911951.3441</v>
      </c>
      <c r="P19" s="52">
        <v>10233</v>
      </c>
      <c r="Q19" s="52">
        <v>17549</v>
      </c>
      <c r="R19" s="53">
        <v>-41.688985127357697</v>
      </c>
      <c r="S19" s="52">
        <v>40.2318093814131</v>
      </c>
      <c r="T19" s="52">
        <v>67.331215693201898</v>
      </c>
      <c r="U19" s="54">
        <v>-67.358159447605303</v>
      </c>
    </row>
    <row r="20" spans="1:21" ht="12" thickBot="1" x14ac:dyDescent="0.2">
      <c r="A20" s="76"/>
      <c r="B20" s="65" t="s">
        <v>18</v>
      </c>
      <c r="C20" s="66"/>
      <c r="D20" s="52">
        <v>917533.59580000001</v>
      </c>
      <c r="E20" s="52">
        <v>969533.07409999997</v>
      </c>
      <c r="F20" s="53">
        <v>94.636647300736001</v>
      </c>
      <c r="G20" s="52">
        <v>898046.33880000003</v>
      </c>
      <c r="H20" s="53">
        <v>2.1699611877533398</v>
      </c>
      <c r="I20" s="52">
        <v>91395.604800000001</v>
      </c>
      <c r="J20" s="53">
        <v>9.9610090811238301</v>
      </c>
      <c r="K20" s="52">
        <v>96934.061600000001</v>
      </c>
      <c r="L20" s="53">
        <v>10.7938819426096</v>
      </c>
      <c r="M20" s="53">
        <v>-5.7136332766644003E-2</v>
      </c>
      <c r="N20" s="52">
        <v>5104576.0860000001</v>
      </c>
      <c r="O20" s="52">
        <v>258590837.91010001</v>
      </c>
      <c r="P20" s="52">
        <v>45465</v>
      </c>
      <c r="Q20" s="52">
        <v>66716</v>
      </c>
      <c r="R20" s="53">
        <v>-31.8529288326638</v>
      </c>
      <c r="S20" s="52">
        <v>20.181097455185299</v>
      </c>
      <c r="T20" s="52">
        <v>33.584961243179997</v>
      </c>
      <c r="U20" s="54">
        <v>-66.417913187128306</v>
      </c>
    </row>
    <row r="21" spans="1:21" ht="12" thickBot="1" x14ac:dyDescent="0.2">
      <c r="A21" s="76"/>
      <c r="B21" s="65" t="s">
        <v>19</v>
      </c>
      <c r="C21" s="66"/>
      <c r="D21" s="52">
        <v>350293.23830000003</v>
      </c>
      <c r="E21" s="52">
        <v>348676.16119999997</v>
      </c>
      <c r="F21" s="53">
        <v>100.463776214134</v>
      </c>
      <c r="G21" s="52">
        <v>366335.0318</v>
      </c>
      <c r="H21" s="53">
        <v>-4.3789952113446704</v>
      </c>
      <c r="I21" s="52">
        <v>42002.138400000003</v>
      </c>
      <c r="J21" s="53">
        <v>11.9905649917308</v>
      </c>
      <c r="K21" s="52">
        <v>61391.199399999998</v>
      </c>
      <c r="L21" s="53">
        <v>16.758211492455999</v>
      </c>
      <c r="M21" s="53">
        <v>-0.315828020783057</v>
      </c>
      <c r="N21" s="52">
        <v>1340308.3979</v>
      </c>
      <c r="O21" s="52">
        <v>96593215.845400006</v>
      </c>
      <c r="P21" s="52">
        <v>31879</v>
      </c>
      <c r="Q21" s="52">
        <v>44112</v>
      </c>
      <c r="R21" s="53">
        <v>-27.7316829887559</v>
      </c>
      <c r="S21" s="52">
        <v>10.988212876815499</v>
      </c>
      <c r="T21" s="52">
        <v>11.6740943552775</v>
      </c>
      <c r="U21" s="54">
        <v>-6.2419747974594699</v>
      </c>
    </row>
    <row r="22" spans="1:21" ht="12" thickBot="1" x14ac:dyDescent="0.2">
      <c r="A22" s="76"/>
      <c r="B22" s="65" t="s">
        <v>20</v>
      </c>
      <c r="C22" s="66"/>
      <c r="D22" s="52">
        <v>1384581.3112999999</v>
      </c>
      <c r="E22" s="52">
        <v>1245572.2781</v>
      </c>
      <c r="F22" s="53">
        <v>111.160254257749</v>
      </c>
      <c r="G22" s="52">
        <v>1481278.4731999999</v>
      </c>
      <c r="H22" s="53">
        <v>-6.5279529574952502</v>
      </c>
      <c r="I22" s="52">
        <v>183996.6237</v>
      </c>
      <c r="J22" s="53">
        <v>13.2889720667429</v>
      </c>
      <c r="K22" s="52">
        <v>177356.06409999999</v>
      </c>
      <c r="L22" s="53">
        <v>11.9731750179869</v>
      </c>
      <c r="M22" s="53">
        <v>3.7441965312535998E-2</v>
      </c>
      <c r="N22" s="52">
        <v>5039711.2441999996</v>
      </c>
      <c r="O22" s="52">
        <v>317313276.66720003</v>
      </c>
      <c r="P22" s="52">
        <v>84990</v>
      </c>
      <c r="Q22" s="52">
        <v>106462</v>
      </c>
      <c r="R22" s="53">
        <v>-20.168698690612601</v>
      </c>
      <c r="S22" s="52">
        <v>16.291108498646899</v>
      </c>
      <c r="T22" s="52">
        <v>17.691481913734499</v>
      </c>
      <c r="U22" s="54">
        <v>-8.5959369505389205</v>
      </c>
    </row>
    <row r="23" spans="1:21" ht="12" thickBot="1" x14ac:dyDescent="0.2">
      <c r="A23" s="76"/>
      <c r="B23" s="65" t="s">
        <v>21</v>
      </c>
      <c r="C23" s="66"/>
      <c r="D23" s="52">
        <v>2494390.0027999999</v>
      </c>
      <c r="E23" s="52">
        <v>2906907.1411000001</v>
      </c>
      <c r="F23" s="53">
        <v>85.809070662508304</v>
      </c>
      <c r="G23" s="52">
        <v>3065528.9402000001</v>
      </c>
      <c r="H23" s="53">
        <v>-18.631007846976601</v>
      </c>
      <c r="I23" s="52">
        <v>296751.01949999999</v>
      </c>
      <c r="J23" s="53">
        <v>11.8967370446037</v>
      </c>
      <c r="K23" s="52">
        <v>129527.5206</v>
      </c>
      <c r="L23" s="53">
        <v>4.2252910713525802</v>
      </c>
      <c r="M23" s="53">
        <v>1.2910267881712201</v>
      </c>
      <c r="N23" s="52">
        <v>14231526.759099999</v>
      </c>
      <c r="O23" s="52">
        <v>681287720.66760004</v>
      </c>
      <c r="P23" s="52">
        <v>85877</v>
      </c>
      <c r="Q23" s="52">
        <v>130197</v>
      </c>
      <c r="R23" s="53">
        <v>-34.040722904521601</v>
      </c>
      <c r="S23" s="52">
        <v>29.046077562094599</v>
      </c>
      <c r="T23" s="52">
        <v>37.909456773965601</v>
      </c>
      <c r="U23" s="54">
        <v>-30.514892046689901</v>
      </c>
    </row>
    <row r="24" spans="1:21" ht="12" thickBot="1" x14ac:dyDescent="0.2">
      <c r="A24" s="76"/>
      <c r="B24" s="65" t="s">
        <v>22</v>
      </c>
      <c r="C24" s="66"/>
      <c r="D24" s="52">
        <v>247136.10709999999</v>
      </c>
      <c r="E24" s="52">
        <v>305847.7795</v>
      </c>
      <c r="F24" s="53">
        <v>80.803629669640898</v>
      </c>
      <c r="G24" s="52">
        <v>320181.24589999998</v>
      </c>
      <c r="H24" s="53">
        <v>-22.813684353896701</v>
      </c>
      <c r="I24" s="52">
        <v>46427.737099999998</v>
      </c>
      <c r="J24" s="53">
        <v>18.786302675397302</v>
      </c>
      <c r="K24" s="52">
        <v>63990.375399999997</v>
      </c>
      <c r="L24" s="53">
        <v>19.985672558718701</v>
      </c>
      <c r="M24" s="53">
        <v>-0.27445749755673399</v>
      </c>
      <c r="N24" s="52">
        <v>978240.81200000003</v>
      </c>
      <c r="O24" s="52">
        <v>63911485.364100002</v>
      </c>
      <c r="P24" s="52">
        <v>25510</v>
      </c>
      <c r="Q24" s="52">
        <v>34127</v>
      </c>
      <c r="R24" s="53">
        <v>-25.2498022093943</v>
      </c>
      <c r="S24" s="52">
        <v>9.6878129008232108</v>
      </c>
      <c r="T24" s="52">
        <v>10.4689665191784</v>
      </c>
      <c r="U24" s="54">
        <v>-8.0632607829242495</v>
      </c>
    </row>
    <row r="25" spans="1:21" ht="12" thickBot="1" x14ac:dyDescent="0.2">
      <c r="A25" s="76"/>
      <c r="B25" s="65" t="s">
        <v>23</v>
      </c>
      <c r="C25" s="66"/>
      <c r="D25" s="52">
        <v>239140.3535</v>
      </c>
      <c r="E25" s="52">
        <v>266635.71860000002</v>
      </c>
      <c r="F25" s="53">
        <v>89.688041330558605</v>
      </c>
      <c r="G25" s="52">
        <v>293555.17129999999</v>
      </c>
      <c r="H25" s="53">
        <v>-18.5364875566748</v>
      </c>
      <c r="I25" s="52">
        <v>24650.6453</v>
      </c>
      <c r="J25" s="53">
        <v>10.308024111873699</v>
      </c>
      <c r="K25" s="52">
        <v>25591.3112</v>
      </c>
      <c r="L25" s="53">
        <v>8.7177177246340705</v>
      </c>
      <c r="M25" s="53">
        <v>-3.6757237354841002E-2</v>
      </c>
      <c r="N25" s="52">
        <v>1092923.9380999999</v>
      </c>
      <c r="O25" s="52">
        <v>70955389.041800007</v>
      </c>
      <c r="P25" s="52">
        <v>19217</v>
      </c>
      <c r="Q25" s="52">
        <v>26706</v>
      </c>
      <c r="R25" s="53">
        <v>-28.042387478469301</v>
      </c>
      <c r="S25" s="52">
        <v>12.444208435239601</v>
      </c>
      <c r="T25" s="52">
        <v>16.0451970381188</v>
      </c>
      <c r="U25" s="54">
        <v>-28.937064351010299</v>
      </c>
    </row>
    <row r="26" spans="1:21" ht="12" thickBot="1" x14ac:dyDescent="0.2">
      <c r="A26" s="76"/>
      <c r="B26" s="65" t="s">
        <v>24</v>
      </c>
      <c r="C26" s="66"/>
      <c r="D26" s="52">
        <v>589125.8578</v>
      </c>
      <c r="E26" s="52">
        <v>584922.14850000001</v>
      </c>
      <c r="F26" s="53">
        <v>100.718678427681</v>
      </c>
      <c r="G26" s="52">
        <v>662629.20830000006</v>
      </c>
      <c r="H26" s="53">
        <v>-11.0926819372444</v>
      </c>
      <c r="I26" s="52">
        <v>142300.9509</v>
      </c>
      <c r="J26" s="53">
        <v>24.154592608004201</v>
      </c>
      <c r="K26" s="52">
        <v>138416.42679999999</v>
      </c>
      <c r="L26" s="53">
        <v>20.88897154943</v>
      </c>
      <c r="M26" s="53">
        <v>2.8064039722776001E-2</v>
      </c>
      <c r="N26" s="52">
        <v>2708610.5022999998</v>
      </c>
      <c r="O26" s="52">
        <v>152138719.96380001</v>
      </c>
      <c r="P26" s="52">
        <v>41167</v>
      </c>
      <c r="Q26" s="52">
        <v>65921</v>
      </c>
      <c r="R26" s="53">
        <v>-37.551008024756896</v>
      </c>
      <c r="S26" s="52">
        <v>14.3106337066097</v>
      </c>
      <c r="T26" s="52">
        <v>16.4820076895071</v>
      </c>
      <c r="U26" s="54">
        <v>-15.173150451713299</v>
      </c>
    </row>
    <row r="27" spans="1:21" ht="12" thickBot="1" x14ac:dyDescent="0.2">
      <c r="A27" s="76"/>
      <c r="B27" s="65" t="s">
        <v>25</v>
      </c>
      <c r="C27" s="66"/>
      <c r="D27" s="52">
        <v>228207.97700000001</v>
      </c>
      <c r="E27" s="52">
        <v>328594.9474</v>
      </c>
      <c r="F27" s="53">
        <v>69.449630557527001</v>
      </c>
      <c r="G27" s="52">
        <v>286844.603</v>
      </c>
      <c r="H27" s="53">
        <v>-20.441948492926699</v>
      </c>
      <c r="I27" s="52">
        <v>63940.563800000004</v>
      </c>
      <c r="J27" s="53">
        <v>28.018548974736301</v>
      </c>
      <c r="K27" s="52">
        <v>93693.114000000001</v>
      </c>
      <c r="L27" s="53">
        <v>32.663369998981601</v>
      </c>
      <c r="M27" s="53">
        <v>-0.31755322168073102</v>
      </c>
      <c r="N27" s="52">
        <v>764572.28870000003</v>
      </c>
      <c r="O27" s="52">
        <v>56584490.850900002</v>
      </c>
      <c r="P27" s="52">
        <v>31945</v>
      </c>
      <c r="Q27" s="52">
        <v>38017</v>
      </c>
      <c r="R27" s="53">
        <v>-15.971802088539301</v>
      </c>
      <c r="S27" s="52">
        <v>7.1437776490843596</v>
      </c>
      <c r="T27" s="52">
        <v>7.0333679353973197</v>
      </c>
      <c r="U27" s="54">
        <v>1.54553681694157</v>
      </c>
    </row>
    <row r="28" spans="1:21" ht="12" thickBot="1" x14ac:dyDescent="0.2">
      <c r="A28" s="76"/>
      <c r="B28" s="65" t="s">
        <v>26</v>
      </c>
      <c r="C28" s="66"/>
      <c r="D28" s="52">
        <v>901550.47069999995</v>
      </c>
      <c r="E28" s="52">
        <v>886506.8321</v>
      </c>
      <c r="F28" s="53">
        <v>101.69695687108999</v>
      </c>
      <c r="G28" s="52">
        <v>976235.3112</v>
      </c>
      <c r="H28" s="53">
        <v>-7.6502908308240301</v>
      </c>
      <c r="I28" s="52">
        <v>36846.187400000003</v>
      </c>
      <c r="J28" s="53">
        <v>4.0869799969591396</v>
      </c>
      <c r="K28" s="52">
        <v>38793.074800000002</v>
      </c>
      <c r="L28" s="53">
        <v>3.9737422274057201</v>
      </c>
      <c r="M28" s="53">
        <v>-5.0186467817704E-2</v>
      </c>
      <c r="N28" s="52">
        <v>3600627.4918</v>
      </c>
      <c r="O28" s="52">
        <v>201667574.68990001</v>
      </c>
      <c r="P28" s="52">
        <v>44277</v>
      </c>
      <c r="Q28" s="52">
        <v>55487</v>
      </c>
      <c r="R28" s="53">
        <v>-20.202930416133501</v>
      </c>
      <c r="S28" s="52">
        <v>20.361597910879201</v>
      </c>
      <c r="T28" s="52">
        <v>23.596521120262398</v>
      </c>
      <c r="U28" s="54">
        <v>-15.8873739848027</v>
      </c>
    </row>
    <row r="29" spans="1:21" ht="12" thickBot="1" x14ac:dyDescent="0.2">
      <c r="A29" s="76"/>
      <c r="B29" s="65" t="s">
        <v>27</v>
      </c>
      <c r="C29" s="66"/>
      <c r="D29" s="52">
        <v>633984.06270000001</v>
      </c>
      <c r="E29" s="52">
        <v>689201.05469999998</v>
      </c>
      <c r="F29" s="53">
        <v>91.988260664511699</v>
      </c>
      <c r="G29" s="52">
        <v>626612.11329999997</v>
      </c>
      <c r="H29" s="53">
        <v>1.1764773204233601</v>
      </c>
      <c r="I29" s="52">
        <v>105114.2785</v>
      </c>
      <c r="J29" s="53">
        <v>16.579955977495899</v>
      </c>
      <c r="K29" s="52">
        <v>102338.70540000001</v>
      </c>
      <c r="L29" s="53">
        <v>16.332066238081801</v>
      </c>
      <c r="M29" s="53">
        <v>2.7121440408606E-2</v>
      </c>
      <c r="N29" s="52">
        <v>2229619.8026000001</v>
      </c>
      <c r="O29" s="52">
        <v>150071153.54339999</v>
      </c>
      <c r="P29" s="52">
        <v>92112</v>
      </c>
      <c r="Q29" s="52">
        <v>112406</v>
      </c>
      <c r="R29" s="53">
        <v>-18.054196395210202</v>
      </c>
      <c r="S29" s="52">
        <v>6.8827521137311098</v>
      </c>
      <c r="T29" s="52">
        <v>6.80182148817679</v>
      </c>
      <c r="U29" s="54">
        <v>1.1758468737071901</v>
      </c>
    </row>
    <row r="30" spans="1:21" ht="12" thickBot="1" x14ac:dyDescent="0.2">
      <c r="A30" s="76"/>
      <c r="B30" s="65" t="s">
        <v>28</v>
      </c>
      <c r="C30" s="66"/>
      <c r="D30" s="52">
        <v>1251204.6146</v>
      </c>
      <c r="E30" s="52">
        <v>1160871.7864999999</v>
      </c>
      <c r="F30" s="53">
        <v>107.781464684602</v>
      </c>
      <c r="G30" s="52">
        <v>1367795.9946000001</v>
      </c>
      <c r="H30" s="53">
        <v>-8.5240328572607105</v>
      </c>
      <c r="I30" s="52">
        <v>161463.38430000001</v>
      </c>
      <c r="J30" s="53">
        <v>12.9046346549496</v>
      </c>
      <c r="K30" s="52">
        <v>181465.5001</v>
      </c>
      <c r="L30" s="53">
        <v>13.2670004018449</v>
      </c>
      <c r="M30" s="53">
        <v>-0.110225446649514</v>
      </c>
      <c r="N30" s="52">
        <v>5279625.9080999997</v>
      </c>
      <c r="O30" s="52">
        <v>279154006.3664</v>
      </c>
      <c r="P30" s="52">
        <v>76972</v>
      </c>
      <c r="Q30" s="52">
        <v>108379</v>
      </c>
      <c r="R30" s="53">
        <v>-28.978861218501699</v>
      </c>
      <c r="S30" s="52">
        <v>16.255321605259098</v>
      </c>
      <c r="T30" s="52">
        <v>19.273565260797799</v>
      </c>
      <c r="U30" s="54">
        <v>-18.5677264887962</v>
      </c>
    </row>
    <row r="31" spans="1:21" ht="12" thickBot="1" x14ac:dyDescent="0.2">
      <c r="A31" s="76"/>
      <c r="B31" s="65" t="s">
        <v>29</v>
      </c>
      <c r="C31" s="66"/>
      <c r="D31" s="52">
        <v>726015.48400000005</v>
      </c>
      <c r="E31" s="52">
        <v>862353.70189999999</v>
      </c>
      <c r="F31" s="53">
        <v>84.189988678704594</v>
      </c>
      <c r="G31" s="52">
        <v>863306.21219999995</v>
      </c>
      <c r="H31" s="53">
        <v>-15.902900530524001</v>
      </c>
      <c r="I31" s="52">
        <v>34243.292099999999</v>
      </c>
      <c r="J31" s="53">
        <v>4.71660630587873</v>
      </c>
      <c r="K31" s="52">
        <v>34840.002999999997</v>
      </c>
      <c r="L31" s="53">
        <v>4.0356483606454896</v>
      </c>
      <c r="M31" s="53">
        <v>-1.7127177055639001E-2</v>
      </c>
      <c r="N31" s="52">
        <v>6019375.3569999998</v>
      </c>
      <c r="O31" s="52">
        <v>268038157.1435</v>
      </c>
      <c r="P31" s="52">
        <v>29422</v>
      </c>
      <c r="Q31" s="52">
        <v>55241</v>
      </c>
      <c r="R31" s="53">
        <v>-46.738835285385903</v>
      </c>
      <c r="S31" s="52">
        <v>24.675939229148302</v>
      </c>
      <c r="T31" s="52">
        <v>44.778137511992902</v>
      </c>
      <c r="U31" s="54">
        <v>-81.464774638037198</v>
      </c>
    </row>
    <row r="32" spans="1:21" ht="12" thickBot="1" x14ac:dyDescent="0.2">
      <c r="A32" s="76"/>
      <c r="B32" s="65" t="s">
        <v>30</v>
      </c>
      <c r="C32" s="66"/>
      <c r="D32" s="52">
        <v>110758.7145</v>
      </c>
      <c r="E32" s="52">
        <v>138954.9191</v>
      </c>
      <c r="F32" s="53">
        <v>79.708379679809397</v>
      </c>
      <c r="G32" s="52">
        <v>140541.4142</v>
      </c>
      <c r="H32" s="53">
        <v>-21.191404590263499</v>
      </c>
      <c r="I32" s="52">
        <v>30121.650799999999</v>
      </c>
      <c r="J32" s="53">
        <v>27.1957388960126</v>
      </c>
      <c r="K32" s="52">
        <v>39150.349300000002</v>
      </c>
      <c r="L32" s="53">
        <v>27.856806139922899</v>
      </c>
      <c r="M32" s="53">
        <v>-0.23061603948448101</v>
      </c>
      <c r="N32" s="52">
        <v>382633.5232</v>
      </c>
      <c r="O32" s="52">
        <v>28805440.120099999</v>
      </c>
      <c r="P32" s="52">
        <v>23280</v>
      </c>
      <c r="Q32" s="52">
        <v>28814</v>
      </c>
      <c r="R32" s="53">
        <v>-19.205941556188002</v>
      </c>
      <c r="S32" s="52">
        <v>4.7576767396907202</v>
      </c>
      <c r="T32" s="52">
        <v>4.69038148816548</v>
      </c>
      <c r="U32" s="54">
        <v>1.4144561559602999</v>
      </c>
    </row>
    <row r="33" spans="1:21" ht="12" thickBot="1" x14ac:dyDescent="0.2">
      <c r="A33" s="76"/>
      <c r="B33" s="65" t="s">
        <v>31</v>
      </c>
      <c r="C33" s="66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2">
        <v>172.99539999999999</v>
      </c>
      <c r="P33" s="55"/>
      <c r="Q33" s="55"/>
      <c r="R33" s="55"/>
      <c r="S33" s="55"/>
      <c r="T33" s="55"/>
      <c r="U33" s="56"/>
    </row>
    <row r="34" spans="1:21" ht="12" thickBot="1" x14ac:dyDescent="0.2">
      <c r="A34" s="76"/>
      <c r="B34" s="65" t="s">
        <v>71</v>
      </c>
      <c r="C34" s="66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2">
        <v>1</v>
      </c>
      <c r="P34" s="55"/>
      <c r="Q34" s="55"/>
      <c r="R34" s="55"/>
      <c r="S34" s="55"/>
      <c r="T34" s="55"/>
      <c r="U34" s="56"/>
    </row>
    <row r="35" spans="1:21" ht="12" thickBot="1" x14ac:dyDescent="0.2">
      <c r="A35" s="76"/>
      <c r="B35" s="65" t="s">
        <v>32</v>
      </c>
      <c r="C35" s="66"/>
      <c r="D35" s="52">
        <v>148218.75930000001</v>
      </c>
      <c r="E35" s="52">
        <v>163235.93659999999</v>
      </c>
      <c r="F35" s="53">
        <v>90.800323989441907</v>
      </c>
      <c r="G35" s="52">
        <v>162401.0306</v>
      </c>
      <c r="H35" s="53">
        <v>-8.7328702580290205</v>
      </c>
      <c r="I35" s="52">
        <v>27072.399600000001</v>
      </c>
      <c r="J35" s="53">
        <v>18.2651640911421</v>
      </c>
      <c r="K35" s="52">
        <v>23949.696100000001</v>
      </c>
      <c r="L35" s="53">
        <v>14.747256228311199</v>
      </c>
      <c r="M35" s="53">
        <v>0.130385934208159</v>
      </c>
      <c r="N35" s="52">
        <v>635513.92729999998</v>
      </c>
      <c r="O35" s="52">
        <v>41000786.555100001</v>
      </c>
      <c r="P35" s="52">
        <v>10100</v>
      </c>
      <c r="Q35" s="52">
        <v>16816</v>
      </c>
      <c r="R35" s="53">
        <v>-39.938154138915301</v>
      </c>
      <c r="S35" s="52">
        <v>14.675124683168301</v>
      </c>
      <c r="T35" s="52">
        <v>15.154536304709801</v>
      </c>
      <c r="U35" s="54">
        <v>-3.2668316753134499</v>
      </c>
    </row>
    <row r="36" spans="1:21" ht="12" thickBot="1" x14ac:dyDescent="0.2">
      <c r="A36" s="76"/>
      <c r="B36" s="65" t="s">
        <v>70</v>
      </c>
      <c r="C36" s="66"/>
      <c r="D36" s="52">
        <v>79420.570000000007</v>
      </c>
      <c r="E36" s="55"/>
      <c r="F36" s="55"/>
      <c r="G36" s="55"/>
      <c r="H36" s="55"/>
      <c r="I36" s="52">
        <v>2735.9</v>
      </c>
      <c r="J36" s="53">
        <v>3.4448254400591698</v>
      </c>
      <c r="K36" s="55"/>
      <c r="L36" s="55"/>
      <c r="M36" s="55"/>
      <c r="N36" s="52">
        <v>222061.69</v>
      </c>
      <c r="O36" s="52">
        <v>13915781.33</v>
      </c>
      <c r="P36" s="52">
        <v>65</v>
      </c>
      <c r="Q36" s="52">
        <v>59</v>
      </c>
      <c r="R36" s="53">
        <v>10.1694915254237</v>
      </c>
      <c r="S36" s="52">
        <v>1221.8549230769199</v>
      </c>
      <c r="T36" s="52">
        <v>1194.5540677966101</v>
      </c>
      <c r="U36" s="54">
        <v>2.23437781071117</v>
      </c>
    </row>
    <row r="37" spans="1:21" ht="12" thickBot="1" x14ac:dyDescent="0.2">
      <c r="A37" s="76"/>
      <c r="B37" s="65" t="s">
        <v>36</v>
      </c>
      <c r="C37" s="66"/>
      <c r="D37" s="52">
        <v>212132.13</v>
      </c>
      <c r="E37" s="52">
        <v>149330.36629999999</v>
      </c>
      <c r="F37" s="53">
        <v>142.05558806025601</v>
      </c>
      <c r="G37" s="52">
        <v>585319.81999999995</v>
      </c>
      <c r="H37" s="53">
        <v>-63.757911016920602</v>
      </c>
      <c r="I37" s="52">
        <v>-25938.95</v>
      </c>
      <c r="J37" s="53">
        <v>-12.2277327814509</v>
      </c>
      <c r="K37" s="52">
        <v>-77956.479999999996</v>
      </c>
      <c r="L37" s="53">
        <v>-13.3186127201365</v>
      </c>
      <c r="M37" s="53">
        <v>-0.66726370918748501</v>
      </c>
      <c r="N37" s="52">
        <v>1484149.55</v>
      </c>
      <c r="O37" s="52">
        <v>106085363.05</v>
      </c>
      <c r="P37" s="52">
        <v>92</v>
      </c>
      <c r="Q37" s="52">
        <v>225</v>
      </c>
      <c r="R37" s="53">
        <v>-59.1111111111111</v>
      </c>
      <c r="S37" s="52">
        <v>2305.7840217391299</v>
      </c>
      <c r="T37" s="52">
        <v>2648.4603999999999</v>
      </c>
      <c r="U37" s="54">
        <v>-14.8615991363496</v>
      </c>
    </row>
    <row r="38" spans="1:21" ht="12" thickBot="1" x14ac:dyDescent="0.2">
      <c r="A38" s="76"/>
      <c r="B38" s="65" t="s">
        <v>37</v>
      </c>
      <c r="C38" s="66"/>
      <c r="D38" s="52">
        <v>309611.18</v>
      </c>
      <c r="E38" s="52">
        <v>119602.76360000001</v>
      </c>
      <c r="F38" s="53">
        <v>258.86624245194298</v>
      </c>
      <c r="G38" s="52">
        <v>976635.84</v>
      </c>
      <c r="H38" s="53">
        <v>-68.298195978554304</v>
      </c>
      <c r="I38" s="52">
        <v>-31391.75</v>
      </c>
      <c r="J38" s="53">
        <v>-10.139088000633601</v>
      </c>
      <c r="K38" s="52">
        <v>-39498.629999999997</v>
      </c>
      <c r="L38" s="53">
        <v>-4.0443559802187901</v>
      </c>
      <c r="M38" s="53">
        <v>-0.20524458696415501</v>
      </c>
      <c r="N38" s="52">
        <v>1669534.62</v>
      </c>
      <c r="O38" s="52">
        <v>111966277.7</v>
      </c>
      <c r="P38" s="52">
        <v>145</v>
      </c>
      <c r="Q38" s="52">
        <v>254</v>
      </c>
      <c r="R38" s="53">
        <v>-42.913385826771702</v>
      </c>
      <c r="S38" s="52">
        <v>2135.2495172413801</v>
      </c>
      <c r="T38" s="52">
        <v>2835.1640157480301</v>
      </c>
      <c r="U38" s="54">
        <v>-32.779049607790199</v>
      </c>
    </row>
    <row r="39" spans="1:21" ht="12" thickBot="1" x14ac:dyDescent="0.2">
      <c r="A39" s="76"/>
      <c r="B39" s="65" t="s">
        <v>38</v>
      </c>
      <c r="C39" s="66"/>
      <c r="D39" s="52">
        <v>197891.59</v>
      </c>
      <c r="E39" s="52">
        <v>86451.074600000007</v>
      </c>
      <c r="F39" s="53">
        <v>228.90587643429899</v>
      </c>
      <c r="G39" s="52">
        <v>576021.93999999994</v>
      </c>
      <c r="H39" s="53">
        <v>-65.645129767105701</v>
      </c>
      <c r="I39" s="52">
        <v>-39870.26</v>
      </c>
      <c r="J39" s="53">
        <v>-20.147526228881201</v>
      </c>
      <c r="K39" s="52">
        <v>-69373.37</v>
      </c>
      <c r="L39" s="53">
        <v>-12.043529105853199</v>
      </c>
      <c r="M39" s="53">
        <v>-0.42528004621946403</v>
      </c>
      <c r="N39" s="52">
        <v>1165052.06</v>
      </c>
      <c r="O39" s="52">
        <v>72840257.379999995</v>
      </c>
      <c r="P39" s="52">
        <v>117</v>
      </c>
      <c r="Q39" s="52">
        <v>262</v>
      </c>
      <c r="R39" s="53">
        <v>-55.343511450381698</v>
      </c>
      <c r="S39" s="52">
        <v>1691.3811111111099</v>
      </c>
      <c r="T39" s="52">
        <v>1824.2070610687001</v>
      </c>
      <c r="U39" s="54">
        <v>-7.8531059076528598</v>
      </c>
    </row>
    <row r="40" spans="1:21" ht="12" thickBot="1" x14ac:dyDescent="0.2">
      <c r="A40" s="76"/>
      <c r="B40" s="65" t="s">
        <v>73</v>
      </c>
      <c r="C40" s="66"/>
      <c r="D40" s="55"/>
      <c r="E40" s="55"/>
      <c r="F40" s="55"/>
      <c r="G40" s="52">
        <v>1.5</v>
      </c>
      <c r="H40" s="55"/>
      <c r="I40" s="55"/>
      <c r="J40" s="55"/>
      <c r="K40" s="52">
        <v>0.16</v>
      </c>
      <c r="L40" s="53">
        <v>10.6666666666667</v>
      </c>
      <c r="M40" s="55"/>
      <c r="N40" s="52">
        <v>13.06</v>
      </c>
      <c r="O40" s="52">
        <v>3889.48</v>
      </c>
      <c r="P40" s="55"/>
      <c r="Q40" s="52">
        <v>77</v>
      </c>
      <c r="R40" s="55"/>
      <c r="S40" s="55"/>
      <c r="T40" s="52">
        <v>0.13207792207792199</v>
      </c>
      <c r="U40" s="56"/>
    </row>
    <row r="41" spans="1:21" ht="12" thickBot="1" x14ac:dyDescent="0.2">
      <c r="A41" s="76"/>
      <c r="B41" s="65" t="s">
        <v>33</v>
      </c>
      <c r="C41" s="66"/>
      <c r="D41" s="52">
        <v>118333.76059999999</v>
      </c>
      <c r="E41" s="52">
        <v>90733.665900000007</v>
      </c>
      <c r="F41" s="53">
        <v>130.41880257590299</v>
      </c>
      <c r="G41" s="52">
        <v>311819.66759999999</v>
      </c>
      <c r="H41" s="53">
        <v>-62.050578300340703</v>
      </c>
      <c r="I41" s="52">
        <v>6826.8180000000002</v>
      </c>
      <c r="J41" s="53">
        <v>5.7691211412409</v>
      </c>
      <c r="K41" s="52">
        <v>18688.433300000001</v>
      </c>
      <c r="L41" s="53">
        <v>5.9933465531024099</v>
      </c>
      <c r="M41" s="53">
        <v>-0.63470356822259699</v>
      </c>
      <c r="N41" s="52">
        <v>489790.67460000003</v>
      </c>
      <c r="O41" s="52">
        <v>45335586.354900002</v>
      </c>
      <c r="P41" s="52">
        <v>216</v>
      </c>
      <c r="Q41" s="52">
        <v>327</v>
      </c>
      <c r="R41" s="53">
        <v>-33.944954128440401</v>
      </c>
      <c r="S41" s="52">
        <v>547.841484259259</v>
      </c>
      <c r="T41" s="52">
        <v>640.51856972477106</v>
      </c>
      <c r="U41" s="54">
        <v>-16.916770293659098</v>
      </c>
    </row>
    <row r="42" spans="1:21" ht="12" thickBot="1" x14ac:dyDescent="0.2">
      <c r="A42" s="76"/>
      <c r="B42" s="65" t="s">
        <v>34</v>
      </c>
      <c r="C42" s="66"/>
      <c r="D42" s="52">
        <v>359136.2501</v>
      </c>
      <c r="E42" s="52">
        <v>282916.95179999998</v>
      </c>
      <c r="F42" s="53">
        <v>126.94052011202299</v>
      </c>
      <c r="G42" s="52">
        <v>629311.74459999998</v>
      </c>
      <c r="H42" s="53">
        <v>-42.931900893050603</v>
      </c>
      <c r="I42" s="52">
        <v>19938.1594</v>
      </c>
      <c r="J42" s="53">
        <v>5.5516978290128902</v>
      </c>
      <c r="K42" s="52">
        <v>38647.514300000003</v>
      </c>
      <c r="L42" s="53">
        <v>6.1412351877470401</v>
      </c>
      <c r="M42" s="53">
        <v>-0.484102412247507</v>
      </c>
      <c r="N42" s="52">
        <v>1533649.7471</v>
      </c>
      <c r="O42" s="52">
        <v>115770198.4633</v>
      </c>
      <c r="P42" s="52">
        <v>1822</v>
      </c>
      <c r="Q42" s="52">
        <v>2991</v>
      </c>
      <c r="R42" s="53">
        <v>-39.083918421932502</v>
      </c>
      <c r="S42" s="52">
        <v>197.11100444566401</v>
      </c>
      <c r="T42" s="52">
        <v>210.21198441992601</v>
      </c>
      <c r="U42" s="54">
        <v>-6.6464985103730099</v>
      </c>
    </row>
    <row r="43" spans="1:21" ht="12" thickBot="1" x14ac:dyDescent="0.2">
      <c r="A43" s="76"/>
      <c r="B43" s="65" t="s">
        <v>39</v>
      </c>
      <c r="C43" s="66"/>
      <c r="D43" s="52">
        <v>65797.48</v>
      </c>
      <c r="E43" s="52">
        <v>64255.661599999999</v>
      </c>
      <c r="F43" s="53">
        <v>102.39950591373299</v>
      </c>
      <c r="G43" s="52">
        <v>236894.91</v>
      </c>
      <c r="H43" s="53">
        <v>-72.225034298964104</v>
      </c>
      <c r="I43" s="52">
        <v>-6279.68</v>
      </c>
      <c r="J43" s="53">
        <v>-9.5439521392004707</v>
      </c>
      <c r="K43" s="52">
        <v>-31476.86</v>
      </c>
      <c r="L43" s="53">
        <v>-13.2872673372341</v>
      </c>
      <c r="M43" s="53">
        <v>-0.80049852494816798</v>
      </c>
      <c r="N43" s="52">
        <v>508033.11</v>
      </c>
      <c r="O43" s="52">
        <v>47439876.939999998</v>
      </c>
      <c r="P43" s="52">
        <v>50</v>
      </c>
      <c r="Q43" s="52">
        <v>134</v>
      </c>
      <c r="R43" s="53">
        <v>-62.686567164179102</v>
      </c>
      <c r="S43" s="52">
        <v>1315.9495999999999</v>
      </c>
      <c r="T43" s="52">
        <v>1671.1633582089601</v>
      </c>
      <c r="U43" s="54">
        <v>-26.992960688536701</v>
      </c>
    </row>
    <row r="44" spans="1:21" ht="12" thickBot="1" x14ac:dyDescent="0.2">
      <c r="A44" s="76"/>
      <c r="B44" s="65" t="s">
        <v>40</v>
      </c>
      <c r="C44" s="66"/>
      <c r="D44" s="52">
        <v>41999.15</v>
      </c>
      <c r="E44" s="52">
        <v>13075.181500000001</v>
      </c>
      <c r="F44" s="53">
        <v>321.212749513267</v>
      </c>
      <c r="G44" s="52">
        <v>87991.51</v>
      </c>
      <c r="H44" s="53">
        <v>-52.269088233626199</v>
      </c>
      <c r="I44" s="52">
        <v>5324.61</v>
      </c>
      <c r="J44" s="53">
        <v>12.677899433679</v>
      </c>
      <c r="K44" s="52">
        <v>12002.6</v>
      </c>
      <c r="L44" s="53">
        <v>13.6406341930034</v>
      </c>
      <c r="M44" s="53">
        <v>-0.55637861796610699</v>
      </c>
      <c r="N44" s="52">
        <v>386301.81</v>
      </c>
      <c r="O44" s="52">
        <v>18704122.899999999</v>
      </c>
      <c r="P44" s="52">
        <v>36</v>
      </c>
      <c r="Q44" s="52">
        <v>119</v>
      </c>
      <c r="R44" s="53">
        <v>-69.747899159663902</v>
      </c>
      <c r="S44" s="52">
        <v>1166.6430555555601</v>
      </c>
      <c r="T44" s="52">
        <v>1383.17941176471</v>
      </c>
      <c r="U44" s="54">
        <v>-18.560634735534901</v>
      </c>
    </row>
    <row r="45" spans="1:21" ht="12" thickBot="1" x14ac:dyDescent="0.2">
      <c r="A45" s="77"/>
      <c r="B45" s="65" t="s">
        <v>35</v>
      </c>
      <c r="C45" s="66"/>
      <c r="D45" s="57">
        <v>16071.4318</v>
      </c>
      <c r="E45" s="58"/>
      <c r="F45" s="58"/>
      <c r="G45" s="57">
        <v>21487.179800000002</v>
      </c>
      <c r="H45" s="59">
        <v>-25.204554764325099</v>
      </c>
      <c r="I45" s="57">
        <v>1970.5173</v>
      </c>
      <c r="J45" s="59">
        <v>12.260994070235901</v>
      </c>
      <c r="K45" s="57">
        <v>2242.1965</v>
      </c>
      <c r="L45" s="59">
        <v>10.43504322517</v>
      </c>
      <c r="M45" s="59">
        <v>-0.12116654361025</v>
      </c>
      <c r="N45" s="57">
        <v>51620.059200000003</v>
      </c>
      <c r="O45" s="57">
        <v>5916086.5791999996</v>
      </c>
      <c r="P45" s="57">
        <v>20</v>
      </c>
      <c r="Q45" s="57">
        <v>21</v>
      </c>
      <c r="R45" s="59">
        <v>-4.7619047619047699</v>
      </c>
      <c r="S45" s="57">
        <v>803.57159000000001</v>
      </c>
      <c r="T45" s="57">
        <v>920.70047619047602</v>
      </c>
      <c r="U45" s="60">
        <v>-14.5760362422066</v>
      </c>
    </row>
  </sheetData>
  <mergeCells count="43">
    <mergeCell ref="B44:C44"/>
    <mergeCell ref="B45:C45"/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E39" sqref="E39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86500</v>
      </c>
      <c r="D2" s="32">
        <v>585097.87789914501</v>
      </c>
      <c r="E2" s="32">
        <v>452723.43306837598</v>
      </c>
      <c r="F2" s="32">
        <v>132374.444830769</v>
      </c>
      <c r="G2" s="32">
        <v>452723.43306837598</v>
      </c>
      <c r="H2" s="32">
        <v>0.22624324891772499</v>
      </c>
    </row>
    <row r="3" spans="1:8" ht="14.25" x14ac:dyDescent="0.2">
      <c r="A3" s="32">
        <v>2</v>
      </c>
      <c r="B3" s="33">
        <v>13</v>
      </c>
      <c r="C3" s="32">
        <v>14022</v>
      </c>
      <c r="D3" s="32">
        <v>95573.431320346397</v>
      </c>
      <c r="E3" s="32">
        <v>75899.526026011605</v>
      </c>
      <c r="F3" s="32">
        <v>19673.9052943348</v>
      </c>
      <c r="G3" s="32">
        <v>75899.526026011605</v>
      </c>
      <c r="H3" s="32">
        <v>0.20585119758221401</v>
      </c>
    </row>
    <row r="4" spans="1:8" ht="14.25" x14ac:dyDescent="0.2">
      <c r="A4" s="32">
        <v>3</v>
      </c>
      <c r="B4" s="33">
        <v>14</v>
      </c>
      <c r="C4" s="32">
        <v>116755</v>
      </c>
      <c r="D4" s="32">
        <v>156996.53831282101</v>
      </c>
      <c r="E4" s="32">
        <v>114645.73372991499</v>
      </c>
      <c r="F4" s="32">
        <v>42350.804582905999</v>
      </c>
      <c r="G4" s="32">
        <v>114645.73372991499</v>
      </c>
      <c r="H4" s="32">
        <v>0.26975629550837998</v>
      </c>
    </row>
    <row r="5" spans="1:8" ht="14.25" x14ac:dyDescent="0.2">
      <c r="A5" s="32">
        <v>4</v>
      </c>
      <c r="B5" s="33">
        <v>15</v>
      </c>
      <c r="C5" s="32">
        <v>4779</v>
      </c>
      <c r="D5" s="32">
        <v>47916.051807692304</v>
      </c>
      <c r="E5" s="32">
        <v>37839.222082051303</v>
      </c>
      <c r="F5" s="32">
        <v>10076.829725641001</v>
      </c>
      <c r="G5" s="32">
        <v>37839.222082051303</v>
      </c>
      <c r="H5" s="32">
        <v>0.21030175370215501</v>
      </c>
    </row>
    <row r="6" spans="1:8" ht="14.25" x14ac:dyDescent="0.2">
      <c r="A6" s="32">
        <v>5</v>
      </c>
      <c r="B6" s="33">
        <v>16</v>
      </c>
      <c r="C6" s="32">
        <v>2098</v>
      </c>
      <c r="D6" s="32">
        <v>106014.95599230799</v>
      </c>
      <c r="E6" s="32">
        <v>93263.889276923102</v>
      </c>
      <c r="F6" s="32">
        <v>12751.066715384601</v>
      </c>
      <c r="G6" s="32">
        <v>93263.889276923102</v>
      </c>
      <c r="H6" s="32">
        <v>0.12027611195075</v>
      </c>
    </row>
    <row r="7" spans="1:8" ht="14.25" x14ac:dyDescent="0.2">
      <c r="A7" s="32">
        <v>6</v>
      </c>
      <c r="B7" s="33">
        <v>17</v>
      </c>
      <c r="C7" s="32">
        <v>24938</v>
      </c>
      <c r="D7" s="32">
        <v>251536.64684017099</v>
      </c>
      <c r="E7" s="32">
        <v>195530.687768376</v>
      </c>
      <c r="F7" s="32">
        <v>56005.959071794903</v>
      </c>
      <c r="G7" s="32">
        <v>195530.687768376</v>
      </c>
      <c r="H7" s="32">
        <v>0.22265526624190701</v>
      </c>
    </row>
    <row r="8" spans="1:8" ht="14.25" x14ac:dyDescent="0.2">
      <c r="A8" s="32">
        <v>7</v>
      </c>
      <c r="B8" s="33">
        <v>18</v>
      </c>
      <c r="C8" s="32">
        <v>68128</v>
      </c>
      <c r="D8" s="32">
        <v>139571.11713418801</v>
      </c>
      <c r="E8" s="32">
        <v>113868.130567521</v>
      </c>
      <c r="F8" s="32">
        <v>25702.986566666699</v>
      </c>
      <c r="G8" s="32">
        <v>113868.130567521</v>
      </c>
      <c r="H8" s="32">
        <v>0.18415691651987701</v>
      </c>
    </row>
    <row r="9" spans="1:8" ht="14.25" x14ac:dyDescent="0.2">
      <c r="A9" s="32">
        <v>8</v>
      </c>
      <c r="B9" s="33">
        <v>19</v>
      </c>
      <c r="C9" s="32">
        <v>17518</v>
      </c>
      <c r="D9" s="32">
        <v>97960.217420512796</v>
      </c>
      <c r="E9" s="32">
        <v>80481.009911111105</v>
      </c>
      <c r="F9" s="32">
        <v>17479.207509401698</v>
      </c>
      <c r="G9" s="32">
        <v>80481.009911111105</v>
      </c>
      <c r="H9" s="32">
        <v>0.17843169369836001</v>
      </c>
    </row>
    <row r="10" spans="1:8" ht="14.25" x14ac:dyDescent="0.2">
      <c r="A10" s="32">
        <v>9</v>
      </c>
      <c r="B10" s="33">
        <v>21</v>
      </c>
      <c r="C10" s="32">
        <v>251671</v>
      </c>
      <c r="D10" s="32">
        <v>952271.78045641002</v>
      </c>
      <c r="E10" s="32">
        <v>896105.84387094004</v>
      </c>
      <c r="F10" s="32">
        <v>56165.936585470103</v>
      </c>
      <c r="G10" s="32">
        <v>896105.84387094004</v>
      </c>
      <c r="H10" s="35">
        <v>5.8980994436851397E-2</v>
      </c>
    </row>
    <row r="11" spans="1:8" ht="14.25" x14ac:dyDescent="0.2">
      <c r="A11" s="32">
        <v>10</v>
      </c>
      <c r="B11" s="33">
        <v>22</v>
      </c>
      <c r="C11" s="32">
        <v>48711</v>
      </c>
      <c r="D11" s="32">
        <v>475657.142167521</v>
      </c>
      <c r="E11" s="32">
        <v>422292.72039230802</v>
      </c>
      <c r="F11" s="32">
        <v>53364.421775213697</v>
      </c>
      <c r="G11" s="32">
        <v>422292.72039230802</v>
      </c>
      <c r="H11" s="32">
        <v>0.11219093974293599</v>
      </c>
    </row>
    <row r="12" spans="1:8" ht="14.25" x14ac:dyDescent="0.2">
      <c r="A12" s="32">
        <v>11</v>
      </c>
      <c r="B12" s="33">
        <v>23</v>
      </c>
      <c r="C12" s="32">
        <v>291733.32299999997</v>
      </c>
      <c r="D12" s="32">
        <v>1671675.6831418001</v>
      </c>
      <c r="E12" s="32">
        <v>1442937.9395242899</v>
      </c>
      <c r="F12" s="32">
        <v>228737.74361750999</v>
      </c>
      <c r="G12" s="32">
        <v>1442937.9395242899</v>
      </c>
      <c r="H12" s="32">
        <v>0.136831411693213</v>
      </c>
    </row>
    <row r="13" spans="1:8" ht="14.25" x14ac:dyDescent="0.2">
      <c r="A13" s="32">
        <v>12</v>
      </c>
      <c r="B13" s="33">
        <v>24</v>
      </c>
      <c r="C13" s="32">
        <v>19974</v>
      </c>
      <c r="D13" s="32">
        <v>411692.14933931601</v>
      </c>
      <c r="E13" s="32">
        <v>378988.67997521401</v>
      </c>
      <c r="F13" s="32">
        <v>32703.469364102599</v>
      </c>
      <c r="G13" s="32">
        <v>378988.67997521401</v>
      </c>
      <c r="H13" s="32">
        <v>7.9436708755765903E-2</v>
      </c>
    </row>
    <row r="14" spans="1:8" ht="14.25" x14ac:dyDescent="0.2">
      <c r="A14" s="32">
        <v>13</v>
      </c>
      <c r="B14" s="33">
        <v>25</v>
      </c>
      <c r="C14" s="32">
        <v>99968</v>
      </c>
      <c r="D14" s="32">
        <v>917533.50879999995</v>
      </c>
      <c r="E14" s="32">
        <v>826137.99100000004</v>
      </c>
      <c r="F14" s="32">
        <v>91395.517800000001</v>
      </c>
      <c r="G14" s="32">
        <v>826137.99100000004</v>
      </c>
      <c r="H14" s="32">
        <v>9.9610005436784499E-2</v>
      </c>
    </row>
    <row r="15" spans="1:8" ht="14.25" x14ac:dyDescent="0.2">
      <c r="A15" s="32">
        <v>14</v>
      </c>
      <c r="B15" s="33">
        <v>26</v>
      </c>
      <c r="C15" s="32">
        <v>70871</v>
      </c>
      <c r="D15" s="32">
        <v>350292.85770354001</v>
      </c>
      <c r="E15" s="32">
        <v>308291.099902655</v>
      </c>
      <c r="F15" s="32">
        <v>42001.757800885003</v>
      </c>
      <c r="G15" s="32">
        <v>308291.099902655</v>
      </c>
      <c r="H15" s="32">
        <v>0.119904693679001</v>
      </c>
    </row>
    <row r="16" spans="1:8" ht="14.25" x14ac:dyDescent="0.2">
      <c r="A16" s="32">
        <v>15</v>
      </c>
      <c r="B16" s="33">
        <v>27</v>
      </c>
      <c r="C16" s="32">
        <v>202909.486</v>
      </c>
      <c r="D16" s="32">
        <v>1384582.5201999999</v>
      </c>
      <c r="E16" s="32">
        <v>1200584.6858000001</v>
      </c>
      <c r="F16" s="32">
        <v>183997.83439999999</v>
      </c>
      <c r="G16" s="32">
        <v>1200584.6858000001</v>
      </c>
      <c r="H16" s="32">
        <v>0.132890479054598</v>
      </c>
    </row>
    <row r="17" spans="1:8" ht="14.25" x14ac:dyDescent="0.2">
      <c r="A17" s="32">
        <v>16</v>
      </c>
      <c r="B17" s="33">
        <v>29</v>
      </c>
      <c r="C17" s="32">
        <v>206148</v>
      </c>
      <c r="D17" s="32">
        <v>2494391.0443333299</v>
      </c>
      <c r="E17" s="32">
        <v>2197639.0218042699</v>
      </c>
      <c r="F17" s="32">
        <v>296752.02252906002</v>
      </c>
      <c r="G17" s="32">
        <v>2197639.0218042699</v>
      </c>
      <c r="H17" s="32">
        <v>0.11896772288499401</v>
      </c>
    </row>
    <row r="18" spans="1:8" ht="14.25" x14ac:dyDescent="0.2">
      <c r="A18" s="32">
        <v>17</v>
      </c>
      <c r="B18" s="33">
        <v>31</v>
      </c>
      <c r="C18" s="32">
        <v>28979.973000000002</v>
      </c>
      <c r="D18" s="32">
        <v>247136.089736578</v>
      </c>
      <c r="E18" s="32">
        <v>200708.37658431899</v>
      </c>
      <c r="F18" s="32">
        <v>46427.713152259603</v>
      </c>
      <c r="G18" s="32">
        <v>200708.37658431899</v>
      </c>
      <c r="H18" s="32">
        <v>0.18786294305193099</v>
      </c>
    </row>
    <row r="19" spans="1:8" ht="14.25" x14ac:dyDescent="0.2">
      <c r="A19" s="32">
        <v>18</v>
      </c>
      <c r="B19" s="33">
        <v>32</v>
      </c>
      <c r="C19" s="32">
        <v>15900.800999999999</v>
      </c>
      <c r="D19" s="32">
        <v>239140.35056285499</v>
      </c>
      <c r="E19" s="32">
        <v>214489.712958107</v>
      </c>
      <c r="F19" s="32">
        <v>24650.637604747899</v>
      </c>
      <c r="G19" s="32">
        <v>214489.712958107</v>
      </c>
      <c r="H19" s="32">
        <v>0.103080210205968</v>
      </c>
    </row>
    <row r="20" spans="1:8" ht="14.25" x14ac:dyDescent="0.2">
      <c r="A20" s="32">
        <v>19</v>
      </c>
      <c r="B20" s="33">
        <v>33</v>
      </c>
      <c r="C20" s="32">
        <v>49278.214</v>
      </c>
      <c r="D20" s="32">
        <v>589125.58666893595</v>
      </c>
      <c r="E20" s="32">
        <v>446824.89720551501</v>
      </c>
      <c r="F20" s="32">
        <v>142300.689463421</v>
      </c>
      <c r="G20" s="32">
        <v>446824.89720551501</v>
      </c>
      <c r="H20" s="32">
        <v>0.24154559347528001</v>
      </c>
    </row>
    <row r="21" spans="1:8" ht="14.25" x14ac:dyDescent="0.2">
      <c r="A21" s="32">
        <v>20</v>
      </c>
      <c r="B21" s="33">
        <v>34</v>
      </c>
      <c r="C21" s="32">
        <v>44698.281999999999</v>
      </c>
      <c r="D21" s="32">
        <v>228207.87971393199</v>
      </c>
      <c r="E21" s="32">
        <v>164267.41686459101</v>
      </c>
      <c r="F21" s="32">
        <v>63940.462849341697</v>
      </c>
      <c r="G21" s="32">
        <v>164267.41686459101</v>
      </c>
      <c r="H21" s="32">
        <v>0.28018516682900502</v>
      </c>
    </row>
    <row r="22" spans="1:8" ht="14.25" x14ac:dyDescent="0.2">
      <c r="A22" s="32">
        <v>21</v>
      </c>
      <c r="B22" s="33">
        <v>35</v>
      </c>
      <c r="C22" s="32">
        <v>33150.25</v>
      </c>
      <c r="D22" s="32">
        <v>901550.48764517799</v>
      </c>
      <c r="E22" s="32">
        <v>864704.312451759</v>
      </c>
      <c r="F22" s="32">
        <v>36846.1751934196</v>
      </c>
      <c r="G22" s="32">
        <v>864704.312451759</v>
      </c>
      <c r="H22" s="32">
        <v>4.0869785661877503E-2</v>
      </c>
    </row>
    <row r="23" spans="1:8" ht="14.25" x14ac:dyDescent="0.2">
      <c r="A23" s="32">
        <v>22</v>
      </c>
      <c r="B23" s="33">
        <v>36</v>
      </c>
      <c r="C23" s="32">
        <v>124755.162</v>
      </c>
      <c r="D23" s="32">
        <v>633984.06921327405</v>
      </c>
      <c r="E23" s="32">
        <v>528869.76043119899</v>
      </c>
      <c r="F23" s="32">
        <v>105114.30878207499</v>
      </c>
      <c r="G23" s="32">
        <v>528869.76043119899</v>
      </c>
      <c r="H23" s="32">
        <v>0.16579960583633299</v>
      </c>
    </row>
    <row r="24" spans="1:8" ht="14.25" x14ac:dyDescent="0.2">
      <c r="A24" s="32">
        <v>23</v>
      </c>
      <c r="B24" s="33">
        <v>37</v>
      </c>
      <c r="C24" s="32">
        <v>153718.73499999999</v>
      </c>
      <c r="D24" s="32">
        <v>1251204.6041699101</v>
      </c>
      <c r="E24" s="32">
        <v>1089741.2242022899</v>
      </c>
      <c r="F24" s="32">
        <v>161463.379967624</v>
      </c>
      <c r="G24" s="32">
        <v>1089741.2242022899</v>
      </c>
      <c r="H24" s="32">
        <v>0.129046344162667</v>
      </c>
    </row>
    <row r="25" spans="1:8" ht="14.25" x14ac:dyDescent="0.2">
      <c r="A25" s="32">
        <v>24</v>
      </c>
      <c r="B25" s="33">
        <v>38</v>
      </c>
      <c r="C25" s="32">
        <v>141770.42199999999</v>
      </c>
      <c r="D25" s="32">
        <v>726015.38464159297</v>
      </c>
      <c r="E25" s="32">
        <v>691772.20273362799</v>
      </c>
      <c r="F25" s="32">
        <v>34243.181907964601</v>
      </c>
      <c r="G25" s="32">
        <v>691772.20273362799</v>
      </c>
      <c r="H25" s="32">
        <v>4.7165917737224297E-2</v>
      </c>
    </row>
    <row r="26" spans="1:8" ht="14.25" x14ac:dyDescent="0.2">
      <c r="A26" s="32">
        <v>25</v>
      </c>
      <c r="B26" s="33">
        <v>39</v>
      </c>
      <c r="C26" s="32">
        <v>67399.710000000006</v>
      </c>
      <c r="D26" s="32">
        <v>110758.66430168699</v>
      </c>
      <c r="E26" s="32">
        <v>80637.067078248496</v>
      </c>
      <c r="F26" s="32">
        <v>30121.597223438199</v>
      </c>
      <c r="G26" s="32">
        <v>80637.067078248496</v>
      </c>
      <c r="H26" s="32">
        <v>0.27195702849388298</v>
      </c>
    </row>
    <row r="27" spans="1:8" ht="14.25" x14ac:dyDescent="0.2">
      <c r="A27" s="32">
        <v>26</v>
      </c>
      <c r="B27" s="33">
        <v>42</v>
      </c>
      <c r="C27" s="32">
        <v>7107.1540000000005</v>
      </c>
      <c r="D27" s="32">
        <v>148218.75779999999</v>
      </c>
      <c r="E27" s="32">
        <v>121146.34540000001</v>
      </c>
      <c r="F27" s="32">
        <v>27072.412400000001</v>
      </c>
      <c r="G27" s="32">
        <v>121146.34540000001</v>
      </c>
      <c r="H27" s="32">
        <v>0.18265172911872801</v>
      </c>
    </row>
    <row r="28" spans="1:8" ht="14.25" x14ac:dyDescent="0.2">
      <c r="A28" s="32">
        <v>27</v>
      </c>
      <c r="B28" s="33">
        <v>75</v>
      </c>
      <c r="C28" s="32">
        <v>419</v>
      </c>
      <c r="D28" s="32">
        <v>118333.76068376099</v>
      </c>
      <c r="E28" s="32">
        <v>111506.944444444</v>
      </c>
      <c r="F28" s="32">
        <v>6826.8162393162402</v>
      </c>
      <c r="G28" s="32">
        <v>111506.944444444</v>
      </c>
      <c r="H28" s="32">
        <v>5.7691196492609301E-2</v>
      </c>
    </row>
    <row r="29" spans="1:8" ht="14.25" x14ac:dyDescent="0.2">
      <c r="A29" s="32">
        <v>28</v>
      </c>
      <c r="B29" s="33">
        <v>76</v>
      </c>
      <c r="C29" s="32">
        <v>3837</v>
      </c>
      <c r="D29" s="32">
        <v>359136.24416239298</v>
      </c>
      <c r="E29" s="32">
        <v>339198.09242564102</v>
      </c>
      <c r="F29" s="32">
        <v>19938.151736752101</v>
      </c>
      <c r="G29" s="32">
        <v>339198.09242564102</v>
      </c>
      <c r="H29" s="32">
        <v>5.55169578699959E-2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16071.431813024699</v>
      </c>
      <c r="E30" s="32">
        <v>14100.914257620499</v>
      </c>
      <c r="F30" s="32">
        <v>1970.5175554042801</v>
      </c>
      <c r="G30" s="32">
        <v>14100.914257620499</v>
      </c>
      <c r="H30" s="32">
        <v>0.122609956494811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65</v>
      </c>
      <c r="D32" s="37">
        <v>79420.570000000007</v>
      </c>
      <c r="E32" s="37">
        <v>76684.67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88</v>
      </c>
      <c r="D33" s="37">
        <v>212132.13</v>
      </c>
      <c r="E33" s="37">
        <v>238071.08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122</v>
      </c>
      <c r="D34" s="37">
        <v>309611.18</v>
      </c>
      <c r="E34" s="37">
        <v>341002.93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107</v>
      </c>
      <c r="D35" s="37">
        <v>197891.59</v>
      </c>
      <c r="E35" s="37">
        <v>237761.85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48</v>
      </c>
      <c r="D36" s="37">
        <v>65797.48</v>
      </c>
      <c r="E36" s="37">
        <v>72077.16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36</v>
      </c>
      <c r="D37" s="37">
        <v>41999.15</v>
      </c>
      <c r="E37" s="37">
        <v>36674.54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2015-08-04T04:54:30Z</dcterms:modified>
</cp:coreProperties>
</file>