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<sst xmlns="http://schemas.openxmlformats.org/spreadsheetml/2006/main" count="117" uniqueCount="75">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</sst>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6" sqref="C26:D26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16368180.171300001</v>
      </c>
      <c r="F3" s="25">
        <f>RA!I7</f>
        <v>1822425.0393999999</v>
      </c>
      <c r="G3" s="16">
        <f>SUM(G4:G40)</f>
        <v>14545755.131900001</v>
      </c>
      <c r="H3" s="27">
        <f>RA!J7</f>
        <v>11.133950264033899</v>
      </c>
      <c r="I3" s="20">
        <f>SUM(I4:I40)</f>
        <v>16368184.202587258</v>
      </c>
      <c r="J3" s="21">
        <f>SUM(J4:J40)</f>
        <v>14545755.189628329</v>
      </c>
      <c r="K3" s="22">
        <f>E3-I3</f>
        <v>-4.0312872566282749</v>
      </c>
      <c r="L3" s="22">
        <f>G3-J3</f>
        <v>-5.7728327810764313E-2</v>
      </c>
    </row>
    <row r="4" spans="1:13" x14ac:dyDescent="0.15">
      <c r="A4" s="43">
        <f>RA!A8</f>
        <v>42221</v>
      </c>
      <c r="B4" s="12">
        <v>12</v>
      </c>
      <c r="C4" s="40" t="s">
        <v>6</v>
      </c>
      <c r="D4" s="40"/>
      <c r="E4" s="15">
        <f>VLOOKUP(C4,RA!B8:D36,3,0)</f>
        <v>571211.80429999996</v>
      </c>
      <c r="F4" s="25">
        <f>VLOOKUP(C4,RA!B8:I39,8,0)</f>
        <v>128669.0373</v>
      </c>
      <c r="G4" s="16">
        <f t="shared" ref="G4:G40" si="0">E4-F4</f>
        <v>442542.76699999999</v>
      </c>
      <c r="H4" s="27">
        <f>RA!J8</f>
        <v>22.5256264543901</v>
      </c>
      <c r="I4" s="20">
        <f>VLOOKUP(B4,RMS!B:D,3,FALSE)</f>
        <v>571212.33159059798</v>
      </c>
      <c r="J4" s="21">
        <f>VLOOKUP(B4,RMS!B:E,4,FALSE)</f>
        <v>442542.78004957299</v>
      </c>
      <c r="K4" s="22">
        <f t="shared" ref="K4:K40" si="1">E4-I4</f>
        <v>-0.52729059802368283</v>
      </c>
      <c r="L4" s="22">
        <f t="shared" ref="L4:L40" si="2">G4-J4</f>
        <v>-1.3049572997260839E-2</v>
      </c>
    </row>
    <row r="5" spans="1:13" x14ac:dyDescent="0.15">
      <c r="A5" s="43"/>
      <c r="B5" s="12">
        <v>13</v>
      </c>
      <c r="C5" s="40" t="s">
        <v>7</v>
      </c>
      <c r="D5" s="40"/>
      <c r="E5" s="15">
        <f>VLOOKUP(C5,RA!B8:D37,3,0)</f>
        <v>91844.244099999996</v>
      </c>
      <c r="F5" s="25">
        <f>VLOOKUP(C5,RA!B9:I40,8,0)</f>
        <v>18588.886999999999</v>
      </c>
      <c r="G5" s="16">
        <f t="shared" si="0"/>
        <v>73255.357099999994</v>
      </c>
      <c r="H5" s="27">
        <f>RA!J9</f>
        <v>20.239577539296199</v>
      </c>
      <c r="I5" s="20">
        <f>VLOOKUP(B5,RMS!B:D,3,FALSE)</f>
        <v>91844.278267619695</v>
      </c>
      <c r="J5" s="21">
        <f>VLOOKUP(B5,RMS!B:E,4,FALSE)</f>
        <v>73255.340652749393</v>
      </c>
      <c r="K5" s="22">
        <f t="shared" si="1"/>
        <v>-3.4167619698564522E-2</v>
      </c>
      <c r="L5" s="22">
        <f t="shared" si="2"/>
        <v>1.644725060032215E-2</v>
      </c>
      <c r="M5" s="34"/>
    </row>
    <row r="6" spans="1:13" x14ac:dyDescent="0.15">
      <c r="A6" s="43"/>
      <c r="B6" s="12">
        <v>14</v>
      </c>
      <c r="C6" s="40" t="s">
        <v>8</v>
      </c>
      <c r="D6" s="40"/>
      <c r="E6" s="15">
        <f>VLOOKUP(C6,RA!B10:D38,3,0)</f>
        <v>146153.98509999999</v>
      </c>
      <c r="F6" s="25">
        <f>VLOOKUP(C6,RA!B10:I41,8,0)</f>
        <v>41234.3341</v>
      </c>
      <c r="G6" s="16">
        <f t="shared" si="0"/>
        <v>104919.65099999998</v>
      </c>
      <c r="H6" s="27">
        <f>RA!J10</f>
        <v>28.212938615246799</v>
      </c>
      <c r="I6" s="20">
        <f>VLOOKUP(B6,RMS!B:D,3,FALSE)</f>
        <v>146156.229470085</v>
      </c>
      <c r="J6" s="21">
        <f>VLOOKUP(B6,RMS!B:E,4,FALSE)</f>
        <v>104919.651288889</v>
      </c>
      <c r="K6" s="22">
        <f>E6-I6</f>
        <v>-2.2443700850126334</v>
      </c>
      <c r="L6" s="22">
        <f t="shared" si="2"/>
        <v>-2.8888901579193771E-4</v>
      </c>
      <c r="M6" s="34"/>
    </row>
    <row r="7" spans="1:13" x14ac:dyDescent="0.15">
      <c r="A7" s="43"/>
      <c r="B7" s="12">
        <v>15</v>
      </c>
      <c r="C7" s="40" t="s">
        <v>9</v>
      </c>
      <c r="D7" s="40"/>
      <c r="E7" s="15">
        <f>VLOOKUP(C7,RA!B10:D39,3,0)</f>
        <v>44869.445</v>
      </c>
      <c r="F7" s="25">
        <f>VLOOKUP(C7,RA!B11:I42,8,0)</f>
        <v>9150.3603999999996</v>
      </c>
      <c r="G7" s="16">
        <f t="shared" si="0"/>
        <v>35719.084600000002</v>
      </c>
      <c r="H7" s="27">
        <f>RA!J11</f>
        <v>20.393299716544298</v>
      </c>
      <c r="I7" s="20">
        <f>VLOOKUP(B7,RMS!B:D,3,FALSE)</f>
        <v>44869.486098290603</v>
      </c>
      <c r="J7" s="21">
        <f>VLOOKUP(B7,RMS!B:E,4,FALSE)</f>
        <v>35719.084456410303</v>
      </c>
      <c r="K7" s="22">
        <f t="shared" si="1"/>
        <v>-4.1098290603258647E-2</v>
      </c>
      <c r="L7" s="22">
        <f t="shared" si="2"/>
        <v>1.4358969929162413E-4</v>
      </c>
      <c r="M7" s="34"/>
    </row>
    <row r="8" spans="1:13" x14ac:dyDescent="0.15">
      <c r="A8" s="43"/>
      <c r="B8" s="12">
        <v>16</v>
      </c>
      <c r="C8" s="40" t="s">
        <v>10</v>
      </c>
      <c r="D8" s="40"/>
      <c r="E8" s="15">
        <f>VLOOKUP(C8,RA!B12:D39,3,0)</f>
        <v>101868.4896</v>
      </c>
      <c r="F8" s="25">
        <f>VLOOKUP(C8,RA!B12:I43,8,0)</f>
        <v>11344.228999999999</v>
      </c>
      <c r="G8" s="16">
        <f t="shared" si="0"/>
        <v>90524.260600000009</v>
      </c>
      <c r="H8" s="27">
        <f>RA!J12</f>
        <v>11.136151173483199</v>
      </c>
      <c r="I8" s="20">
        <f>VLOOKUP(B8,RMS!B:D,3,FALSE)</f>
        <v>101868.502217949</v>
      </c>
      <c r="J8" s="21">
        <f>VLOOKUP(B8,RMS!B:E,4,FALSE)</f>
        <v>90524.261438461501</v>
      </c>
      <c r="K8" s="22">
        <f t="shared" si="1"/>
        <v>-1.261794900347013E-2</v>
      </c>
      <c r="L8" s="22">
        <f t="shared" si="2"/>
        <v>-8.3846149209421128E-4</v>
      </c>
      <c r="M8" s="34"/>
    </row>
    <row r="9" spans="1:13" x14ac:dyDescent="0.15">
      <c r="A9" s="43"/>
      <c r="B9" s="12">
        <v>17</v>
      </c>
      <c r="C9" s="40" t="s">
        <v>11</v>
      </c>
      <c r="D9" s="40"/>
      <c r="E9" s="15">
        <f>VLOOKUP(C9,RA!B12:D40,3,0)</f>
        <v>239019.98480000001</v>
      </c>
      <c r="F9" s="25">
        <f>VLOOKUP(C9,RA!B13:I44,8,0)</f>
        <v>56153.334999999999</v>
      </c>
      <c r="G9" s="16">
        <f t="shared" si="0"/>
        <v>182866.64980000001</v>
      </c>
      <c r="H9" s="27">
        <f>RA!J13</f>
        <v>23.4931547866118</v>
      </c>
      <c r="I9" s="20">
        <f>VLOOKUP(B9,RMS!B:D,3,FALSE)</f>
        <v>239020.092228205</v>
      </c>
      <c r="J9" s="21">
        <f>VLOOKUP(B9,RMS!B:E,4,FALSE)</f>
        <v>182866.64821196601</v>
      </c>
      <c r="K9" s="22">
        <f t="shared" si="1"/>
        <v>-0.10742820499581285</v>
      </c>
      <c r="L9" s="22">
        <f t="shared" si="2"/>
        <v>1.5880340069998056E-3</v>
      </c>
      <c r="M9" s="34"/>
    </row>
    <row r="10" spans="1:13" x14ac:dyDescent="0.15">
      <c r="A10" s="43"/>
      <c r="B10" s="12">
        <v>18</v>
      </c>
      <c r="C10" s="40" t="s">
        <v>12</v>
      </c>
      <c r="D10" s="40"/>
      <c r="E10" s="15">
        <f>VLOOKUP(C10,RA!B14:D41,3,0)</f>
        <v>121406.9703</v>
      </c>
      <c r="F10" s="25">
        <f>VLOOKUP(C10,RA!B14:I45,8,0)</f>
        <v>21074.205699999999</v>
      </c>
      <c r="G10" s="16">
        <f t="shared" si="0"/>
        <v>100332.76459999999</v>
      </c>
      <c r="H10" s="27">
        <f>RA!J14</f>
        <v>17.358316122974699</v>
      </c>
      <c r="I10" s="20">
        <f>VLOOKUP(B10,RMS!B:D,3,FALSE)</f>
        <v>121406.97202222201</v>
      </c>
      <c r="J10" s="21">
        <f>VLOOKUP(B10,RMS!B:E,4,FALSE)</f>
        <v>100332.760128205</v>
      </c>
      <c r="K10" s="22">
        <f t="shared" si="1"/>
        <v>-1.7222220049006864E-3</v>
      </c>
      <c r="L10" s="22">
        <f t="shared" si="2"/>
        <v>4.4717949931509793E-3</v>
      </c>
      <c r="M10" s="34"/>
    </row>
    <row r="11" spans="1:13" x14ac:dyDescent="0.15">
      <c r="A11" s="43"/>
      <c r="B11" s="12">
        <v>19</v>
      </c>
      <c r="C11" s="40" t="s">
        <v>13</v>
      </c>
      <c r="D11" s="40"/>
      <c r="E11" s="15">
        <f>VLOOKUP(C11,RA!B14:D42,3,0)</f>
        <v>90277.120200000005</v>
      </c>
      <c r="F11" s="25">
        <f>VLOOKUP(C11,RA!B15:I46,8,0)</f>
        <v>16233.7039</v>
      </c>
      <c r="G11" s="16">
        <f t="shared" si="0"/>
        <v>74043.416300000012</v>
      </c>
      <c r="H11" s="27">
        <f>RA!J15</f>
        <v>17.982079915748098</v>
      </c>
      <c r="I11" s="20">
        <f>VLOOKUP(B11,RMS!B:D,3,FALSE)</f>
        <v>90277.148353846205</v>
      </c>
      <c r="J11" s="21">
        <f>VLOOKUP(B11,RMS!B:E,4,FALSE)</f>
        <v>74043.415856410298</v>
      </c>
      <c r="K11" s="22">
        <f t="shared" si="1"/>
        <v>-2.8153846200439148E-2</v>
      </c>
      <c r="L11" s="22">
        <f t="shared" si="2"/>
        <v>4.4358971354085952E-4</v>
      </c>
      <c r="M11" s="34"/>
    </row>
    <row r="12" spans="1:13" x14ac:dyDescent="0.15">
      <c r="A12" s="43"/>
      <c r="B12" s="12">
        <v>21</v>
      </c>
      <c r="C12" s="40" t="s">
        <v>14</v>
      </c>
      <c r="D12" s="40"/>
      <c r="E12" s="15">
        <f>VLOOKUP(C12,RA!B16:D43,3,0)</f>
        <v>879477.29130000004</v>
      </c>
      <c r="F12" s="25">
        <f>VLOOKUP(C12,RA!B16:I47,8,0)</f>
        <v>51429.912799999998</v>
      </c>
      <c r="G12" s="16">
        <f t="shared" si="0"/>
        <v>828047.37849999999</v>
      </c>
      <c r="H12" s="27">
        <f>RA!J16</f>
        <v>5.8477817800137704</v>
      </c>
      <c r="I12" s="20">
        <f>VLOOKUP(B12,RMS!B:D,3,FALSE)</f>
        <v>879476.63084529899</v>
      </c>
      <c r="J12" s="21">
        <f>VLOOKUP(B12,RMS!B:E,4,FALSE)</f>
        <v>828047.37792991498</v>
      </c>
      <c r="K12" s="22">
        <f t="shared" si="1"/>
        <v>0.66045470105018467</v>
      </c>
      <c r="L12" s="22">
        <f t="shared" si="2"/>
        <v>5.70085016079247E-4</v>
      </c>
      <c r="M12" s="34"/>
    </row>
    <row r="13" spans="1:13" x14ac:dyDescent="0.15">
      <c r="A13" s="43"/>
      <c r="B13" s="12">
        <v>22</v>
      </c>
      <c r="C13" s="40" t="s">
        <v>15</v>
      </c>
      <c r="D13" s="40"/>
      <c r="E13" s="15">
        <f>VLOOKUP(C13,RA!B16:D44,3,0)</f>
        <v>486651.90110000002</v>
      </c>
      <c r="F13" s="25">
        <f>VLOOKUP(C13,RA!B17:I48,8,0)</f>
        <v>58973.203000000001</v>
      </c>
      <c r="G13" s="16">
        <f t="shared" si="0"/>
        <v>427678.69810000004</v>
      </c>
      <c r="H13" s="27">
        <f>RA!J17</f>
        <v>12.118149105490099</v>
      </c>
      <c r="I13" s="20">
        <f>VLOOKUP(B13,RMS!B:D,3,FALSE)</f>
        <v>486651.886784615</v>
      </c>
      <c r="J13" s="21">
        <f>VLOOKUP(B13,RMS!B:E,4,FALSE)</f>
        <v>427678.70012649603</v>
      </c>
      <c r="K13" s="22">
        <f t="shared" si="1"/>
        <v>1.4315385022200644E-2</v>
      </c>
      <c r="L13" s="22">
        <f t="shared" si="2"/>
        <v>-2.0264959894120693E-3</v>
      </c>
      <c r="M13" s="34"/>
    </row>
    <row r="14" spans="1:13" x14ac:dyDescent="0.15">
      <c r="A14" s="43"/>
      <c r="B14" s="12">
        <v>23</v>
      </c>
      <c r="C14" s="40" t="s">
        <v>16</v>
      </c>
      <c r="D14" s="40"/>
      <c r="E14" s="15">
        <f>VLOOKUP(C14,RA!B18:D45,3,0)</f>
        <v>1693366.57</v>
      </c>
      <c r="F14" s="25">
        <f>VLOOKUP(C14,RA!B18:I49,8,0)</f>
        <v>240437.10990000001</v>
      </c>
      <c r="G14" s="16">
        <f t="shared" si="0"/>
        <v>1452929.4601</v>
      </c>
      <c r="H14" s="27">
        <f>RA!J18</f>
        <v>14.1987632305745</v>
      </c>
      <c r="I14" s="20">
        <f>VLOOKUP(B14,RMS!B:D,3,FALSE)</f>
        <v>1693367.0740529499</v>
      </c>
      <c r="J14" s="21">
        <f>VLOOKUP(B14,RMS!B:E,4,FALSE)</f>
        <v>1452929.4507514599</v>
      </c>
      <c r="K14" s="22">
        <f t="shared" si="1"/>
        <v>-0.50405294983647764</v>
      </c>
      <c r="L14" s="22">
        <f t="shared" si="2"/>
        <v>9.3485401012003422E-3</v>
      </c>
      <c r="M14" s="34"/>
    </row>
    <row r="15" spans="1:13" x14ac:dyDescent="0.15">
      <c r="A15" s="43"/>
      <c r="B15" s="12">
        <v>24</v>
      </c>
      <c r="C15" s="40" t="s">
        <v>17</v>
      </c>
      <c r="D15" s="40"/>
      <c r="E15" s="15">
        <f>VLOOKUP(C15,RA!B18:D46,3,0)</f>
        <v>461109.6067</v>
      </c>
      <c r="F15" s="25">
        <f>VLOOKUP(C15,RA!B19:I50,8,0)</f>
        <v>37637.963300000003</v>
      </c>
      <c r="G15" s="16">
        <f t="shared" si="0"/>
        <v>423471.6434</v>
      </c>
      <c r="H15" s="27">
        <f>RA!J19</f>
        <v>8.16247650300798</v>
      </c>
      <c r="I15" s="20">
        <f>VLOOKUP(B15,RMS!B:D,3,FALSE)</f>
        <v>461109.65792051301</v>
      </c>
      <c r="J15" s="21">
        <f>VLOOKUP(B15,RMS!B:E,4,FALSE)</f>
        <v>423471.64470256399</v>
      </c>
      <c r="K15" s="22">
        <f t="shared" si="1"/>
        <v>-5.1220513007137924E-2</v>
      </c>
      <c r="L15" s="22">
        <f t="shared" si="2"/>
        <v>-1.3025639927946031E-3</v>
      </c>
      <c r="M15" s="34"/>
    </row>
    <row r="16" spans="1:13" x14ac:dyDescent="0.15">
      <c r="A16" s="43"/>
      <c r="B16" s="12">
        <v>25</v>
      </c>
      <c r="C16" s="40" t="s">
        <v>18</v>
      </c>
      <c r="D16" s="40"/>
      <c r="E16" s="15">
        <f>VLOOKUP(C16,RA!B20:D47,3,0)</f>
        <v>865622.63130000001</v>
      </c>
      <c r="F16" s="25">
        <f>VLOOKUP(C16,RA!B20:I51,8,0)</f>
        <v>77146.222800000003</v>
      </c>
      <c r="G16" s="16">
        <f t="shared" si="0"/>
        <v>788476.40850000002</v>
      </c>
      <c r="H16" s="27">
        <f>RA!J20</f>
        <v>8.9122234112734695</v>
      </c>
      <c r="I16" s="20">
        <f>VLOOKUP(B16,RMS!B:D,3,FALSE)</f>
        <v>865622.55090000003</v>
      </c>
      <c r="J16" s="21">
        <f>VLOOKUP(B16,RMS!B:E,4,FALSE)</f>
        <v>788476.40850000002</v>
      </c>
      <c r="K16" s="22">
        <f t="shared" si="1"/>
        <v>8.0399999977089465E-2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0" t="s">
        <v>19</v>
      </c>
      <c r="D17" s="40"/>
      <c r="E17" s="15">
        <f>VLOOKUP(C17,RA!B20:D48,3,0)</f>
        <v>349466.20649999997</v>
      </c>
      <c r="F17" s="25">
        <f>VLOOKUP(C17,RA!B21:I52,8,0)</f>
        <v>34952.072099999998</v>
      </c>
      <c r="G17" s="16">
        <f t="shared" si="0"/>
        <v>314514.13439999998</v>
      </c>
      <c r="H17" s="27">
        <f>RA!J21</f>
        <v>10.0015599362395</v>
      </c>
      <c r="I17" s="20">
        <f>VLOOKUP(B17,RMS!B:D,3,FALSE)</f>
        <v>349465.84794955002</v>
      </c>
      <c r="J17" s="21">
        <f>VLOOKUP(B17,RMS!B:E,4,FALSE)</f>
        <v>314514.134212162</v>
      </c>
      <c r="K17" s="22">
        <f t="shared" si="1"/>
        <v>0.35855044994968921</v>
      </c>
      <c r="L17" s="22">
        <f t="shared" si="2"/>
        <v>1.8783798441290855E-4</v>
      </c>
      <c r="M17" s="34"/>
    </row>
    <row r="18" spans="1:13" x14ac:dyDescent="0.15">
      <c r="A18" s="43"/>
      <c r="B18" s="12">
        <v>27</v>
      </c>
      <c r="C18" s="40" t="s">
        <v>20</v>
      </c>
      <c r="D18" s="40"/>
      <c r="E18" s="15">
        <f>VLOOKUP(C18,RA!B22:D49,3,0)</f>
        <v>1339711.4974</v>
      </c>
      <c r="F18" s="25">
        <f>VLOOKUP(C18,RA!B22:I53,8,0)</f>
        <v>175344.50709999999</v>
      </c>
      <c r="G18" s="16">
        <f t="shared" si="0"/>
        <v>1164366.9902999999</v>
      </c>
      <c r="H18" s="27">
        <f>RA!J22</f>
        <v>13.08822887915</v>
      </c>
      <c r="I18" s="20">
        <f>VLOOKUP(B18,RMS!B:D,3,FALSE)</f>
        <v>1339712.63223333</v>
      </c>
      <c r="J18" s="21">
        <f>VLOOKUP(B18,RMS!B:E,4,FALSE)</f>
        <v>1164366.9916999999</v>
      </c>
      <c r="K18" s="22">
        <f t="shared" si="1"/>
        <v>-1.1348333300556988</v>
      </c>
      <c r="L18" s="22">
        <f t="shared" si="2"/>
        <v>-1.39999995008111E-3</v>
      </c>
      <c r="M18" s="34"/>
    </row>
    <row r="19" spans="1:13" x14ac:dyDescent="0.15">
      <c r="A19" s="43"/>
      <c r="B19" s="12">
        <v>29</v>
      </c>
      <c r="C19" s="40" t="s">
        <v>21</v>
      </c>
      <c r="D19" s="40"/>
      <c r="E19" s="15">
        <f>VLOOKUP(C19,RA!B22:D50,3,0)</f>
        <v>2580525.7069999999</v>
      </c>
      <c r="F19" s="25">
        <f>VLOOKUP(C19,RA!B23:I54,8,0)</f>
        <v>212362.6078</v>
      </c>
      <c r="G19" s="16">
        <f t="shared" si="0"/>
        <v>2368163.0992000001</v>
      </c>
      <c r="H19" s="27">
        <f>RA!J23</f>
        <v>8.2294319806208396</v>
      </c>
      <c r="I19" s="20">
        <f>VLOOKUP(B19,RMS!B:D,3,FALSE)</f>
        <v>2580526.7284367499</v>
      </c>
      <c r="J19" s="21">
        <f>VLOOKUP(B19,RMS!B:E,4,FALSE)</f>
        <v>2368163.12998974</v>
      </c>
      <c r="K19" s="22">
        <f t="shared" si="1"/>
        <v>-1.0214367499575019</v>
      </c>
      <c r="L19" s="22">
        <f t="shared" si="2"/>
        <v>-3.0789739917963743E-2</v>
      </c>
      <c r="M19" s="34"/>
    </row>
    <row r="20" spans="1:13" x14ac:dyDescent="0.15">
      <c r="A20" s="43"/>
      <c r="B20" s="12">
        <v>31</v>
      </c>
      <c r="C20" s="40" t="s">
        <v>22</v>
      </c>
      <c r="D20" s="40"/>
      <c r="E20" s="15">
        <f>VLOOKUP(C20,RA!B24:D51,3,0)</f>
        <v>251845.5091</v>
      </c>
      <c r="F20" s="25">
        <f>VLOOKUP(C20,RA!B24:I55,8,0)</f>
        <v>47792.059600000001</v>
      </c>
      <c r="G20" s="16">
        <f t="shared" si="0"/>
        <v>204053.44949999999</v>
      </c>
      <c r="H20" s="27">
        <f>RA!J24</f>
        <v>18.976736877616201</v>
      </c>
      <c r="I20" s="20">
        <f>VLOOKUP(B20,RMS!B:D,3,FALSE)</f>
        <v>251845.48359951601</v>
      </c>
      <c r="J20" s="21">
        <f>VLOOKUP(B20,RMS!B:E,4,FALSE)</f>
        <v>204053.45969181499</v>
      </c>
      <c r="K20" s="22">
        <f t="shared" si="1"/>
        <v>2.5500483985524625E-2</v>
      </c>
      <c r="L20" s="22">
        <f t="shared" si="2"/>
        <v>-1.0191815003054217E-2</v>
      </c>
      <c r="M20" s="34"/>
    </row>
    <row r="21" spans="1:13" x14ac:dyDescent="0.15">
      <c r="A21" s="43"/>
      <c r="B21" s="12">
        <v>32</v>
      </c>
      <c r="C21" s="40" t="s">
        <v>23</v>
      </c>
      <c r="D21" s="40"/>
      <c r="E21" s="15">
        <f>VLOOKUP(C21,RA!B24:D52,3,0)</f>
        <v>250191.20269999999</v>
      </c>
      <c r="F21" s="25">
        <f>VLOOKUP(C21,RA!B25:I56,8,0)</f>
        <v>21211.894400000001</v>
      </c>
      <c r="G21" s="16">
        <f t="shared" si="0"/>
        <v>228979.3083</v>
      </c>
      <c r="H21" s="27">
        <f>RA!J25</f>
        <v>8.4782734848734194</v>
      </c>
      <c r="I21" s="20">
        <f>VLOOKUP(B21,RMS!B:D,3,FALSE)</f>
        <v>250191.21560640601</v>
      </c>
      <c r="J21" s="21">
        <f>VLOOKUP(B21,RMS!B:E,4,FALSE)</f>
        <v>228979.31120863001</v>
      </c>
      <c r="K21" s="22">
        <f t="shared" si="1"/>
        <v>-1.2906406016554683E-2</v>
      </c>
      <c r="L21" s="22">
        <f t="shared" si="2"/>
        <v>-2.9086300055496395E-3</v>
      </c>
      <c r="M21" s="34"/>
    </row>
    <row r="22" spans="1:13" x14ac:dyDescent="0.15">
      <c r="A22" s="43"/>
      <c r="B22" s="12">
        <v>33</v>
      </c>
      <c r="C22" s="40" t="s">
        <v>24</v>
      </c>
      <c r="D22" s="40"/>
      <c r="E22" s="15">
        <f>VLOOKUP(C22,RA!B26:D53,3,0)</f>
        <v>598500.97629999998</v>
      </c>
      <c r="F22" s="25">
        <f>VLOOKUP(C22,RA!B26:I57,8,0)</f>
        <v>143638.2628</v>
      </c>
      <c r="G22" s="16">
        <f t="shared" si="0"/>
        <v>454862.71349999995</v>
      </c>
      <c r="H22" s="27">
        <f>RA!J26</f>
        <v>23.999670591681902</v>
      </c>
      <c r="I22" s="20">
        <f>VLOOKUP(B22,RMS!B:D,3,FALSE)</f>
        <v>598500.69977553096</v>
      </c>
      <c r="J22" s="21">
        <f>VLOOKUP(B22,RMS!B:E,4,FALSE)</f>
        <v>454862.69740796398</v>
      </c>
      <c r="K22" s="22">
        <f t="shared" si="1"/>
        <v>0.27652446902357042</v>
      </c>
      <c r="L22" s="22">
        <f t="shared" si="2"/>
        <v>1.6092035977635533E-2</v>
      </c>
      <c r="M22" s="34"/>
    </row>
    <row r="23" spans="1:13" x14ac:dyDescent="0.15">
      <c r="A23" s="43"/>
      <c r="B23" s="12">
        <v>34</v>
      </c>
      <c r="C23" s="40" t="s">
        <v>25</v>
      </c>
      <c r="D23" s="40"/>
      <c r="E23" s="15">
        <f>VLOOKUP(C23,RA!B26:D54,3,0)</f>
        <v>225978.64249999999</v>
      </c>
      <c r="F23" s="25">
        <f>VLOOKUP(C23,RA!B27:I58,8,0)</f>
        <v>62594.336000000003</v>
      </c>
      <c r="G23" s="16">
        <f t="shared" si="0"/>
        <v>163384.30649999998</v>
      </c>
      <c r="H23" s="27">
        <f>RA!J27</f>
        <v>27.699226487742099</v>
      </c>
      <c r="I23" s="20">
        <f>VLOOKUP(B23,RMS!B:D,3,FALSE)</f>
        <v>225978.55047873099</v>
      </c>
      <c r="J23" s="21">
        <f>VLOOKUP(B23,RMS!B:E,4,FALSE)</f>
        <v>163384.31305289801</v>
      </c>
      <c r="K23" s="22">
        <f t="shared" si="1"/>
        <v>9.2021268996177241E-2</v>
      </c>
      <c r="L23" s="22">
        <f t="shared" si="2"/>
        <v>-6.5528980339877307E-3</v>
      </c>
      <c r="M23" s="34"/>
    </row>
    <row r="24" spans="1:13" x14ac:dyDescent="0.15">
      <c r="A24" s="43"/>
      <c r="B24" s="12">
        <v>35</v>
      </c>
      <c r="C24" s="40" t="s">
        <v>26</v>
      </c>
      <c r="D24" s="40"/>
      <c r="E24" s="15">
        <f>VLOOKUP(C24,RA!B28:D55,3,0)</f>
        <v>941011.36459999997</v>
      </c>
      <c r="F24" s="25">
        <f>VLOOKUP(C24,RA!B28:I59,8,0)</f>
        <v>37479.095300000001</v>
      </c>
      <c r="G24" s="16">
        <f t="shared" si="0"/>
        <v>903532.26929999993</v>
      </c>
      <c r="H24" s="27">
        <f>RA!J28</f>
        <v>3.9828525679848101</v>
      </c>
      <c r="I24" s="20">
        <f>VLOOKUP(B24,RMS!B:D,3,FALSE)</f>
        <v>941011.36459469004</v>
      </c>
      <c r="J24" s="21">
        <f>VLOOKUP(B24,RMS!B:E,4,FALSE)</f>
        <v>903532.26615840697</v>
      </c>
      <c r="K24" s="22">
        <f t="shared" si="1"/>
        <v>5.3099356591701508E-6</v>
      </c>
      <c r="L24" s="22">
        <f t="shared" si="2"/>
        <v>3.1415929552167654E-3</v>
      </c>
      <c r="M24" s="34"/>
    </row>
    <row r="25" spans="1:13" x14ac:dyDescent="0.15">
      <c r="A25" s="43"/>
      <c r="B25" s="12">
        <v>36</v>
      </c>
      <c r="C25" s="40" t="s">
        <v>27</v>
      </c>
      <c r="D25" s="40"/>
      <c r="E25" s="15">
        <f>VLOOKUP(C25,RA!B28:D56,3,0)</f>
        <v>637235.69519999996</v>
      </c>
      <c r="F25" s="25">
        <f>VLOOKUP(C25,RA!B29:I60,8,0)</f>
        <v>103331.9489</v>
      </c>
      <c r="G25" s="16">
        <f t="shared" si="0"/>
        <v>533903.7463</v>
      </c>
      <c r="H25" s="27">
        <f>RA!J29</f>
        <v>16.215656103126602</v>
      </c>
      <c r="I25" s="20">
        <f>VLOOKUP(B25,RMS!B:D,3,FALSE)</f>
        <v>637235.69536106195</v>
      </c>
      <c r="J25" s="21">
        <f>VLOOKUP(B25,RMS!B:E,4,FALSE)</f>
        <v>533903.75322284701</v>
      </c>
      <c r="K25" s="22">
        <f t="shared" si="1"/>
        <v>-1.6106199473142624E-4</v>
      </c>
      <c r="L25" s="22">
        <f t="shared" si="2"/>
        <v>-6.9228470092639327E-3</v>
      </c>
      <c r="M25" s="34"/>
    </row>
    <row r="26" spans="1:13" x14ac:dyDescent="0.15">
      <c r="A26" s="43"/>
      <c r="B26" s="12">
        <v>37</v>
      </c>
      <c r="C26" s="40" t="s">
        <v>74</v>
      </c>
      <c r="D26" s="40"/>
      <c r="E26" s="15">
        <f>VLOOKUP(C26,RA!B30:D57,3,0)</f>
        <v>1172991.6698</v>
      </c>
      <c r="F26" s="25">
        <f>VLOOKUP(C26,RA!B30:I61,8,0)</f>
        <v>154237.83929999999</v>
      </c>
      <c r="G26" s="16">
        <f t="shared" si="0"/>
        <v>1018753.8305</v>
      </c>
      <c r="H26" s="27">
        <f>RA!J30</f>
        <v>13.149099287832</v>
      </c>
      <c r="I26" s="20">
        <f>VLOOKUP(B26,RMS!B:D,3,FALSE)</f>
        <v>1172991.65401858</v>
      </c>
      <c r="J26" s="21">
        <f>VLOOKUP(B26,RMS!B:E,4,FALSE)</f>
        <v>1018753.84067708</v>
      </c>
      <c r="K26" s="22">
        <f t="shared" si="1"/>
        <v>1.5781420050188899E-2</v>
      </c>
      <c r="L26" s="22">
        <f t="shared" si="2"/>
        <v>-1.0177079937420785E-2</v>
      </c>
      <c r="M26" s="34"/>
    </row>
    <row r="27" spans="1:13" x14ac:dyDescent="0.15">
      <c r="A27" s="43"/>
      <c r="B27" s="12">
        <v>38</v>
      </c>
      <c r="C27" s="40" t="s">
        <v>29</v>
      </c>
      <c r="D27" s="40"/>
      <c r="E27" s="15">
        <f>VLOOKUP(C27,RA!B30:D58,3,0)</f>
        <v>698040.39729999995</v>
      </c>
      <c r="F27" s="25">
        <f>VLOOKUP(C27,RA!B31:I62,8,0)</f>
        <v>36815.752</v>
      </c>
      <c r="G27" s="16">
        <f t="shared" si="0"/>
        <v>661224.64529999997</v>
      </c>
      <c r="H27" s="27">
        <f>RA!J31</f>
        <v>5.2741577912112598</v>
      </c>
      <c r="I27" s="20">
        <f>VLOOKUP(B27,RMS!B:D,3,FALSE)</f>
        <v>698040.29836371704</v>
      </c>
      <c r="J27" s="21">
        <f>VLOOKUP(B27,RMS!B:E,4,FALSE)</f>
        <v>661224.67051415902</v>
      </c>
      <c r="K27" s="22">
        <f t="shared" si="1"/>
        <v>9.8936282913200557E-2</v>
      </c>
      <c r="L27" s="22">
        <f t="shared" si="2"/>
        <v>-2.5214159046299756E-2</v>
      </c>
      <c r="M27" s="34"/>
    </row>
    <row r="28" spans="1:13" x14ac:dyDescent="0.15">
      <c r="A28" s="43"/>
      <c r="B28" s="12">
        <v>39</v>
      </c>
      <c r="C28" s="40" t="s">
        <v>30</v>
      </c>
      <c r="D28" s="40"/>
      <c r="E28" s="15">
        <f>VLOOKUP(C28,RA!B32:D59,3,0)</f>
        <v>111491.5796</v>
      </c>
      <c r="F28" s="25">
        <f>VLOOKUP(C28,RA!B32:I63,8,0)</f>
        <v>29499.103899999998</v>
      </c>
      <c r="G28" s="16">
        <f t="shared" si="0"/>
        <v>81992.475699999995</v>
      </c>
      <c r="H28" s="27">
        <f>RA!J32</f>
        <v>26.4585935600109</v>
      </c>
      <c r="I28" s="20">
        <f>VLOOKUP(B28,RMS!B:D,3,FALSE)</f>
        <v>111491.51978426</v>
      </c>
      <c r="J28" s="21">
        <f>VLOOKUP(B28,RMS!B:E,4,FALSE)</f>
        <v>81992.488926103004</v>
      </c>
      <c r="K28" s="22">
        <f t="shared" si="1"/>
        <v>5.981573999451939E-2</v>
      </c>
      <c r="L28" s="22">
        <f t="shared" si="2"/>
        <v>-1.3226103008491918E-2</v>
      </c>
      <c r="M28" s="34"/>
    </row>
    <row r="29" spans="1:13" x14ac:dyDescent="0.15">
      <c r="A29" s="43"/>
      <c r="B29" s="12">
        <v>40</v>
      </c>
      <c r="C29" s="40" t="s">
        <v>31</v>
      </c>
      <c r="D29" s="40"/>
      <c r="E29" s="15">
        <f>VLOOKUP(C29,RA!B32:D60,3,0)</f>
        <v>6.1062000000000003</v>
      </c>
      <c r="F29" s="25">
        <f>VLOOKUP(C29,RA!B33:I64,8,0)</f>
        <v>1.1472</v>
      </c>
      <c r="G29" s="16">
        <f t="shared" si="0"/>
        <v>4.9590000000000005</v>
      </c>
      <c r="H29" s="27">
        <f>RA!J33</f>
        <v>18.7874619239462</v>
      </c>
      <c r="I29" s="20">
        <f>VLOOKUP(B29,RMS!B:D,3,FALSE)</f>
        <v>6.1062000000000003</v>
      </c>
      <c r="J29" s="21">
        <f>VLOOKUP(B29,RMS!B:E,4,FALSE)</f>
        <v>4.9589999999999996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0" t="s">
        <v>32</v>
      </c>
      <c r="D30" s="40"/>
      <c r="E30" s="15">
        <f>VLOOKUP(C30,RA!B34:D62,3,0)</f>
        <v>147240.7739</v>
      </c>
      <c r="F30" s="25">
        <f>VLOOKUP(C30,RA!B34:I66,8,0)</f>
        <v>27153.981299999999</v>
      </c>
      <c r="G30" s="16">
        <f t="shared" si="0"/>
        <v>120086.7926</v>
      </c>
      <c r="H30" s="27">
        <f>RA!J34</f>
        <v>0</v>
      </c>
      <c r="I30" s="20">
        <f>VLOOKUP(B30,RMS!B:D,3,FALSE)</f>
        <v>147240.77220000001</v>
      </c>
      <c r="J30" s="21">
        <f>VLOOKUP(B30,RMS!B:E,4,FALSE)</f>
        <v>120086.7801</v>
      </c>
      <c r="K30" s="22">
        <f t="shared" si="1"/>
        <v>1.6999999934341758E-3</v>
      </c>
      <c r="L30" s="22">
        <f t="shared" si="2"/>
        <v>1.2499999997089617E-2</v>
      </c>
      <c r="M30" s="34"/>
    </row>
    <row r="31" spans="1:13" s="38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76151.27</v>
      </c>
      <c r="F31" s="25">
        <f>VLOOKUP(C31,RA!B35:I67,8,0)</f>
        <v>1569.61</v>
      </c>
      <c r="G31" s="16">
        <f t="shared" si="0"/>
        <v>74581.66</v>
      </c>
      <c r="H31" s="27">
        <f>RA!J35</f>
        <v>18.441889824921699</v>
      </c>
      <c r="I31" s="20">
        <f>VLOOKUP(B31,RMS!B:D,3,FALSE)</f>
        <v>76151.27</v>
      </c>
      <c r="J31" s="21">
        <f>VLOOKUP(B31,RMS!B:E,4,FALSE)</f>
        <v>74581.66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0" t="s">
        <v>36</v>
      </c>
      <c r="D32" s="40"/>
      <c r="E32" s="15">
        <f>VLOOKUP(C32,RA!B34:D63,3,0)</f>
        <v>158330.79999999999</v>
      </c>
      <c r="F32" s="25">
        <f>VLOOKUP(C32,RA!B34:I67,8,0)</f>
        <v>-18865.87</v>
      </c>
      <c r="G32" s="16">
        <f t="shared" si="0"/>
        <v>177196.66999999998</v>
      </c>
      <c r="H32" s="27">
        <f>RA!J35</f>
        <v>18.441889824921699</v>
      </c>
      <c r="I32" s="20">
        <f>VLOOKUP(B32,RMS!B:D,3,FALSE)</f>
        <v>158330.79999999999</v>
      </c>
      <c r="J32" s="21">
        <f>VLOOKUP(B32,RMS!B:E,4,FALSE)</f>
        <v>177196.67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0" t="s">
        <v>37</v>
      </c>
      <c r="D33" s="40"/>
      <c r="E33" s="15">
        <f>VLOOKUP(C33,RA!B34:D64,3,0)</f>
        <v>260673.5</v>
      </c>
      <c r="F33" s="25">
        <f>VLOOKUP(C33,RA!B34:I68,8,0)</f>
        <v>-20428.28</v>
      </c>
      <c r="G33" s="16">
        <f t="shared" si="0"/>
        <v>281101.78000000003</v>
      </c>
      <c r="H33" s="27">
        <f>RA!J34</f>
        <v>0</v>
      </c>
      <c r="I33" s="20">
        <f>VLOOKUP(B33,RMS!B:D,3,FALSE)</f>
        <v>260673.5</v>
      </c>
      <c r="J33" s="21">
        <f>VLOOKUP(B33,RMS!B:E,4,FALSE)</f>
        <v>281101.78000000003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0" t="s">
        <v>38</v>
      </c>
      <c r="D34" s="40"/>
      <c r="E34" s="15">
        <f>VLOOKUP(C34,RA!B35:D65,3,0)</f>
        <v>196861.76</v>
      </c>
      <c r="F34" s="25">
        <f>VLOOKUP(C34,RA!B35:I69,8,0)</f>
        <v>-29496.78</v>
      </c>
      <c r="G34" s="16">
        <f t="shared" si="0"/>
        <v>226358.54</v>
      </c>
      <c r="H34" s="27">
        <f>RA!J35</f>
        <v>18.441889824921699</v>
      </c>
      <c r="I34" s="20">
        <f>VLOOKUP(B34,RMS!B:D,3,FALSE)</f>
        <v>196861.76</v>
      </c>
      <c r="J34" s="21">
        <f>VLOOKUP(B34,RMS!B:E,4,FALSE)</f>
        <v>226358.54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3"/>
      <c r="B35" s="12">
        <v>74</v>
      </c>
      <c r="C35" s="40" t="s">
        <v>72</v>
      </c>
      <c r="D35" s="40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2.06117376637317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0" t="s">
        <v>33</v>
      </c>
      <c r="D36" s="40"/>
      <c r="E36" s="15">
        <f>VLOOKUP(C36,RA!B8:D66,3,0)</f>
        <v>142033.7617</v>
      </c>
      <c r="F36" s="25">
        <f>VLOOKUP(C36,RA!B8:I70,8,0)</f>
        <v>9076.9043999999994</v>
      </c>
      <c r="G36" s="16">
        <f t="shared" si="0"/>
        <v>132956.8573</v>
      </c>
      <c r="H36" s="27">
        <f>RA!J36</f>
        <v>2.06117376637317</v>
      </c>
      <c r="I36" s="20">
        <f>VLOOKUP(B36,RMS!B:D,3,FALSE)</f>
        <v>142033.76069829101</v>
      </c>
      <c r="J36" s="21">
        <f>VLOOKUP(B36,RMS!B:E,4,FALSE)</f>
        <v>132956.85666666701</v>
      </c>
      <c r="K36" s="22">
        <f t="shared" si="1"/>
        <v>1.0017089953180403E-3</v>
      </c>
      <c r="L36" s="22">
        <f t="shared" si="2"/>
        <v>6.3333299476653337E-4</v>
      </c>
      <c r="M36" s="34"/>
    </row>
    <row r="37" spans="1:13" x14ac:dyDescent="0.15">
      <c r="A37" s="43"/>
      <c r="B37" s="12">
        <v>76</v>
      </c>
      <c r="C37" s="40" t="s">
        <v>34</v>
      </c>
      <c r="D37" s="40"/>
      <c r="E37" s="15">
        <f>VLOOKUP(C37,RA!B8:D67,3,0)</f>
        <v>312074.92369999998</v>
      </c>
      <c r="F37" s="25">
        <f>VLOOKUP(C37,RA!B8:I71,8,0)</f>
        <v>19714.4817</v>
      </c>
      <c r="G37" s="16">
        <f t="shared" si="0"/>
        <v>292360.44199999998</v>
      </c>
      <c r="H37" s="27">
        <f>RA!J37</f>
        <v>-11.9154769634209</v>
      </c>
      <c r="I37" s="20">
        <f>VLOOKUP(B37,RMS!B:D,3,FALSE)</f>
        <v>312074.91842906002</v>
      </c>
      <c r="J37" s="21">
        <f>VLOOKUP(B37,RMS!B:E,4,FALSE)</f>
        <v>292360.44006068399</v>
      </c>
      <c r="K37" s="22">
        <f t="shared" si="1"/>
        <v>5.2709399606101215E-3</v>
      </c>
      <c r="L37" s="22">
        <f t="shared" si="2"/>
        <v>1.9393159891478717E-3</v>
      </c>
      <c r="M37" s="34"/>
    </row>
    <row r="38" spans="1:13" x14ac:dyDescent="0.15">
      <c r="A38" s="43"/>
      <c r="B38" s="12">
        <v>77</v>
      </c>
      <c r="C38" s="40" t="s">
        <v>39</v>
      </c>
      <c r="D38" s="40"/>
      <c r="E38" s="15">
        <f>VLOOKUP(C38,RA!B9:D68,3,0)</f>
        <v>68659.899999999994</v>
      </c>
      <c r="F38" s="25">
        <f>VLOOKUP(C38,RA!B9:I72,8,0)</f>
        <v>-1021.59</v>
      </c>
      <c r="G38" s="16">
        <f t="shared" si="0"/>
        <v>69681.489999999991</v>
      </c>
      <c r="H38" s="27">
        <f>RA!J38</f>
        <v>-7.8367306227905802</v>
      </c>
      <c r="I38" s="20">
        <f>VLOOKUP(B38,RMS!B:D,3,FALSE)</f>
        <v>68659.899999999994</v>
      </c>
      <c r="J38" s="21">
        <f>VLOOKUP(B38,RMS!B:E,4,FALSE)</f>
        <v>69681.490000000005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0" t="s">
        <v>40</v>
      </c>
      <c r="D39" s="40"/>
      <c r="E39" s="15">
        <f>VLOOKUP(C39,RA!B10:D69,3,0)</f>
        <v>46461.56</v>
      </c>
      <c r="F39" s="25">
        <f>VLOOKUP(C39,RA!B10:I73,8,0)</f>
        <v>6469.38</v>
      </c>
      <c r="G39" s="16">
        <f t="shared" si="0"/>
        <v>39992.18</v>
      </c>
      <c r="H39" s="27">
        <f>RA!J39</f>
        <v>-14.9834990807763</v>
      </c>
      <c r="I39" s="20">
        <f>VLOOKUP(B39,RMS!B:D,3,FALSE)</f>
        <v>46461.56</v>
      </c>
      <c r="J39" s="21">
        <f>VLOOKUP(B39,RMS!B:E,4,FALSE)</f>
        <v>39992.18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0" t="s">
        <v>35</v>
      </c>
      <c r="D40" s="40"/>
      <c r="E40" s="15">
        <f>VLOOKUP(C40,RA!B8:D70,3,0)</f>
        <v>9815.3240000000005</v>
      </c>
      <c r="F40" s="25">
        <f>VLOOKUP(C40,RA!B8:I74,8,0)</f>
        <v>920.07140000000004</v>
      </c>
      <c r="G40" s="16">
        <f t="shared" si="0"/>
        <v>8895.2525999999998</v>
      </c>
      <c r="H40" s="27">
        <f>RA!J40</f>
        <v>0</v>
      </c>
      <c r="I40" s="20">
        <f>VLOOKUP(B40,RMS!B:D,3,FALSE)</f>
        <v>9815.3241055895905</v>
      </c>
      <c r="J40" s="21">
        <f>VLOOKUP(B40,RMS!B:E,4,FALSE)</f>
        <v>8895.2529460706501</v>
      </c>
      <c r="K40" s="22">
        <f t="shared" si="1"/>
        <v>-1.0558959002082702E-4</v>
      </c>
      <c r="L40" s="22">
        <f t="shared" si="2"/>
        <v>-3.4607065026648343E-4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9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7"/>
      <c r="W4" s="48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7"/>
      <c r="W5" s="57"/>
    </row>
    <row r="6" spans="1:23" ht="14.25" thickBot="1" x14ac:dyDescent="0.2">
      <c r="A6" s="65" t="s">
        <v>3</v>
      </c>
      <c r="B6" s="49" t="s">
        <v>4</v>
      </c>
      <c r="C6" s="5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7"/>
      <c r="W6" s="57"/>
    </row>
    <row r="7" spans="1:23" ht="14.25" thickBot="1" x14ac:dyDescent="0.2">
      <c r="A7" s="51" t="s">
        <v>5</v>
      </c>
      <c r="B7" s="52"/>
      <c r="C7" s="53"/>
      <c r="D7" s="67">
        <v>16368180.1713</v>
      </c>
      <c r="E7" s="67">
        <v>17451611.089699998</v>
      </c>
      <c r="F7" s="68">
        <v>93.791800007281594</v>
      </c>
      <c r="G7" s="67">
        <v>16000642.288699999</v>
      </c>
      <c r="H7" s="68">
        <v>2.2970195568934302</v>
      </c>
      <c r="I7" s="67">
        <v>1822425.0393999999</v>
      </c>
      <c r="J7" s="68">
        <v>11.133950264033899</v>
      </c>
      <c r="K7" s="67">
        <v>1889480.0722000001</v>
      </c>
      <c r="L7" s="68">
        <v>11.808776411021899</v>
      </c>
      <c r="M7" s="68">
        <v>-3.5488616041304002E-2</v>
      </c>
      <c r="N7" s="67">
        <v>111245675.55410001</v>
      </c>
      <c r="O7" s="67">
        <v>4863396564.6429996</v>
      </c>
      <c r="P7" s="67">
        <v>964864</v>
      </c>
      <c r="Q7" s="67">
        <v>959856</v>
      </c>
      <c r="R7" s="68">
        <v>0.52174492840593201</v>
      </c>
      <c r="S7" s="67">
        <v>16.964235551642499</v>
      </c>
      <c r="T7" s="67">
        <v>16.6169713704972</v>
      </c>
      <c r="U7" s="69">
        <v>2.0470370155385198</v>
      </c>
      <c r="V7" s="57"/>
      <c r="W7" s="57"/>
    </row>
    <row r="8" spans="1:23" ht="14.25" thickBot="1" x14ac:dyDescent="0.2">
      <c r="A8" s="54">
        <v>42221</v>
      </c>
      <c r="B8" s="44" t="s">
        <v>6</v>
      </c>
      <c r="C8" s="45"/>
      <c r="D8" s="70">
        <v>571211.80429999996</v>
      </c>
      <c r="E8" s="70">
        <v>634394.19369999995</v>
      </c>
      <c r="F8" s="71">
        <v>90.040515813756301</v>
      </c>
      <c r="G8" s="70">
        <v>532517.4264</v>
      </c>
      <c r="H8" s="71">
        <v>7.26631204570847</v>
      </c>
      <c r="I8" s="70">
        <v>128669.0373</v>
      </c>
      <c r="J8" s="71">
        <v>22.5256264543901</v>
      </c>
      <c r="K8" s="70">
        <v>131781.8867</v>
      </c>
      <c r="L8" s="71">
        <v>24.746962290209101</v>
      </c>
      <c r="M8" s="71">
        <v>-2.3621223507645998E-2</v>
      </c>
      <c r="N8" s="70">
        <v>3357334.6886999998</v>
      </c>
      <c r="O8" s="70">
        <v>174447035.66299999</v>
      </c>
      <c r="P8" s="70">
        <v>32684</v>
      </c>
      <c r="Q8" s="70">
        <v>33267</v>
      </c>
      <c r="R8" s="71">
        <v>-1.7524874500255501</v>
      </c>
      <c r="S8" s="70">
        <v>17.4768022365684</v>
      </c>
      <c r="T8" s="70">
        <v>16.957186052244001</v>
      </c>
      <c r="U8" s="72">
        <v>2.97317654162809</v>
      </c>
      <c r="V8" s="57"/>
      <c r="W8" s="57"/>
    </row>
    <row r="9" spans="1:23" ht="12" customHeight="1" thickBot="1" x14ac:dyDescent="0.2">
      <c r="A9" s="55"/>
      <c r="B9" s="44" t="s">
        <v>7</v>
      </c>
      <c r="C9" s="45"/>
      <c r="D9" s="70">
        <v>91844.244099999996</v>
      </c>
      <c r="E9" s="70">
        <v>138650.4705</v>
      </c>
      <c r="F9" s="71">
        <v>66.241566847045107</v>
      </c>
      <c r="G9" s="70">
        <v>98941.053400000004</v>
      </c>
      <c r="H9" s="71">
        <v>-7.1727650516403303</v>
      </c>
      <c r="I9" s="70">
        <v>18588.886999999999</v>
      </c>
      <c r="J9" s="71">
        <v>20.239577539296199</v>
      </c>
      <c r="K9" s="70">
        <v>22679.548500000001</v>
      </c>
      <c r="L9" s="71">
        <v>22.9222832390018</v>
      </c>
      <c r="M9" s="71">
        <v>-0.18036785432478999</v>
      </c>
      <c r="N9" s="70">
        <v>518577.14990000002</v>
      </c>
      <c r="O9" s="70">
        <v>27803615.754999999</v>
      </c>
      <c r="P9" s="70">
        <v>5549</v>
      </c>
      <c r="Q9" s="70">
        <v>5480</v>
      </c>
      <c r="R9" s="71">
        <v>1.25912408759123</v>
      </c>
      <c r="S9" s="70">
        <v>16.551494701748101</v>
      </c>
      <c r="T9" s="70">
        <v>16.614702828467198</v>
      </c>
      <c r="U9" s="72">
        <v>-0.38188772590075598</v>
      </c>
      <c r="V9" s="57"/>
      <c r="W9" s="57"/>
    </row>
    <row r="10" spans="1:23" ht="14.25" thickBot="1" x14ac:dyDescent="0.2">
      <c r="A10" s="55"/>
      <c r="B10" s="44" t="s">
        <v>8</v>
      </c>
      <c r="C10" s="45"/>
      <c r="D10" s="70">
        <v>146153.98509999999</v>
      </c>
      <c r="E10" s="70">
        <v>177081.13870000001</v>
      </c>
      <c r="F10" s="71">
        <v>82.535037990468993</v>
      </c>
      <c r="G10" s="70">
        <v>156717.4062</v>
      </c>
      <c r="H10" s="71">
        <v>-6.7404261952364903</v>
      </c>
      <c r="I10" s="70">
        <v>41234.3341</v>
      </c>
      <c r="J10" s="71">
        <v>28.212938615246799</v>
      </c>
      <c r="K10" s="70">
        <v>41219.318399999996</v>
      </c>
      <c r="L10" s="71">
        <v>26.301684924134499</v>
      </c>
      <c r="M10" s="71">
        <v>3.6428792573100003E-4</v>
      </c>
      <c r="N10" s="70">
        <v>892856.43940000003</v>
      </c>
      <c r="O10" s="70">
        <v>45551421.809699997</v>
      </c>
      <c r="P10" s="70">
        <v>92826</v>
      </c>
      <c r="Q10" s="70">
        <v>93067</v>
      </c>
      <c r="R10" s="71">
        <v>-0.25895322724488501</v>
      </c>
      <c r="S10" s="70">
        <v>1.5744940544674999</v>
      </c>
      <c r="T10" s="70">
        <v>1.74679048642376</v>
      </c>
      <c r="U10" s="72">
        <v>-10.9429712654286</v>
      </c>
      <c r="V10" s="57"/>
      <c r="W10" s="57"/>
    </row>
    <row r="11" spans="1:23" ht="14.25" thickBot="1" x14ac:dyDescent="0.2">
      <c r="A11" s="55"/>
      <c r="B11" s="44" t="s">
        <v>9</v>
      </c>
      <c r="C11" s="45"/>
      <c r="D11" s="70">
        <v>44869.445</v>
      </c>
      <c r="E11" s="70">
        <v>55059.316899999998</v>
      </c>
      <c r="F11" s="71">
        <v>81.492919865847497</v>
      </c>
      <c r="G11" s="70">
        <v>45886.937899999997</v>
      </c>
      <c r="H11" s="71">
        <v>-2.2173911499987198</v>
      </c>
      <c r="I11" s="70">
        <v>9150.3603999999996</v>
      </c>
      <c r="J11" s="71">
        <v>20.393299716544298</v>
      </c>
      <c r="K11" s="70">
        <v>9317.2217999999993</v>
      </c>
      <c r="L11" s="71">
        <v>20.304736437861099</v>
      </c>
      <c r="M11" s="71">
        <v>-1.7908922163901001E-2</v>
      </c>
      <c r="N11" s="70">
        <v>272845.32750000001</v>
      </c>
      <c r="O11" s="70">
        <v>14816854.680199999</v>
      </c>
      <c r="P11" s="70">
        <v>3103</v>
      </c>
      <c r="Q11" s="70">
        <v>3163</v>
      </c>
      <c r="R11" s="71">
        <v>-1.89693329117926</v>
      </c>
      <c r="S11" s="70">
        <v>14.4600209474702</v>
      </c>
      <c r="T11" s="70">
        <v>14.503542143534601</v>
      </c>
      <c r="U11" s="72">
        <v>-0.300976023634632</v>
      </c>
      <c r="V11" s="57"/>
      <c r="W11" s="57"/>
    </row>
    <row r="12" spans="1:23" ht="14.25" thickBot="1" x14ac:dyDescent="0.2">
      <c r="A12" s="55"/>
      <c r="B12" s="44" t="s">
        <v>10</v>
      </c>
      <c r="C12" s="45"/>
      <c r="D12" s="70">
        <v>101868.4896</v>
      </c>
      <c r="E12" s="70">
        <v>155687.15820000001</v>
      </c>
      <c r="F12" s="71">
        <v>65.431529984725501</v>
      </c>
      <c r="G12" s="70">
        <v>129400.76420000001</v>
      </c>
      <c r="H12" s="71">
        <v>-21.276748070395101</v>
      </c>
      <c r="I12" s="70">
        <v>11344.228999999999</v>
      </c>
      <c r="J12" s="71">
        <v>11.136151173483199</v>
      </c>
      <c r="K12" s="70">
        <v>20712.147099999998</v>
      </c>
      <c r="L12" s="71">
        <v>16.006201530608902</v>
      </c>
      <c r="M12" s="71">
        <v>-0.45229101815330403</v>
      </c>
      <c r="N12" s="70">
        <v>959214.21849999996</v>
      </c>
      <c r="O12" s="70">
        <v>52349741.051100001</v>
      </c>
      <c r="P12" s="70">
        <v>1300</v>
      </c>
      <c r="Q12" s="70">
        <v>1274</v>
      </c>
      <c r="R12" s="71">
        <v>2.0408163265306101</v>
      </c>
      <c r="S12" s="70">
        <v>78.360376615384595</v>
      </c>
      <c r="T12" s="70">
        <v>79.164543171114602</v>
      </c>
      <c r="U12" s="72">
        <v>-1.0262413102952199</v>
      </c>
      <c r="V12" s="57"/>
      <c r="W12" s="57"/>
    </row>
    <row r="13" spans="1:23" ht="14.25" thickBot="1" x14ac:dyDescent="0.2">
      <c r="A13" s="55"/>
      <c r="B13" s="44" t="s">
        <v>11</v>
      </c>
      <c r="C13" s="45"/>
      <c r="D13" s="70">
        <v>239019.98480000001</v>
      </c>
      <c r="E13" s="70">
        <v>301689.88250000001</v>
      </c>
      <c r="F13" s="71">
        <v>79.227046932871502</v>
      </c>
      <c r="G13" s="70">
        <v>258778.35159999999</v>
      </c>
      <c r="H13" s="71">
        <v>-7.6352471827090698</v>
      </c>
      <c r="I13" s="70">
        <v>56153.334999999999</v>
      </c>
      <c r="J13" s="71">
        <v>23.4931547866118</v>
      </c>
      <c r="K13" s="70">
        <v>73160.451400000005</v>
      </c>
      <c r="L13" s="71">
        <v>28.271472844485</v>
      </c>
      <c r="M13" s="71">
        <v>-0.23246325131340001</v>
      </c>
      <c r="N13" s="70">
        <v>1769013.5342000001</v>
      </c>
      <c r="O13" s="70">
        <v>79984984.555099994</v>
      </c>
      <c r="P13" s="70">
        <v>12030</v>
      </c>
      <c r="Q13" s="70">
        <v>11947</v>
      </c>
      <c r="R13" s="71">
        <v>0.69473507993638195</v>
      </c>
      <c r="S13" s="70">
        <v>19.868660415627598</v>
      </c>
      <c r="T13" s="70">
        <v>19.6310239809157</v>
      </c>
      <c r="U13" s="72">
        <v>1.1960365205345</v>
      </c>
      <c r="V13" s="57"/>
      <c r="W13" s="57"/>
    </row>
    <row r="14" spans="1:23" ht="14.25" thickBot="1" x14ac:dyDescent="0.2">
      <c r="A14" s="55"/>
      <c r="B14" s="44" t="s">
        <v>12</v>
      </c>
      <c r="C14" s="45"/>
      <c r="D14" s="70">
        <v>121406.9703</v>
      </c>
      <c r="E14" s="70">
        <v>147547.3542</v>
      </c>
      <c r="F14" s="71">
        <v>82.283393665896</v>
      </c>
      <c r="G14" s="70">
        <v>124497.7255</v>
      </c>
      <c r="H14" s="71">
        <v>-2.48257965162585</v>
      </c>
      <c r="I14" s="70">
        <v>21074.205699999999</v>
      </c>
      <c r="J14" s="71">
        <v>17.358316122974699</v>
      </c>
      <c r="K14" s="70">
        <v>13161.4514</v>
      </c>
      <c r="L14" s="71">
        <v>10.571640041729101</v>
      </c>
      <c r="M14" s="71">
        <v>0.60120681674970899</v>
      </c>
      <c r="N14" s="70">
        <v>886787.39430000004</v>
      </c>
      <c r="O14" s="70">
        <v>42265063.309799999</v>
      </c>
      <c r="P14" s="70">
        <v>2450</v>
      </c>
      <c r="Q14" s="70">
        <v>2397</v>
      </c>
      <c r="R14" s="71">
        <v>2.21109720483939</v>
      </c>
      <c r="S14" s="70">
        <v>49.553865428571399</v>
      </c>
      <c r="T14" s="70">
        <v>48.029156904463903</v>
      </c>
      <c r="U14" s="72">
        <v>3.0768710188820299</v>
      </c>
      <c r="V14" s="57"/>
      <c r="W14" s="57"/>
    </row>
    <row r="15" spans="1:23" ht="14.25" thickBot="1" x14ac:dyDescent="0.2">
      <c r="A15" s="55"/>
      <c r="B15" s="44" t="s">
        <v>13</v>
      </c>
      <c r="C15" s="45"/>
      <c r="D15" s="70">
        <v>90277.120200000005</v>
      </c>
      <c r="E15" s="70">
        <v>107169.7151</v>
      </c>
      <c r="F15" s="71">
        <v>84.237529339107098</v>
      </c>
      <c r="G15" s="70">
        <v>84150.785600000003</v>
      </c>
      <c r="H15" s="71">
        <v>7.2801870550808001</v>
      </c>
      <c r="I15" s="70">
        <v>16233.7039</v>
      </c>
      <c r="J15" s="71">
        <v>17.982079915748098</v>
      </c>
      <c r="K15" s="70">
        <v>22034.722399999999</v>
      </c>
      <c r="L15" s="71">
        <v>26.184808903316998</v>
      </c>
      <c r="M15" s="71">
        <v>-0.263267146946222</v>
      </c>
      <c r="N15" s="70">
        <v>894345.29240000003</v>
      </c>
      <c r="O15" s="70">
        <v>32781676.157600001</v>
      </c>
      <c r="P15" s="70">
        <v>4825</v>
      </c>
      <c r="Q15" s="70">
        <v>4886</v>
      </c>
      <c r="R15" s="71">
        <v>-1.2484650020466601</v>
      </c>
      <c r="S15" s="70">
        <v>18.7102839792746</v>
      </c>
      <c r="T15" s="70">
        <v>18.588113426115399</v>
      </c>
      <c r="U15" s="72">
        <v>0.652959374077421</v>
      </c>
      <c r="V15" s="57"/>
      <c r="W15" s="57"/>
    </row>
    <row r="16" spans="1:23" ht="14.25" thickBot="1" x14ac:dyDescent="0.2">
      <c r="A16" s="55"/>
      <c r="B16" s="44" t="s">
        <v>14</v>
      </c>
      <c r="C16" s="45"/>
      <c r="D16" s="70">
        <v>879477.29130000004</v>
      </c>
      <c r="E16" s="70">
        <v>1042540.2887</v>
      </c>
      <c r="F16" s="71">
        <v>84.359069940277095</v>
      </c>
      <c r="G16" s="70">
        <v>830384.49219999998</v>
      </c>
      <c r="H16" s="71">
        <v>5.9120563499367202</v>
      </c>
      <c r="I16" s="70">
        <v>51429.912799999998</v>
      </c>
      <c r="J16" s="71">
        <v>5.8477817800137704</v>
      </c>
      <c r="K16" s="70">
        <v>75637.255900000004</v>
      </c>
      <c r="L16" s="71">
        <v>9.1087028491594992</v>
      </c>
      <c r="M16" s="71">
        <v>-0.32004523183660399</v>
      </c>
      <c r="N16" s="70">
        <v>6208084.1721000001</v>
      </c>
      <c r="O16" s="70">
        <v>242412703.48930001</v>
      </c>
      <c r="P16" s="70">
        <v>63049</v>
      </c>
      <c r="Q16" s="70">
        <v>63112</v>
      </c>
      <c r="R16" s="71">
        <v>-9.9822537710736001E-2</v>
      </c>
      <c r="S16" s="70">
        <v>13.949107698774</v>
      </c>
      <c r="T16" s="70">
        <v>14.0365885314996</v>
      </c>
      <c r="U16" s="72">
        <v>-0.62714285827240701</v>
      </c>
      <c r="V16" s="57"/>
      <c r="W16" s="57"/>
    </row>
    <row r="17" spans="1:21" ht="12" thickBot="1" x14ac:dyDescent="0.2">
      <c r="A17" s="55"/>
      <c r="B17" s="44" t="s">
        <v>15</v>
      </c>
      <c r="C17" s="45"/>
      <c r="D17" s="70">
        <v>486651.90110000002</v>
      </c>
      <c r="E17" s="70">
        <v>697755.57</v>
      </c>
      <c r="F17" s="71">
        <v>69.745326590513599</v>
      </c>
      <c r="G17" s="70">
        <v>463732.88860000001</v>
      </c>
      <c r="H17" s="71">
        <v>4.94228748131105</v>
      </c>
      <c r="I17" s="70">
        <v>58973.203000000001</v>
      </c>
      <c r="J17" s="71">
        <v>12.118149105490099</v>
      </c>
      <c r="K17" s="70">
        <v>55995.144699999997</v>
      </c>
      <c r="L17" s="71">
        <v>12.074870270480099</v>
      </c>
      <c r="M17" s="71">
        <v>5.3184223667164E-2</v>
      </c>
      <c r="N17" s="70">
        <v>2741719.9147999999</v>
      </c>
      <c r="O17" s="70">
        <v>229700959.7942</v>
      </c>
      <c r="P17" s="70">
        <v>14535</v>
      </c>
      <c r="Q17" s="70">
        <v>14618</v>
      </c>
      <c r="R17" s="71">
        <v>-0.56779313175536805</v>
      </c>
      <c r="S17" s="70">
        <v>33.481382944616399</v>
      </c>
      <c r="T17" s="70">
        <v>32.984890634833803</v>
      </c>
      <c r="U17" s="72">
        <v>1.48289068765156</v>
      </c>
    </row>
    <row r="18" spans="1:21" ht="12" thickBot="1" x14ac:dyDescent="0.2">
      <c r="A18" s="55"/>
      <c r="B18" s="44" t="s">
        <v>16</v>
      </c>
      <c r="C18" s="45"/>
      <c r="D18" s="70">
        <v>1693366.57</v>
      </c>
      <c r="E18" s="70">
        <v>1845284.3761</v>
      </c>
      <c r="F18" s="71">
        <v>91.767241512060195</v>
      </c>
      <c r="G18" s="70">
        <v>1732494.5922999999</v>
      </c>
      <c r="H18" s="71">
        <v>-2.2584787550796799</v>
      </c>
      <c r="I18" s="70">
        <v>240437.10990000001</v>
      </c>
      <c r="J18" s="71">
        <v>14.1987632305745</v>
      </c>
      <c r="K18" s="70">
        <v>306892.09970000002</v>
      </c>
      <c r="L18" s="71">
        <v>17.713884999351201</v>
      </c>
      <c r="M18" s="71">
        <v>-0.21654187209433701</v>
      </c>
      <c r="N18" s="70">
        <v>9696308.9063000008</v>
      </c>
      <c r="O18" s="70">
        <v>533861098.37589997</v>
      </c>
      <c r="P18" s="70">
        <v>87339</v>
      </c>
      <c r="Q18" s="70">
        <v>86434</v>
      </c>
      <c r="R18" s="71">
        <v>1.0470416734155601</v>
      </c>
      <c r="S18" s="70">
        <v>19.388435521359298</v>
      </c>
      <c r="T18" s="70">
        <v>19.197891547307801</v>
      </c>
      <c r="U18" s="72">
        <v>0.98277127023279398</v>
      </c>
    </row>
    <row r="19" spans="1:21" ht="12" thickBot="1" x14ac:dyDescent="0.2">
      <c r="A19" s="55"/>
      <c r="B19" s="44" t="s">
        <v>17</v>
      </c>
      <c r="C19" s="45"/>
      <c r="D19" s="70">
        <v>461109.6067</v>
      </c>
      <c r="E19" s="70">
        <v>529613.85179999995</v>
      </c>
      <c r="F19" s="71">
        <v>87.065246713775593</v>
      </c>
      <c r="G19" s="70">
        <v>370740.00079999998</v>
      </c>
      <c r="H19" s="71">
        <v>24.375466824458201</v>
      </c>
      <c r="I19" s="70">
        <v>37637.963300000003</v>
      </c>
      <c r="J19" s="71">
        <v>8.16247650300798</v>
      </c>
      <c r="K19" s="70">
        <v>53710.9401</v>
      </c>
      <c r="L19" s="71">
        <v>14.4874952754221</v>
      </c>
      <c r="M19" s="71">
        <v>-0.29924958993596201</v>
      </c>
      <c r="N19" s="70">
        <v>3568863.0735999998</v>
      </c>
      <c r="O19" s="70">
        <v>160769888.07679999</v>
      </c>
      <c r="P19" s="70">
        <v>10042</v>
      </c>
      <c r="Q19" s="70">
        <v>9651</v>
      </c>
      <c r="R19" s="71">
        <v>4.0513936379649804</v>
      </c>
      <c r="S19" s="70">
        <v>45.918104630551703</v>
      </c>
      <c r="T19" s="70">
        <v>41.117721065174599</v>
      </c>
      <c r="U19" s="72">
        <v>10.454228466092101</v>
      </c>
    </row>
    <row r="20" spans="1:21" ht="12" thickBot="1" x14ac:dyDescent="0.2">
      <c r="A20" s="55"/>
      <c r="B20" s="44" t="s">
        <v>18</v>
      </c>
      <c r="C20" s="45"/>
      <c r="D20" s="70">
        <v>865622.63130000001</v>
      </c>
      <c r="E20" s="70">
        <v>919828.59230000002</v>
      </c>
      <c r="F20" s="71">
        <v>94.106949767188695</v>
      </c>
      <c r="G20" s="70">
        <v>748745.04579999996</v>
      </c>
      <c r="H20" s="71">
        <v>15.609797507924901</v>
      </c>
      <c r="I20" s="70">
        <v>77146.222800000003</v>
      </c>
      <c r="J20" s="71">
        <v>8.9122234112734695</v>
      </c>
      <c r="K20" s="70">
        <v>81444.800300000003</v>
      </c>
      <c r="L20" s="71">
        <v>10.8775077386963</v>
      </c>
      <c r="M20" s="71">
        <v>-5.2779029283223998E-2</v>
      </c>
      <c r="N20" s="70">
        <v>6823507.3021999998</v>
      </c>
      <c r="O20" s="70">
        <v>260309769.12630001</v>
      </c>
      <c r="P20" s="70">
        <v>44151</v>
      </c>
      <c r="Q20" s="70">
        <v>43970</v>
      </c>
      <c r="R20" s="71">
        <v>0.41164430293381099</v>
      </c>
      <c r="S20" s="70">
        <v>19.605957538900601</v>
      </c>
      <c r="T20" s="70">
        <v>19.406608708210101</v>
      </c>
      <c r="U20" s="72">
        <v>1.01677681538846</v>
      </c>
    </row>
    <row r="21" spans="1:21" ht="12" thickBot="1" x14ac:dyDescent="0.2">
      <c r="A21" s="55"/>
      <c r="B21" s="44" t="s">
        <v>19</v>
      </c>
      <c r="C21" s="45"/>
      <c r="D21" s="70">
        <v>349466.20649999997</v>
      </c>
      <c r="E21" s="70">
        <v>343143.78470000002</v>
      </c>
      <c r="F21" s="71">
        <v>101.842499290939</v>
      </c>
      <c r="G21" s="70">
        <v>310896.46740000002</v>
      </c>
      <c r="H21" s="71">
        <v>12.405975346891299</v>
      </c>
      <c r="I21" s="70">
        <v>34952.072099999998</v>
      </c>
      <c r="J21" s="71">
        <v>10.0015599362395</v>
      </c>
      <c r="K21" s="70">
        <v>49651.374199999998</v>
      </c>
      <c r="L21" s="71">
        <v>15.9703886683661</v>
      </c>
      <c r="M21" s="71">
        <v>-0.29605025715481598</v>
      </c>
      <c r="N21" s="70">
        <v>2033393.5955000001</v>
      </c>
      <c r="O21" s="70">
        <v>97286301.042999998</v>
      </c>
      <c r="P21" s="70">
        <v>31183</v>
      </c>
      <c r="Q21" s="70">
        <v>31108</v>
      </c>
      <c r="R21" s="71">
        <v>0.24109553812523599</v>
      </c>
      <c r="S21" s="70">
        <v>11.206946300869101</v>
      </c>
      <c r="T21" s="70">
        <v>11.0460007425743</v>
      </c>
      <c r="U21" s="72">
        <v>1.4361232219192901</v>
      </c>
    </row>
    <row r="22" spans="1:21" ht="12" thickBot="1" x14ac:dyDescent="0.2">
      <c r="A22" s="55"/>
      <c r="B22" s="44" t="s">
        <v>20</v>
      </c>
      <c r="C22" s="45"/>
      <c r="D22" s="70">
        <v>1339711.4974</v>
      </c>
      <c r="E22" s="70">
        <v>1219900.21</v>
      </c>
      <c r="F22" s="71">
        <v>109.821400670142</v>
      </c>
      <c r="G22" s="70">
        <v>1241746.7851</v>
      </c>
      <c r="H22" s="71">
        <v>7.8892664330200599</v>
      </c>
      <c r="I22" s="70">
        <v>175344.50709999999</v>
      </c>
      <c r="J22" s="71">
        <v>13.08822887915</v>
      </c>
      <c r="K22" s="70">
        <v>158072.72589999999</v>
      </c>
      <c r="L22" s="71">
        <v>12.729867940609999</v>
      </c>
      <c r="M22" s="71">
        <v>0.109264777346387</v>
      </c>
      <c r="N22" s="70">
        <v>7713298.8710000003</v>
      </c>
      <c r="O22" s="70">
        <v>319986864.29400003</v>
      </c>
      <c r="P22" s="70">
        <v>82867</v>
      </c>
      <c r="Q22" s="70">
        <v>82515</v>
      </c>
      <c r="R22" s="71">
        <v>0.42658910501121</v>
      </c>
      <c r="S22" s="70">
        <v>16.167008548638201</v>
      </c>
      <c r="T22" s="70">
        <v>16.1652563703569</v>
      </c>
      <c r="U22" s="72">
        <v>1.0837986978261001E-2</v>
      </c>
    </row>
    <row r="23" spans="1:21" ht="12" thickBot="1" x14ac:dyDescent="0.2">
      <c r="A23" s="55"/>
      <c r="B23" s="44" t="s">
        <v>21</v>
      </c>
      <c r="C23" s="45"/>
      <c r="D23" s="70">
        <v>2580525.7069999999</v>
      </c>
      <c r="E23" s="70">
        <v>2888541.0052</v>
      </c>
      <c r="F23" s="71">
        <v>89.3366478909074</v>
      </c>
      <c r="G23" s="70">
        <v>2418697.1351000001</v>
      </c>
      <c r="H23" s="71">
        <v>6.6907331865388597</v>
      </c>
      <c r="I23" s="70">
        <v>212362.6078</v>
      </c>
      <c r="J23" s="71">
        <v>8.2294319806208396</v>
      </c>
      <c r="K23" s="70">
        <v>136569.71799999999</v>
      </c>
      <c r="L23" s="71">
        <v>5.6464166603626298</v>
      </c>
      <c r="M23" s="71">
        <v>0.55497580949826697</v>
      </c>
      <c r="N23" s="70">
        <v>19247460.151299998</v>
      </c>
      <c r="O23" s="70">
        <v>686303654.05980003</v>
      </c>
      <c r="P23" s="70">
        <v>82143</v>
      </c>
      <c r="Q23" s="70">
        <v>81785</v>
      </c>
      <c r="R23" s="71">
        <v>0.437733080638258</v>
      </c>
      <c r="S23" s="70">
        <v>31.415040928624499</v>
      </c>
      <c r="T23" s="70">
        <v>29.778170632756598</v>
      </c>
      <c r="U23" s="72">
        <v>5.2104668575376198</v>
      </c>
    </row>
    <row r="24" spans="1:21" ht="12" thickBot="1" x14ac:dyDescent="0.2">
      <c r="A24" s="55"/>
      <c r="B24" s="44" t="s">
        <v>22</v>
      </c>
      <c r="C24" s="45"/>
      <c r="D24" s="70">
        <v>251845.5091</v>
      </c>
      <c r="E24" s="70">
        <v>312821.59360000002</v>
      </c>
      <c r="F24" s="71">
        <v>80.507712463747296</v>
      </c>
      <c r="G24" s="70">
        <v>267848.9069</v>
      </c>
      <c r="H24" s="71">
        <v>-5.9747855554903602</v>
      </c>
      <c r="I24" s="70">
        <v>47792.059600000001</v>
      </c>
      <c r="J24" s="71">
        <v>18.976736877616201</v>
      </c>
      <c r="K24" s="70">
        <v>53494.9162</v>
      </c>
      <c r="L24" s="71">
        <v>19.972049473389099</v>
      </c>
      <c r="M24" s="71">
        <v>-0.106605580587862</v>
      </c>
      <c r="N24" s="70">
        <v>1474150.0618</v>
      </c>
      <c r="O24" s="70">
        <v>64407394.613899998</v>
      </c>
      <c r="P24" s="70">
        <v>25839</v>
      </c>
      <c r="Q24" s="70">
        <v>25269</v>
      </c>
      <c r="R24" s="71">
        <v>2.25572836281609</v>
      </c>
      <c r="S24" s="70">
        <v>9.7467204264870908</v>
      </c>
      <c r="T24" s="70">
        <v>9.6586228461751595</v>
      </c>
      <c r="U24" s="72">
        <v>0.903868957526759</v>
      </c>
    </row>
    <row r="25" spans="1:21" ht="12" thickBot="1" x14ac:dyDescent="0.2">
      <c r="A25" s="55"/>
      <c r="B25" s="44" t="s">
        <v>23</v>
      </c>
      <c r="C25" s="45"/>
      <c r="D25" s="70">
        <v>250191.20269999999</v>
      </c>
      <c r="E25" s="70">
        <v>276573.36930000002</v>
      </c>
      <c r="F25" s="71">
        <v>90.4610604170703</v>
      </c>
      <c r="G25" s="70">
        <v>219796.66209999999</v>
      </c>
      <c r="H25" s="71">
        <v>13.8284814289725</v>
      </c>
      <c r="I25" s="70">
        <v>21211.894400000001</v>
      </c>
      <c r="J25" s="71">
        <v>8.4782734848734194</v>
      </c>
      <c r="K25" s="70">
        <v>20969.772300000001</v>
      </c>
      <c r="L25" s="71">
        <v>9.5405326448767802</v>
      </c>
      <c r="M25" s="71">
        <v>1.1546243637561999E-2</v>
      </c>
      <c r="N25" s="70">
        <v>1582585.4376999999</v>
      </c>
      <c r="O25" s="70">
        <v>71445050.5414</v>
      </c>
      <c r="P25" s="70">
        <v>19534</v>
      </c>
      <c r="Q25" s="70">
        <v>19084</v>
      </c>
      <c r="R25" s="71">
        <v>2.35799622720603</v>
      </c>
      <c r="S25" s="70">
        <v>12.807986213781099</v>
      </c>
      <c r="T25" s="70">
        <v>12.548223480402401</v>
      </c>
      <c r="U25" s="72">
        <v>2.0281309570677601</v>
      </c>
    </row>
    <row r="26" spans="1:21" ht="12" thickBot="1" x14ac:dyDescent="0.2">
      <c r="A26" s="55"/>
      <c r="B26" s="44" t="s">
        <v>24</v>
      </c>
      <c r="C26" s="45"/>
      <c r="D26" s="70">
        <v>598500.97629999998</v>
      </c>
      <c r="E26" s="70">
        <v>555885.51879999996</v>
      </c>
      <c r="F26" s="71">
        <v>107.66622911710201</v>
      </c>
      <c r="G26" s="70">
        <v>564359.63170000003</v>
      </c>
      <c r="H26" s="71">
        <v>6.04957241487263</v>
      </c>
      <c r="I26" s="70">
        <v>143638.2628</v>
      </c>
      <c r="J26" s="71">
        <v>23.999670591681902</v>
      </c>
      <c r="K26" s="70">
        <v>119918.89</v>
      </c>
      <c r="L26" s="71">
        <v>21.248665436748698</v>
      </c>
      <c r="M26" s="71">
        <v>0.197795133026998</v>
      </c>
      <c r="N26" s="70">
        <v>3892985.4800999998</v>
      </c>
      <c r="O26" s="70">
        <v>153323094.94159999</v>
      </c>
      <c r="P26" s="70">
        <v>41952</v>
      </c>
      <c r="Q26" s="70">
        <v>41345</v>
      </c>
      <c r="R26" s="71">
        <v>1.4681339944370599</v>
      </c>
      <c r="S26" s="70">
        <v>14.266327619660601</v>
      </c>
      <c r="T26" s="70">
        <v>14.170371302455001</v>
      </c>
      <c r="U26" s="72">
        <v>0.67260699294030002</v>
      </c>
    </row>
    <row r="27" spans="1:21" ht="12" thickBot="1" x14ac:dyDescent="0.2">
      <c r="A27" s="55"/>
      <c r="B27" s="44" t="s">
        <v>25</v>
      </c>
      <c r="C27" s="45"/>
      <c r="D27" s="70">
        <v>225978.64249999999</v>
      </c>
      <c r="E27" s="70">
        <v>317400.84710000001</v>
      </c>
      <c r="F27" s="71">
        <v>71.196609764813701</v>
      </c>
      <c r="G27" s="70">
        <v>255455.09580000001</v>
      </c>
      <c r="H27" s="71">
        <v>-11.538800276302799</v>
      </c>
      <c r="I27" s="70">
        <v>62594.336000000003</v>
      </c>
      <c r="J27" s="71">
        <v>27.699226487742099</v>
      </c>
      <c r="K27" s="70">
        <v>81794.353000000003</v>
      </c>
      <c r="L27" s="71">
        <v>32.019072762611103</v>
      </c>
      <c r="M27" s="71">
        <v>-0.234735238996267</v>
      </c>
      <c r="N27" s="70">
        <v>1209592.3698</v>
      </c>
      <c r="O27" s="70">
        <v>57029510.931999996</v>
      </c>
      <c r="P27" s="70">
        <v>31517</v>
      </c>
      <c r="Q27" s="70">
        <v>30692</v>
      </c>
      <c r="R27" s="71">
        <v>2.6879968721490899</v>
      </c>
      <c r="S27" s="70">
        <v>7.1700556049116404</v>
      </c>
      <c r="T27" s="70">
        <v>7.1367600221556096</v>
      </c>
      <c r="U27" s="72">
        <v>0.46436993784562097</v>
      </c>
    </row>
    <row r="28" spans="1:21" ht="12" thickBot="1" x14ac:dyDescent="0.2">
      <c r="A28" s="55"/>
      <c r="B28" s="44" t="s">
        <v>26</v>
      </c>
      <c r="C28" s="45"/>
      <c r="D28" s="70">
        <v>941011.36459999997</v>
      </c>
      <c r="E28" s="70">
        <v>898092.40560000006</v>
      </c>
      <c r="F28" s="71">
        <v>104.778902341494</v>
      </c>
      <c r="G28" s="70">
        <v>816798.0649</v>
      </c>
      <c r="H28" s="71">
        <v>15.2073450021221</v>
      </c>
      <c r="I28" s="70">
        <v>37479.095300000001</v>
      </c>
      <c r="J28" s="71">
        <v>3.9828525679848101</v>
      </c>
      <c r="K28" s="70">
        <v>25945.7713</v>
      </c>
      <c r="L28" s="71">
        <v>3.1765221313515899</v>
      </c>
      <c r="M28" s="71">
        <v>0.44451652127219698</v>
      </c>
      <c r="N28" s="70">
        <v>5459370.1436000001</v>
      </c>
      <c r="O28" s="70">
        <v>203526317.34169999</v>
      </c>
      <c r="P28" s="70">
        <v>45124</v>
      </c>
      <c r="Q28" s="70">
        <v>44552</v>
      </c>
      <c r="R28" s="71">
        <v>1.28389297899085</v>
      </c>
      <c r="S28" s="70">
        <v>20.853899578938002</v>
      </c>
      <c r="T28" s="70">
        <v>20.599104130005401</v>
      </c>
      <c r="U28" s="72">
        <v>1.2218120067576601</v>
      </c>
    </row>
    <row r="29" spans="1:21" ht="12" thickBot="1" x14ac:dyDescent="0.2">
      <c r="A29" s="55"/>
      <c r="B29" s="44" t="s">
        <v>27</v>
      </c>
      <c r="C29" s="45"/>
      <c r="D29" s="70">
        <v>637235.69519999996</v>
      </c>
      <c r="E29" s="70">
        <v>682332.58849999995</v>
      </c>
      <c r="F29" s="71">
        <v>93.390775398968103</v>
      </c>
      <c r="G29" s="70">
        <v>579598.18469999998</v>
      </c>
      <c r="H29" s="71">
        <v>9.9443911353575203</v>
      </c>
      <c r="I29" s="70">
        <v>103331.9489</v>
      </c>
      <c r="J29" s="71">
        <v>16.215656103126602</v>
      </c>
      <c r="K29" s="70">
        <v>92109.733399999997</v>
      </c>
      <c r="L29" s="71">
        <v>15.8919982552526</v>
      </c>
      <c r="M29" s="71">
        <v>0.121835283696522</v>
      </c>
      <c r="N29" s="70">
        <v>3499792.4881000002</v>
      </c>
      <c r="O29" s="70">
        <v>151341326.22889999</v>
      </c>
      <c r="P29" s="70">
        <v>91994</v>
      </c>
      <c r="Q29" s="70">
        <v>91969</v>
      </c>
      <c r="R29" s="71">
        <v>2.7183072557047001E-2</v>
      </c>
      <c r="S29" s="70">
        <v>6.9269267039154698</v>
      </c>
      <c r="T29" s="70">
        <v>6.8820688525481399</v>
      </c>
      <c r="U29" s="72">
        <v>0.64758663235132397</v>
      </c>
    </row>
    <row r="30" spans="1:21" ht="12" thickBot="1" x14ac:dyDescent="0.2">
      <c r="A30" s="55"/>
      <c r="B30" s="44" t="s">
        <v>28</v>
      </c>
      <c r="C30" s="45"/>
      <c r="D30" s="70">
        <v>1172991.6698</v>
      </c>
      <c r="E30" s="70">
        <v>1267885.6240000001</v>
      </c>
      <c r="F30" s="71">
        <v>92.515574559428799</v>
      </c>
      <c r="G30" s="70">
        <v>1136595.4010000001</v>
      </c>
      <c r="H30" s="71">
        <v>3.2022185527037701</v>
      </c>
      <c r="I30" s="70">
        <v>154237.83929999999</v>
      </c>
      <c r="J30" s="71">
        <v>13.149099287832</v>
      </c>
      <c r="K30" s="70">
        <v>171840.04459999999</v>
      </c>
      <c r="L30" s="71">
        <v>15.118840393759401</v>
      </c>
      <c r="M30" s="71">
        <v>-0.102433663474503</v>
      </c>
      <c r="N30" s="70">
        <v>7643306.2995999996</v>
      </c>
      <c r="O30" s="70">
        <v>281517686.7579</v>
      </c>
      <c r="P30" s="70">
        <v>75060</v>
      </c>
      <c r="Q30" s="70">
        <v>75059</v>
      </c>
      <c r="R30" s="71">
        <v>1.3322852689290001E-3</v>
      </c>
      <c r="S30" s="70">
        <v>15.627387021049801</v>
      </c>
      <c r="T30" s="70">
        <v>15.8633704379222</v>
      </c>
      <c r="U30" s="72">
        <v>-1.51006317661731</v>
      </c>
    </row>
    <row r="31" spans="1:21" ht="12" thickBot="1" x14ac:dyDescent="0.2">
      <c r="A31" s="55"/>
      <c r="B31" s="44" t="s">
        <v>29</v>
      </c>
      <c r="C31" s="45"/>
      <c r="D31" s="70">
        <v>698040.39729999995</v>
      </c>
      <c r="E31" s="70">
        <v>839176.08499999996</v>
      </c>
      <c r="F31" s="71">
        <v>83.181636104417805</v>
      </c>
      <c r="G31" s="70">
        <v>675765.10950000002</v>
      </c>
      <c r="H31" s="71">
        <v>3.2963062885092498</v>
      </c>
      <c r="I31" s="70">
        <v>36815.752</v>
      </c>
      <c r="J31" s="71">
        <v>5.2741577912112598</v>
      </c>
      <c r="K31" s="70">
        <v>33686.9467</v>
      </c>
      <c r="L31" s="71">
        <v>4.9850082856342004</v>
      </c>
      <c r="M31" s="71">
        <v>9.2878862779214005E-2</v>
      </c>
      <c r="N31" s="70">
        <v>7403698.9896</v>
      </c>
      <c r="O31" s="70">
        <v>269422480.77609998</v>
      </c>
      <c r="P31" s="70">
        <v>27887</v>
      </c>
      <c r="Q31" s="70">
        <v>28000</v>
      </c>
      <c r="R31" s="71">
        <v>-0.40357142857142497</v>
      </c>
      <c r="S31" s="70">
        <v>25.031032283859901</v>
      </c>
      <c r="T31" s="70">
        <v>24.510115546428601</v>
      </c>
      <c r="U31" s="72">
        <v>2.0810837184976099</v>
      </c>
    </row>
    <row r="32" spans="1:21" ht="12" thickBot="1" x14ac:dyDescent="0.2">
      <c r="A32" s="55"/>
      <c r="B32" s="44" t="s">
        <v>30</v>
      </c>
      <c r="C32" s="45"/>
      <c r="D32" s="70">
        <v>111491.5796</v>
      </c>
      <c r="E32" s="70">
        <v>132291.46590000001</v>
      </c>
      <c r="F32" s="71">
        <v>84.277227439808698</v>
      </c>
      <c r="G32" s="70">
        <v>123008.1259</v>
      </c>
      <c r="H32" s="71">
        <v>-9.3624272508325497</v>
      </c>
      <c r="I32" s="70">
        <v>29499.103899999998</v>
      </c>
      <c r="J32" s="71">
        <v>26.4585935600109</v>
      </c>
      <c r="K32" s="70">
        <v>35073.811500000003</v>
      </c>
      <c r="L32" s="71">
        <v>28.513410186017602</v>
      </c>
      <c r="M32" s="71">
        <v>-0.15894216686429999</v>
      </c>
      <c r="N32" s="70">
        <v>602556.74609999999</v>
      </c>
      <c r="O32" s="70">
        <v>29025363.342999998</v>
      </c>
      <c r="P32" s="70">
        <v>23402</v>
      </c>
      <c r="Q32" s="70">
        <v>23029</v>
      </c>
      <c r="R32" s="71">
        <v>1.6196969039037801</v>
      </c>
      <c r="S32" s="70">
        <v>4.7641902230578603</v>
      </c>
      <c r="T32" s="70">
        <v>4.7084824916409698</v>
      </c>
      <c r="U32" s="72">
        <v>1.1693011573565799</v>
      </c>
    </row>
    <row r="33" spans="1:21" ht="12" thickBot="1" x14ac:dyDescent="0.2">
      <c r="A33" s="55"/>
      <c r="B33" s="44" t="s">
        <v>31</v>
      </c>
      <c r="C33" s="45"/>
      <c r="D33" s="70">
        <v>6.1062000000000003</v>
      </c>
      <c r="E33" s="73"/>
      <c r="F33" s="73"/>
      <c r="G33" s="73"/>
      <c r="H33" s="73"/>
      <c r="I33" s="70">
        <v>1.1472</v>
      </c>
      <c r="J33" s="71">
        <v>18.7874619239462</v>
      </c>
      <c r="K33" s="73"/>
      <c r="L33" s="73"/>
      <c r="M33" s="73"/>
      <c r="N33" s="70">
        <v>6.1062000000000003</v>
      </c>
      <c r="O33" s="70">
        <v>179.10159999999999</v>
      </c>
      <c r="P33" s="70">
        <v>1</v>
      </c>
      <c r="Q33" s="73"/>
      <c r="R33" s="73"/>
      <c r="S33" s="70">
        <v>6.1062000000000003</v>
      </c>
      <c r="T33" s="73"/>
      <c r="U33" s="74"/>
    </row>
    <row r="34" spans="1:21" ht="12" thickBot="1" x14ac:dyDescent="0.2">
      <c r="A34" s="55"/>
      <c r="B34" s="44" t="s">
        <v>71</v>
      </c>
      <c r="C34" s="4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0">
        <v>1</v>
      </c>
      <c r="P34" s="73"/>
      <c r="Q34" s="73"/>
      <c r="R34" s="73"/>
      <c r="S34" s="73"/>
      <c r="T34" s="73"/>
      <c r="U34" s="74"/>
    </row>
    <row r="35" spans="1:21" ht="12" thickBot="1" x14ac:dyDescent="0.2">
      <c r="A35" s="55"/>
      <c r="B35" s="44" t="s">
        <v>32</v>
      </c>
      <c r="C35" s="45"/>
      <c r="D35" s="70">
        <v>147240.7739</v>
      </c>
      <c r="E35" s="70">
        <v>157224.2187</v>
      </c>
      <c r="F35" s="71">
        <v>93.650186413678796</v>
      </c>
      <c r="G35" s="70">
        <v>130629.863</v>
      </c>
      <c r="H35" s="71">
        <v>12.7160134126452</v>
      </c>
      <c r="I35" s="70">
        <v>27153.981299999999</v>
      </c>
      <c r="J35" s="71">
        <v>18.441889824921699</v>
      </c>
      <c r="K35" s="70">
        <v>21371.0635</v>
      </c>
      <c r="L35" s="71">
        <v>16.360013712943999</v>
      </c>
      <c r="M35" s="71">
        <v>0.27059569590441801</v>
      </c>
      <c r="N35" s="70">
        <v>925038.71600000001</v>
      </c>
      <c r="O35" s="70">
        <v>41290311.343800001</v>
      </c>
      <c r="P35" s="70">
        <v>10093</v>
      </c>
      <c r="Q35" s="70">
        <v>9716</v>
      </c>
      <c r="R35" s="71">
        <v>3.8801976121860799</v>
      </c>
      <c r="S35" s="70">
        <v>14.588405221440601</v>
      </c>
      <c r="T35" s="70">
        <v>14.6442995883079</v>
      </c>
      <c r="U35" s="72">
        <v>-0.38314240671897398</v>
      </c>
    </row>
    <row r="36" spans="1:21" ht="12" customHeight="1" thickBot="1" x14ac:dyDescent="0.2">
      <c r="A36" s="55"/>
      <c r="B36" s="44" t="s">
        <v>70</v>
      </c>
      <c r="C36" s="45"/>
      <c r="D36" s="70">
        <v>76151.27</v>
      </c>
      <c r="E36" s="73"/>
      <c r="F36" s="73"/>
      <c r="G36" s="73"/>
      <c r="H36" s="73"/>
      <c r="I36" s="70">
        <v>1569.61</v>
      </c>
      <c r="J36" s="71">
        <v>2.06117376637317</v>
      </c>
      <c r="K36" s="73"/>
      <c r="L36" s="73"/>
      <c r="M36" s="73"/>
      <c r="N36" s="70">
        <v>368360.04</v>
      </c>
      <c r="O36" s="70">
        <v>14062079.68</v>
      </c>
      <c r="P36" s="70">
        <v>52</v>
      </c>
      <c r="Q36" s="70">
        <v>59</v>
      </c>
      <c r="R36" s="71">
        <v>-11.864406779661</v>
      </c>
      <c r="S36" s="70">
        <v>1464.4475</v>
      </c>
      <c r="T36" s="70">
        <v>1188.9335593220301</v>
      </c>
      <c r="U36" s="72">
        <v>18.8135075294926</v>
      </c>
    </row>
    <row r="37" spans="1:21" ht="12" thickBot="1" x14ac:dyDescent="0.2">
      <c r="A37" s="55"/>
      <c r="B37" s="44" t="s">
        <v>36</v>
      </c>
      <c r="C37" s="45"/>
      <c r="D37" s="70">
        <v>158330.79999999999</v>
      </c>
      <c r="E37" s="70">
        <v>159536.5091</v>
      </c>
      <c r="F37" s="71">
        <v>99.244242520535394</v>
      </c>
      <c r="G37" s="70">
        <v>235599.01</v>
      </c>
      <c r="H37" s="71">
        <v>-32.796491801896799</v>
      </c>
      <c r="I37" s="70">
        <v>-18865.87</v>
      </c>
      <c r="J37" s="71">
        <v>-11.9154769634209</v>
      </c>
      <c r="K37" s="70">
        <v>-21770.41</v>
      </c>
      <c r="L37" s="71">
        <v>-9.2404505434891302</v>
      </c>
      <c r="M37" s="71">
        <v>-0.13341687179984199</v>
      </c>
      <c r="N37" s="70">
        <v>1792408.78</v>
      </c>
      <c r="O37" s="70">
        <v>106393622.28</v>
      </c>
      <c r="P37" s="70">
        <v>63</v>
      </c>
      <c r="Q37" s="70">
        <v>80</v>
      </c>
      <c r="R37" s="71">
        <v>-21.25</v>
      </c>
      <c r="S37" s="70">
        <v>2513.1873015873002</v>
      </c>
      <c r="T37" s="70">
        <v>1874.1053750000001</v>
      </c>
      <c r="U37" s="72">
        <v>25.4291403662458</v>
      </c>
    </row>
    <row r="38" spans="1:21" ht="12" thickBot="1" x14ac:dyDescent="0.2">
      <c r="A38" s="55"/>
      <c r="B38" s="44" t="s">
        <v>37</v>
      </c>
      <c r="C38" s="45"/>
      <c r="D38" s="70">
        <v>260673.5</v>
      </c>
      <c r="E38" s="70">
        <v>127777.1418</v>
      </c>
      <c r="F38" s="71">
        <v>204.006363210106</v>
      </c>
      <c r="G38" s="70">
        <v>524549.55000000005</v>
      </c>
      <c r="H38" s="71">
        <v>-50.305266680716798</v>
      </c>
      <c r="I38" s="70">
        <v>-20428.28</v>
      </c>
      <c r="J38" s="71">
        <v>-7.8367306227905802</v>
      </c>
      <c r="K38" s="70">
        <v>-13853.9</v>
      </c>
      <c r="L38" s="71">
        <v>-2.6411041626096101</v>
      </c>
      <c r="M38" s="71">
        <v>0.47455084849753498</v>
      </c>
      <c r="N38" s="70">
        <v>2168887.69</v>
      </c>
      <c r="O38" s="70">
        <v>112465630.77</v>
      </c>
      <c r="P38" s="70">
        <v>107</v>
      </c>
      <c r="Q38" s="70">
        <v>103</v>
      </c>
      <c r="R38" s="71">
        <v>3.8834951456310698</v>
      </c>
      <c r="S38" s="70">
        <v>2436.2009345794399</v>
      </c>
      <c r="T38" s="70">
        <v>2317.2773786407802</v>
      </c>
      <c r="U38" s="72">
        <v>4.8815167193584701</v>
      </c>
    </row>
    <row r="39" spans="1:21" ht="12" thickBot="1" x14ac:dyDescent="0.2">
      <c r="A39" s="55"/>
      <c r="B39" s="44" t="s">
        <v>38</v>
      </c>
      <c r="C39" s="45"/>
      <c r="D39" s="70">
        <v>196861.76</v>
      </c>
      <c r="E39" s="70">
        <v>92359.664999999994</v>
      </c>
      <c r="F39" s="71">
        <v>213.14689697066399</v>
      </c>
      <c r="G39" s="70">
        <v>233598.63</v>
      </c>
      <c r="H39" s="71">
        <v>-15.726492060334399</v>
      </c>
      <c r="I39" s="70">
        <v>-29496.78</v>
      </c>
      <c r="J39" s="71">
        <v>-14.9834990807763</v>
      </c>
      <c r="K39" s="70">
        <v>-19183.04</v>
      </c>
      <c r="L39" s="71">
        <v>-8.2119659691497304</v>
      </c>
      <c r="M39" s="71">
        <v>0.53764888151200196</v>
      </c>
      <c r="N39" s="70">
        <v>1530703.7</v>
      </c>
      <c r="O39" s="70">
        <v>73205909.019999996</v>
      </c>
      <c r="P39" s="70">
        <v>129</v>
      </c>
      <c r="Q39" s="70">
        <v>113</v>
      </c>
      <c r="R39" s="71">
        <v>14.159292035398201</v>
      </c>
      <c r="S39" s="70">
        <v>1526.0601550387601</v>
      </c>
      <c r="T39" s="70">
        <v>1493.71575221239</v>
      </c>
      <c r="U39" s="72">
        <v>2.11947102606509</v>
      </c>
    </row>
    <row r="40" spans="1:21" ht="12" thickBot="1" x14ac:dyDescent="0.2">
      <c r="A40" s="55"/>
      <c r="B40" s="44" t="s">
        <v>73</v>
      </c>
      <c r="C40" s="45"/>
      <c r="D40" s="73"/>
      <c r="E40" s="73"/>
      <c r="F40" s="73"/>
      <c r="G40" s="70">
        <v>1.78</v>
      </c>
      <c r="H40" s="73"/>
      <c r="I40" s="73"/>
      <c r="J40" s="73"/>
      <c r="K40" s="70">
        <v>0.08</v>
      </c>
      <c r="L40" s="71">
        <v>4.4943820224719104</v>
      </c>
      <c r="M40" s="73"/>
      <c r="N40" s="70">
        <v>80.790000000000006</v>
      </c>
      <c r="O40" s="70">
        <v>3957.21</v>
      </c>
      <c r="P40" s="73"/>
      <c r="Q40" s="70">
        <v>30</v>
      </c>
      <c r="R40" s="73"/>
      <c r="S40" s="73"/>
      <c r="T40" s="70">
        <v>2.2576666666666698</v>
      </c>
      <c r="U40" s="74"/>
    </row>
    <row r="41" spans="1:21" ht="12" customHeight="1" thickBot="1" x14ac:dyDescent="0.2">
      <c r="A41" s="55"/>
      <c r="B41" s="44" t="s">
        <v>33</v>
      </c>
      <c r="C41" s="45"/>
      <c r="D41" s="70">
        <v>142033.7617</v>
      </c>
      <c r="E41" s="70">
        <v>83958.807000000001</v>
      </c>
      <c r="F41" s="71">
        <v>169.17077168569099</v>
      </c>
      <c r="G41" s="70">
        <v>202235.81330000001</v>
      </c>
      <c r="H41" s="71">
        <v>-29.7682446138732</v>
      </c>
      <c r="I41" s="70">
        <v>9076.9043999999994</v>
      </c>
      <c r="J41" s="71">
        <v>6.3906667621547601</v>
      </c>
      <c r="K41" s="70">
        <v>11018.2192</v>
      </c>
      <c r="L41" s="71">
        <v>5.4482037677745003</v>
      </c>
      <c r="M41" s="71">
        <v>-0.176191339522452</v>
      </c>
      <c r="N41" s="70">
        <v>746979.5649</v>
      </c>
      <c r="O41" s="70">
        <v>45592775.245200001</v>
      </c>
      <c r="P41" s="70">
        <v>221</v>
      </c>
      <c r="Q41" s="70">
        <v>208</v>
      </c>
      <c r="R41" s="71">
        <v>6.25</v>
      </c>
      <c r="S41" s="70">
        <v>642.68670452488698</v>
      </c>
      <c r="T41" s="70">
        <v>553.63042596153798</v>
      </c>
      <c r="U41" s="72">
        <v>13.8568727089483</v>
      </c>
    </row>
    <row r="42" spans="1:21" ht="12" thickBot="1" x14ac:dyDescent="0.2">
      <c r="A42" s="55"/>
      <c r="B42" s="44" t="s">
        <v>34</v>
      </c>
      <c r="C42" s="45"/>
      <c r="D42" s="70">
        <v>312074.92369999998</v>
      </c>
      <c r="E42" s="70">
        <v>261792.2402</v>
      </c>
      <c r="F42" s="71">
        <v>119.207094702878</v>
      </c>
      <c r="G42" s="70">
        <v>363902.32909999997</v>
      </c>
      <c r="H42" s="71">
        <v>-14.242119727065001</v>
      </c>
      <c r="I42" s="70">
        <v>19714.4817</v>
      </c>
      <c r="J42" s="71">
        <v>6.3172271152909696</v>
      </c>
      <c r="K42" s="70">
        <v>20266.4496</v>
      </c>
      <c r="L42" s="71">
        <v>5.5692002989161402</v>
      </c>
      <c r="M42" s="71">
        <v>-2.7235549930758E-2</v>
      </c>
      <c r="N42" s="70">
        <v>2156898.4495999999</v>
      </c>
      <c r="O42" s="70">
        <v>116393447.16580001</v>
      </c>
      <c r="P42" s="70">
        <v>1690</v>
      </c>
      <c r="Q42" s="70">
        <v>1756</v>
      </c>
      <c r="R42" s="71">
        <v>-3.7585421412300701</v>
      </c>
      <c r="S42" s="70">
        <v>184.659718165681</v>
      </c>
      <c r="T42" s="70">
        <v>177.20602437357601</v>
      </c>
      <c r="U42" s="72">
        <v>4.0364481578037399</v>
      </c>
    </row>
    <row r="43" spans="1:21" ht="12" thickBot="1" x14ac:dyDescent="0.2">
      <c r="A43" s="55"/>
      <c r="B43" s="44" t="s">
        <v>39</v>
      </c>
      <c r="C43" s="45"/>
      <c r="D43" s="70">
        <v>68659.899999999994</v>
      </c>
      <c r="E43" s="70">
        <v>68647.282999999996</v>
      </c>
      <c r="F43" s="71">
        <v>100.01837946011599</v>
      </c>
      <c r="G43" s="70">
        <v>59449.58</v>
      </c>
      <c r="H43" s="71">
        <v>15.4926578118802</v>
      </c>
      <c r="I43" s="70">
        <v>-1021.59</v>
      </c>
      <c r="J43" s="71">
        <v>-1.4878990502462099</v>
      </c>
      <c r="K43" s="70">
        <v>-2765.79</v>
      </c>
      <c r="L43" s="71">
        <v>-4.6523289146870299</v>
      </c>
      <c r="M43" s="71">
        <v>-0.63063356220103495</v>
      </c>
      <c r="N43" s="70">
        <v>630709.29</v>
      </c>
      <c r="O43" s="70">
        <v>47562553.119999997</v>
      </c>
      <c r="P43" s="70">
        <v>59</v>
      </c>
      <c r="Q43" s="70">
        <v>44</v>
      </c>
      <c r="R43" s="71">
        <v>34.090909090909101</v>
      </c>
      <c r="S43" s="70">
        <v>1163.7271186440701</v>
      </c>
      <c r="T43" s="70">
        <v>1227.6427272727301</v>
      </c>
      <c r="U43" s="72">
        <v>-5.4923192563503598</v>
      </c>
    </row>
    <row r="44" spans="1:21" ht="12" thickBot="1" x14ac:dyDescent="0.2">
      <c r="A44" s="55"/>
      <c r="B44" s="44" t="s">
        <v>40</v>
      </c>
      <c r="C44" s="45"/>
      <c r="D44" s="70">
        <v>46461.56</v>
      </c>
      <c r="E44" s="70">
        <v>13968.818499999999</v>
      </c>
      <c r="F44" s="71">
        <v>332.60908930844801</v>
      </c>
      <c r="G44" s="70">
        <v>44763.31</v>
      </c>
      <c r="H44" s="71">
        <v>3.7938436634824302</v>
      </c>
      <c r="I44" s="70">
        <v>6469.38</v>
      </c>
      <c r="J44" s="71">
        <v>13.924155796749</v>
      </c>
      <c r="K44" s="70">
        <v>4650.1099999999997</v>
      </c>
      <c r="L44" s="71">
        <v>10.3882174932998</v>
      </c>
      <c r="M44" s="71">
        <v>0.39123160527385398</v>
      </c>
      <c r="N44" s="70">
        <v>500224.96</v>
      </c>
      <c r="O44" s="70">
        <v>18818046.050000001</v>
      </c>
      <c r="P44" s="70">
        <v>49</v>
      </c>
      <c r="Q44" s="70">
        <v>54</v>
      </c>
      <c r="R44" s="71">
        <v>-9.2592592592592595</v>
      </c>
      <c r="S44" s="70">
        <v>948.19510204081598</v>
      </c>
      <c r="T44" s="70">
        <v>1249.2887037037001</v>
      </c>
      <c r="U44" s="72">
        <v>-31.754393269363899</v>
      </c>
    </row>
    <row r="45" spans="1:21" ht="12" thickBot="1" x14ac:dyDescent="0.2">
      <c r="A45" s="56"/>
      <c r="B45" s="44" t="s">
        <v>35</v>
      </c>
      <c r="C45" s="45"/>
      <c r="D45" s="75">
        <v>9815.3240000000005</v>
      </c>
      <c r="E45" s="76"/>
      <c r="F45" s="76"/>
      <c r="G45" s="75">
        <v>18359.382699999998</v>
      </c>
      <c r="H45" s="77">
        <v>-46.537832124388402</v>
      </c>
      <c r="I45" s="75">
        <v>920.07140000000004</v>
      </c>
      <c r="J45" s="77">
        <v>9.3738260703365501</v>
      </c>
      <c r="K45" s="75">
        <v>2872.2444</v>
      </c>
      <c r="L45" s="77">
        <v>15.644558681158699</v>
      </c>
      <c r="M45" s="77">
        <v>-0.67966813687581695</v>
      </c>
      <c r="N45" s="75">
        <v>73729.419299999994</v>
      </c>
      <c r="O45" s="75">
        <v>5938195.9392999997</v>
      </c>
      <c r="P45" s="75">
        <v>15</v>
      </c>
      <c r="Q45" s="75">
        <v>20</v>
      </c>
      <c r="R45" s="77">
        <v>-25</v>
      </c>
      <c r="S45" s="75">
        <v>654.35493333333295</v>
      </c>
      <c r="T45" s="75">
        <v>614.70180500000004</v>
      </c>
      <c r="U45" s="78">
        <v>6.0598807028683099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activeCell="E39" sqref="E39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76848</v>
      </c>
      <c r="D2" s="32">
        <v>571212.33159059798</v>
      </c>
      <c r="E2" s="32">
        <v>442542.78004957299</v>
      </c>
      <c r="F2" s="32">
        <v>128669.551541026</v>
      </c>
      <c r="G2" s="32">
        <v>442542.78004957299</v>
      </c>
      <c r="H2" s="32">
        <v>0.22525695687054301</v>
      </c>
    </row>
    <row r="3" spans="1:8" ht="14.25" x14ac:dyDescent="0.2">
      <c r="A3" s="32">
        <v>2</v>
      </c>
      <c r="B3" s="33">
        <v>13</v>
      </c>
      <c r="C3" s="32">
        <v>18853</v>
      </c>
      <c r="D3" s="32">
        <v>91844.278267619695</v>
      </c>
      <c r="E3" s="32">
        <v>73255.340652749393</v>
      </c>
      <c r="F3" s="32">
        <v>18588.937614870301</v>
      </c>
      <c r="G3" s="32">
        <v>73255.340652749393</v>
      </c>
      <c r="H3" s="32">
        <v>0.20239625119275301</v>
      </c>
    </row>
    <row r="4" spans="1:8" ht="14.25" x14ac:dyDescent="0.2">
      <c r="A4" s="32">
        <v>3</v>
      </c>
      <c r="B4" s="33">
        <v>14</v>
      </c>
      <c r="C4" s="32">
        <v>114226</v>
      </c>
      <c r="D4" s="32">
        <v>146156.229470085</v>
      </c>
      <c r="E4" s="32">
        <v>104919.651288889</v>
      </c>
      <c r="F4" s="32">
        <v>41236.578181196601</v>
      </c>
      <c r="G4" s="32">
        <v>104919.651288889</v>
      </c>
      <c r="H4" s="32">
        <v>0.28214040777260702</v>
      </c>
    </row>
    <row r="5" spans="1:8" ht="14.25" x14ac:dyDescent="0.2">
      <c r="A5" s="32">
        <v>4</v>
      </c>
      <c r="B5" s="33">
        <v>15</v>
      </c>
      <c r="C5" s="32">
        <v>4274</v>
      </c>
      <c r="D5" s="32">
        <v>44869.486098290603</v>
      </c>
      <c r="E5" s="32">
        <v>35719.084456410303</v>
      </c>
      <c r="F5" s="32">
        <v>9150.4016418803403</v>
      </c>
      <c r="G5" s="32">
        <v>35719.084456410303</v>
      </c>
      <c r="H5" s="32">
        <v>0.203933729524684</v>
      </c>
    </row>
    <row r="6" spans="1:8" ht="14.25" x14ac:dyDescent="0.2">
      <c r="A6" s="32">
        <v>5</v>
      </c>
      <c r="B6" s="33">
        <v>16</v>
      </c>
      <c r="C6" s="32">
        <v>1948</v>
      </c>
      <c r="D6" s="32">
        <v>101868.502217949</v>
      </c>
      <c r="E6" s="32">
        <v>90524.261438461501</v>
      </c>
      <c r="F6" s="32">
        <v>11344.2407794872</v>
      </c>
      <c r="G6" s="32">
        <v>90524.261438461501</v>
      </c>
      <c r="H6" s="32">
        <v>0.11136161357527399</v>
      </c>
    </row>
    <row r="7" spans="1:8" ht="14.25" x14ac:dyDescent="0.2">
      <c r="A7" s="32">
        <v>6</v>
      </c>
      <c r="B7" s="33">
        <v>17</v>
      </c>
      <c r="C7" s="32">
        <v>22262</v>
      </c>
      <c r="D7" s="32">
        <v>239020.092228205</v>
      </c>
      <c r="E7" s="32">
        <v>182866.64821196601</v>
      </c>
      <c r="F7" s="32">
        <v>56153.4440162393</v>
      </c>
      <c r="G7" s="32">
        <v>182866.64821196601</v>
      </c>
      <c r="H7" s="32">
        <v>0.23493189837206899</v>
      </c>
    </row>
    <row r="8" spans="1:8" ht="14.25" x14ac:dyDescent="0.2">
      <c r="A8" s="32">
        <v>7</v>
      </c>
      <c r="B8" s="33">
        <v>18</v>
      </c>
      <c r="C8" s="32">
        <v>58984</v>
      </c>
      <c r="D8" s="32">
        <v>121406.97202222201</v>
      </c>
      <c r="E8" s="32">
        <v>100332.760128205</v>
      </c>
      <c r="F8" s="32">
        <v>21074.211894017099</v>
      </c>
      <c r="G8" s="32">
        <v>100332.760128205</v>
      </c>
      <c r="H8" s="32">
        <v>0.173583209786005</v>
      </c>
    </row>
    <row r="9" spans="1:8" ht="14.25" x14ac:dyDescent="0.2">
      <c r="A9" s="32">
        <v>8</v>
      </c>
      <c r="B9" s="33">
        <v>19</v>
      </c>
      <c r="C9" s="32">
        <v>16848</v>
      </c>
      <c r="D9" s="32">
        <v>90277.148353846205</v>
      </c>
      <c r="E9" s="32">
        <v>74043.415856410298</v>
      </c>
      <c r="F9" s="32">
        <v>16233.7324974359</v>
      </c>
      <c r="G9" s="32">
        <v>74043.415856410298</v>
      </c>
      <c r="H9" s="32">
        <v>0.17982105985234401</v>
      </c>
    </row>
    <row r="10" spans="1:8" ht="14.25" x14ac:dyDescent="0.2">
      <c r="A10" s="32">
        <v>9</v>
      </c>
      <c r="B10" s="33">
        <v>21</v>
      </c>
      <c r="C10" s="32">
        <v>239702</v>
      </c>
      <c r="D10" s="32">
        <v>879476.63084529899</v>
      </c>
      <c r="E10" s="32">
        <v>828047.37792991498</v>
      </c>
      <c r="F10" s="32">
        <v>51429.252915384597</v>
      </c>
      <c r="G10" s="32">
        <v>828047.37792991498</v>
      </c>
      <c r="H10" s="35">
        <v>5.8477111399712803E-2</v>
      </c>
    </row>
    <row r="11" spans="1:8" ht="14.25" x14ac:dyDescent="0.2">
      <c r="A11" s="32">
        <v>10</v>
      </c>
      <c r="B11" s="33">
        <v>22</v>
      </c>
      <c r="C11" s="32">
        <v>37053</v>
      </c>
      <c r="D11" s="32">
        <v>486651.886784615</v>
      </c>
      <c r="E11" s="32">
        <v>427678.70012649603</v>
      </c>
      <c r="F11" s="32">
        <v>58973.186658119703</v>
      </c>
      <c r="G11" s="32">
        <v>427678.70012649603</v>
      </c>
      <c r="H11" s="32">
        <v>0.12118146103935699</v>
      </c>
    </row>
    <row r="12" spans="1:8" ht="14.25" x14ac:dyDescent="0.2">
      <c r="A12" s="32">
        <v>11</v>
      </c>
      <c r="B12" s="33">
        <v>23</v>
      </c>
      <c r="C12" s="32">
        <v>287847.81199999998</v>
      </c>
      <c r="D12" s="32">
        <v>1693367.0740529499</v>
      </c>
      <c r="E12" s="32">
        <v>1452929.4507514599</v>
      </c>
      <c r="F12" s="32">
        <v>240437.62330149001</v>
      </c>
      <c r="G12" s="32">
        <v>1452929.4507514599</v>
      </c>
      <c r="H12" s="32">
        <v>0.14198789322507599</v>
      </c>
    </row>
    <row r="13" spans="1:8" ht="14.25" x14ac:dyDescent="0.2">
      <c r="A13" s="32">
        <v>12</v>
      </c>
      <c r="B13" s="33">
        <v>24</v>
      </c>
      <c r="C13" s="32">
        <v>17496.044000000002</v>
      </c>
      <c r="D13" s="32">
        <v>461109.65792051301</v>
      </c>
      <c r="E13" s="32">
        <v>423471.64470256399</v>
      </c>
      <c r="F13" s="32">
        <v>37638.013217948697</v>
      </c>
      <c r="G13" s="32">
        <v>423471.64470256399</v>
      </c>
      <c r="H13" s="32">
        <v>8.1624864219254398E-2</v>
      </c>
    </row>
    <row r="14" spans="1:8" ht="14.25" x14ac:dyDescent="0.2">
      <c r="A14" s="32">
        <v>13</v>
      </c>
      <c r="B14" s="33">
        <v>25</v>
      </c>
      <c r="C14" s="32">
        <v>94289</v>
      </c>
      <c r="D14" s="32">
        <v>865622.55090000003</v>
      </c>
      <c r="E14" s="32">
        <v>788476.40850000002</v>
      </c>
      <c r="F14" s="32">
        <v>77146.142399999997</v>
      </c>
      <c r="G14" s="32">
        <v>788476.40850000002</v>
      </c>
      <c r="H14" s="32">
        <v>8.9122149509379203E-2</v>
      </c>
    </row>
    <row r="15" spans="1:8" ht="14.25" x14ac:dyDescent="0.2">
      <c r="A15" s="32">
        <v>14</v>
      </c>
      <c r="B15" s="33">
        <v>26</v>
      </c>
      <c r="C15" s="32">
        <v>70284</v>
      </c>
      <c r="D15" s="32">
        <v>349465.84794955002</v>
      </c>
      <c r="E15" s="32">
        <v>314514.134212162</v>
      </c>
      <c r="F15" s="32">
        <v>34951.713737387501</v>
      </c>
      <c r="G15" s="32">
        <v>314514.134212162</v>
      </c>
      <c r="H15" s="32">
        <v>0.100014676519788</v>
      </c>
    </row>
    <row r="16" spans="1:8" ht="14.25" x14ac:dyDescent="0.2">
      <c r="A16" s="32">
        <v>15</v>
      </c>
      <c r="B16" s="33">
        <v>27</v>
      </c>
      <c r="C16" s="32">
        <v>195649.147</v>
      </c>
      <c r="D16" s="32">
        <v>1339712.63223333</v>
      </c>
      <c r="E16" s="32">
        <v>1164366.9916999999</v>
      </c>
      <c r="F16" s="32">
        <v>175345.640533333</v>
      </c>
      <c r="G16" s="32">
        <v>1164366.9916999999</v>
      </c>
      <c r="H16" s="32">
        <v>0.130883023951956</v>
      </c>
    </row>
    <row r="17" spans="1:8" ht="14.25" x14ac:dyDescent="0.2">
      <c r="A17" s="32">
        <v>16</v>
      </c>
      <c r="B17" s="33">
        <v>29</v>
      </c>
      <c r="C17" s="32">
        <v>209406</v>
      </c>
      <c r="D17" s="32">
        <v>2580526.7284367499</v>
      </c>
      <c r="E17" s="32">
        <v>2368163.12998974</v>
      </c>
      <c r="F17" s="32">
        <v>212363.59844700899</v>
      </c>
      <c r="G17" s="32">
        <v>2368163.12998974</v>
      </c>
      <c r="H17" s="32">
        <v>8.2294671125400606E-2</v>
      </c>
    </row>
    <row r="18" spans="1:8" ht="14.25" x14ac:dyDescent="0.2">
      <c r="A18" s="32">
        <v>17</v>
      </c>
      <c r="B18" s="33">
        <v>31</v>
      </c>
      <c r="C18" s="32">
        <v>27949.005000000001</v>
      </c>
      <c r="D18" s="32">
        <v>251845.48359951601</v>
      </c>
      <c r="E18" s="32">
        <v>204053.45969181499</v>
      </c>
      <c r="F18" s="32">
        <v>47792.023907701201</v>
      </c>
      <c r="G18" s="32">
        <v>204053.45969181499</v>
      </c>
      <c r="H18" s="32">
        <v>0.18976724626795399</v>
      </c>
    </row>
    <row r="19" spans="1:8" ht="14.25" x14ac:dyDescent="0.2">
      <c r="A19" s="32">
        <v>18</v>
      </c>
      <c r="B19" s="33">
        <v>32</v>
      </c>
      <c r="C19" s="32">
        <v>17345.527999999998</v>
      </c>
      <c r="D19" s="32">
        <v>250191.21560640601</v>
      </c>
      <c r="E19" s="32">
        <v>228979.31120863001</v>
      </c>
      <c r="F19" s="32">
        <v>21211.904397776299</v>
      </c>
      <c r="G19" s="32">
        <v>228979.31120863001</v>
      </c>
      <c r="H19" s="32">
        <v>8.4782770435658406E-2</v>
      </c>
    </row>
    <row r="20" spans="1:8" ht="14.25" x14ac:dyDescent="0.2">
      <c r="A20" s="32">
        <v>19</v>
      </c>
      <c r="B20" s="33">
        <v>33</v>
      </c>
      <c r="C20" s="32">
        <v>49960.587</v>
      </c>
      <c r="D20" s="32">
        <v>598500.69977553096</v>
      </c>
      <c r="E20" s="32">
        <v>454862.69740796398</v>
      </c>
      <c r="F20" s="32">
        <v>143638.00236756701</v>
      </c>
      <c r="G20" s="32">
        <v>454862.69740796398</v>
      </c>
      <c r="H20" s="32">
        <v>0.239996381660771</v>
      </c>
    </row>
    <row r="21" spans="1:8" ht="14.25" x14ac:dyDescent="0.2">
      <c r="A21" s="32">
        <v>20</v>
      </c>
      <c r="B21" s="33">
        <v>34</v>
      </c>
      <c r="C21" s="32">
        <v>44514.555999999997</v>
      </c>
      <c r="D21" s="32">
        <v>225978.55047873099</v>
      </c>
      <c r="E21" s="32">
        <v>163384.31305289801</v>
      </c>
      <c r="F21" s="32">
        <v>62594.2374258333</v>
      </c>
      <c r="G21" s="32">
        <v>163384.31305289801</v>
      </c>
      <c r="H21" s="32">
        <v>0.27699194146182798</v>
      </c>
    </row>
    <row r="22" spans="1:8" ht="14.25" x14ac:dyDescent="0.2">
      <c r="A22" s="32">
        <v>21</v>
      </c>
      <c r="B22" s="33">
        <v>35</v>
      </c>
      <c r="C22" s="32">
        <v>32660.62</v>
      </c>
      <c r="D22" s="32">
        <v>941011.36459469004</v>
      </c>
      <c r="E22" s="32">
        <v>903532.26615840697</v>
      </c>
      <c r="F22" s="32">
        <v>37479.098436283202</v>
      </c>
      <c r="G22" s="32">
        <v>903532.26615840697</v>
      </c>
      <c r="H22" s="32">
        <v>3.98285290129584E-2</v>
      </c>
    </row>
    <row r="23" spans="1:8" ht="14.25" x14ac:dyDescent="0.2">
      <c r="A23" s="32">
        <v>22</v>
      </c>
      <c r="B23" s="33">
        <v>36</v>
      </c>
      <c r="C23" s="32">
        <v>121139.23</v>
      </c>
      <c r="D23" s="32">
        <v>637235.69536106195</v>
      </c>
      <c r="E23" s="32">
        <v>533903.75322284701</v>
      </c>
      <c r="F23" s="32">
        <v>103331.942138215</v>
      </c>
      <c r="G23" s="32">
        <v>533903.75322284701</v>
      </c>
      <c r="H23" s="32">
        <v>0.16215655037915999</v>
      </c>
    </row>
    <row r="24" spans="1:8" ht="14.25" x14ac:dyDescent="0.2">
      <c r="A24" s="32">
        <v>23</v>
      </c>
      <c r="B24" s="33">
        <v>37</v>
      </c>
      <c r="C24" s="32">
        <v>144549.30799999999</v>
      </c>
      <c r="D24" s="32">
        <v>1172991.65401858</v>
      </c>
      <c r="E24" s="32">
        <v>1018753.84067708</v>
      </c>
      <c r="F24" s="32">
        <v>154237.81334150099</v>
      </c>
      <c r="G24" s="32">
        <v>1018753.84067708</v>
      </c>
      <c r="H24" s="32">
        <v>0.13149097251723299</v>
      </c>
    </row>
    <row r="25" spans="1:8" ht="14.25" x14ac:dyDescent="0.2">
      <c r="A25" s="32">
        <v>24</v>
      </c>
      <c r="B25" s="33">
        <v>38</v>
      </c>
      <c r="C25" s="32">
        <v>139328.144</v>
      </c>
      <c r="D25" s="32">
        <v>698040.29836371704</v>
      </c>
      <c r="E25" s="32">
        <v>661224.67051415902</v>
      </c>
      <c r="F25" s="32">
        <v>36815.627849557502</v>
      </c>
      <c r="G25" s="32">
        <v>661224.67051415902</v>
      </c>
      <c r="H25" s="32">
        <v>5.2741407531710402E-2</v>
      </c>
    </row>
    <row r="26" spans="1:8" ht="14.25" x14ac:dyDescent="0.2">
      <c r="A26" s="32">
        <v>25</v>
      </c>
      <c r="B26" s="33">
        <v>39</v>
      </c>
      <c r="C26" s="32">
        <v>64876.262999999999</v>
      </c>
      <c r="D26" s="32">
        <v>111491.51978426</v>
      </c>
      <c r="E26" s="32">
        <v>81992.488926103004</v>
      </c>
      <c r="F26" s="32">
        <v>29499.030858156901</v>
      </c>
      <c r="G26" s="32">
        <v>81992.488926103004</v>
      </c>
      <c r="H26" s="32">
        <v>0.264585422418123</v>
      </c>
    </row>
    <row r="27" spans="1:8" ht="14.25" x14ac:dyDescent="0.2">
      <c r="A27" s="32">
        <v>26</v>
      </c>
      <c r="B27" s="33">
        <v>40</v>
      </c>
      <c r="C27" s="32">
        <v>3</v>
      </c>
      <c r="D27" s="32">
        <v>6.1062000000000003</v>
      </c>
      <c r="E27" s="32">
        <v>4.9589999999999996</v>
      </c>
      <c r="F27" s="32">
        <v>1.1472</v>
      </c>
      <c r="G27" s="32">
        <v>4.9589999999999996</v>
      </c>
      <c r="H27" s="32">
        <v>0.187874619239462</v>
      </c>
    </row>
    <row r="28" spans="1:8" ht="14.25" x14ac:dyDescent="0.2">
      <c r="A28" s="32">
        <v>27</v>
      </c>
      <c r="B28" s="33">
        <v>42</v>
      </c>
      <c r="C28" s="32">
        <v>7083.0590000000002</v>
      </c>
      <c r="D28" s="32">
        <v>147240.77220000001</v>
      </c>
      <c r="E28" s="32">
        <v>120086.7801</v>
      </c>
      <c r="F28" s="32">
        <v>27153.992099999999</v>
      </c>
      <c r="G28" s="32">
        <v>120086.7801</v>
      </c>
      <c r="H28" s="32">
        <v>0.18441897372771299</v>
      </c>
    </row>
    <row r="29" spans="1:8" ht="14.25" x14ac:dyDescent="0.2">
      <c r="A29" s="32">
        <v>28</v>
      </c>
      <c r="B29" s="33">
        <v>75</v>
      </c>
      <c r="C29" s="32">
        <v>734</v>
      </c>
      <c r="D29" s="32">
        <v>142033.76069829101</v>
      </c>
      <c r="E29" s="32">
        <v>132956.85666666701</v>
      </c>
      <c r="F29" s="32">
        <v>9076.9040316239298</v>
      </c>
      <c r="G29" s="32">
        <v>132956.85666666701</v>
      </c>
      <c r="H29" s="32">
        <v>6.3906665478675698E-2</v>
      </c>
    </row>
    <row r="30" spans="1:8" ht="14.25" x14ac:dyDescent="0.2">
      <c r="A30" s="32">
        <v>29</v>
      </c>
      <c r="B30" s="33">
        <v>76</v>
      </c>
      <c r="C30" s="32">
        <v>2017</v>
      </c>
      <c r="D30" s="32">
        <v>312074.91842906002</v>
      </c>
      <c r="E30" s="32">
        <v>292360.44006068399</v>
      </c>
      <c r="F30" s="32">
        <v>19714.478368376102</v>
      </c>
      <c r="G30" s="32">
        <v>292360.44006068399</v>
      </c>
      <c r="H30" s="32">
        <v>6.3172261544169897E-2</v>
      </c>
    </row>
    <row r="31" spans="1:8" ht="14.25" x14ac:dyDescent="0.2">
      <c r="A31" s="32">
        <v>30</v>
      </c>
      <c r="B31" s="33">
        <v>99</v>
      </c>
      <c r="C31" s="32">
        <v>15</v>
      </c>
      <c r="D31" s="32">
        <v>9815.3241055895905</v>
      </c>
      <c r="E31" s="32">
        <v>8895.2529460706501</v>
      </c>
      <c r="F31" s="32">
        <v>920.07115951894696</v>
      </c>
      <c r="G31" s="32">
        <v>8895.2529460706501</v>
      </c>
      <c r="H31" s="32">
        <v>9.3738235194392505E-2</v>
      </c>
    </row>
    <row r="32" spans="1:8" ht="14.25" x14ac:dyDescent="0.2">
      <c r="A32" s="32"/>
      <c r="B32" s="36">
        <v>70</v>
      </c>
      <c r="C32" s="37">
        <v>54</v>
      </c>
      <c r="D32" s="37">
        <v>76151.27</v>
      </c>
      <c r="E32" s="37">
        <v>74581.66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58</v>
      </c>
      <c r="D33" s="37">
        <v>158330.79999999999</v>
      </c>
      <c r="E33" s="37">
        <v>177196.67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97</v>
      </c>
      <c r="D34" s="37">
        <v>260673.5</v>
      </c>
      <c r="E34" s="37">
        <v>281101.78000000003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122</v>
      </c>
      <c r="D35" s="37">
        <v>196861.76</v>
      </c>
      <c r="E35" s="37">
        <v>226358.54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52</v>
      </c>
      <c r="D36" s="37">
        <v>68659.899999999994</v>
      </c>
      <c r="E36" s="37">
        <v>69681.490000000005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41</v>
      </c>
      <c r="D37" s="37">
        <v>46461.56</v>
      </c>
      <c r="E37" s="37">
        <v>39992.18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2015-08-07T00:16:40Z</dcterms:modified>
</cp:coreProperties>
</file>