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<sst xmlns="http://schemas.openxmlformats.org/spreadsheetml/2006/main" count="117" uniqueCount="75">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</sst>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16713991.843200004</v>
      </c>
      <c r="F3" s="25">
        <f>RA!I7</f>
        <v>1765393.0145</v>
      </c>
      <c r="G3" s="16">
        <f>SUM(G4:G40)</f>
        <v>14948598.828700004</v>
      </c>
      <c r="H3" s="27">
        <f>RA!J7</f>
        <v>10.5623661364789</v>
      </c>
      <c r="I3" s="20">
        <f>SUM(I4:I40)</f>
        <v>16713996.909913735</v>
      </c>
      <c r="J3" s="21">
        <f>SUM(J4:J40)</f>
        <v>14948598.811706174</v>
      </c>
      <c r="K3" s="22">
        <f>E3-I3</f>
        <v>-5.0667137317359447</v>
      </c>
      <c r="L3" s="22">
        <f>G3-J3</f>
        <v>1.6993829980492592E-2</v>
      </c>
    </row>
    <row r="4" spans="1:13" x14ac:dyDescent="0.15">
      <c r="A4" s="43">
        <f>RA!A8</f>
        <v>42222</v>
      </c>
      <c r="B4" s="12">
        <v>12</v>
      </c>
      <c r="C4" s="40" t="s">
        <v>6</v>
      </c>
      <c r="D4" s="40"/>
      <c r="E4" s="15">
        <f>VLOOKUP(C4,RA!B8:D36,3,0)</f>
        <v>547482.25890000002</v>
      </c>
      <c r="F4" s="25">
        <f>VLOOKUP(C4,RA!B8:I39,8,0)</f>
        <v>124271.82580000001</v>
      </c>
      <c r="G4" s="16">
        <f t="shared" ref="G4:G40" si="0">E4-F4</f>
        <v>423210.43310000002</v>
      </c>
      <c r="H4" s="27">
        <f>RA!J8</f>
        <v>22.698785902156299</v>
      </c>
      <c r="I4" s="20">
        <f>VLOOKUP(B4,RMS!B:D,3,FALSE)</f>
        <v>547482.76637008495</v>
      </c>
      <c r="J4" s="21">
        <f>VLOOKUP(B4,RMS!B:E,4,FALSE)</f>
        <v>423210.444050427</v>
      </c>
      <c r="K4" s="22">
        <f t="shared" ref="K4:K40" si="1">E4-I4</f>
        <v>-0.50747008493635803</v>
      </c>
      <c r="L4" s="22">
        <f t="shared" ref="L4:L40" si="2">G4-J4</f>
        <v>-1.0950426978524774E-2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97226.320600000006</v>
      </c>
      <c r="F5" s="25">
        <f>VLOOKUP(C5,RA!B9:I40,8,0)</f>
        <v>19991.821499999998</v>
      </c>
      <c r="G5" s="16">
        <f t="shared" si="0"/>
        <v>77234.499100000015</v>
      </c>
      <c r="H5" s="27">
        <f>RA!J9</f>
        <v>20.562149607870701</v>
      </c>
      <c r="I5" s="20">
        <f>VLOOKUP(B5,RMS!B:D,3,FALSE)</f>
        <v>97226.355589070401</v>
      </c>
      <c r="J5" s="21">
        <f>VLOOKUP(B5,RMS!B:E,4,FALSE)</f>
        <v>77234.510416579695</v>
      </c>
      <c r="K5" s="22">
        <f t="shared" si="1"/>
        <v>-3.4989070394658484E-2</v>
      </c>
      <c r="L5" s="22">
        <f t="shared" si="2"/>
        <v>-1.131657967926003E-2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168790.53950000001</v>
      </c>
      <c r="F6" s="25">
        <f>VLOOKUP(C6,RA!B10:I41,8,0)</f>
        <v>44595.553500000002</v>
      </c>
      <c r="G6" s="16">
        <f t="shared" si="0"/>
        <v>124194.986</v>
      </c>
      <c r="H6" s="27">
        <f>RA!J10</f>
        <v>26.420647526871601</v>
      </c>
      <c r="I6" s="20">
        <f>VLOOKUP(B6,RMS!B:D,3,FALSE)</f>
        <v>168792.83618888899</v>
      </c>
      <c r="J6" s="21">
        <f>VLOOKUP(B6,RMS!B:E,4,FALSE)</f>
        <v>124194.98675128201</v>
      </c>
      <c r="K6" s="22">
        <f>E6-I6</f>
        <v>-2.2966888889786787</v>
      </c>
      <c r="L6" s="22">
        <f t="shared" si="2"/>
        <v>-7.5128200114704669E-4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45748.374000000003</v>
      </c>
      <c r="F7" s="25">
        <f>VLOOKUP(C7,RA!B11:I42,8,0)</f>
        <v>9352.2957999999999</v>
      </c>
      <c r="G7" s="16">
        <f t="shared" si="0"/>
        <v>36396.078200000004</v>
      </c>
      <c r="H7" s="27">
        <f>RA!J11</f>
        <v>20.442903172908402</v>
      </c>
      <c r="I7" s="20">
        <f>VLOOKUP(B7,RMS!B:D,3,FALSE)</f>
        <v>45748.417147863198</v>
      </c>
      <c r="J7" s="21">
        <f>VLOOKUP(B7,RMS!B:E,4,FALSE)</f>
        <v>36396.078135042699</v>
      </c>
      <c r="K7" s="22">
        <f t="shared" si="1"/>
        <v>-4.3147863194462843E-2</v>
      </c>
      <c r="L7" s="22">
        <f t="shared" si="2"/>
        <v>6.4957304857671261E-5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98266.782800000001</v>
      </c>
      <c r="F8" s="25">
        <f>VLOOKUP(C8,RA!B12:I43,8,0)</f>
        <v>8940.5048000000006</v>
      </c>
      <c r="G8" s="16">
        <f t="shared" si="0"/>
        <v>89326.278000000006</v>
      </c>
      <c r="H8" s="27">
        <f>RA!J12</f>
        <v>9.0981963032171205</v>
      </c>
      <c r="I8" s="20">
        <f>VLOOKUP(B8,RMS!B:D,3,FALSE)</f>
        <v>98266.793031623907</v>
      </c>
      <c r="J8" s="21">
        <f>VLOOKUP(B8,RMS!B:E,4,FALSE)</f>
        <v>89326.279051282094</v>
      </c>
      <c r="K8" s="22">
        <f t="shared" si="1"/>
        <v>-1.0231623906292953E-2</v>
      </c>
      <c r="L8" s="22">
        <f t="shared" si="2"/>
        <v>-1.0512820881558582E-3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239688.4172</v>
      </c>
      <c r="F9" s="25">
        <f>VLOOKUP(C9,RA!B13:I44,8,0)</f>
        <v>57245.649799999999</v>
      </c>
      <c r="G9" s="16">
        <f t="shared" si="0"/>
        <v>182442.76740000001</v>
      </c>
      <c r="H9" s="27">
        <f>RA!J13</f>
        <v>23.883360935306801</v>
      </c>
      <c r="I9" s="20">
        <f>VLOOKUP(B9,RMS!B:D,3,FALSE)</f>
        <v>239688.559323077</v>
      </c>
      <c r="J9" s="21">
        <f>VLOOKUP(B9,RMS!B:E,4,FALSE)</f>
        <v>182442.765723077</v>
      </c>
      <c r="K9" s="22">
        <f t="shared" si="1"/>
        <v>-0.14212307700654492</v>
      </c>
      <c r="L9" s="22">
        <f t="shared" si="2"/>
        <v>1.676923013292253E-3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113168.3314</v>
      </c>
      <c r="F10" s="25">
        <f>VLOOKUP(C10,RA!B14:I45,8,0)</f>
        <v>21594.298200000001</v>
      </c>
      <c r="G10" s="16">
        <f t="shared" si="0"/>
        <v>91574.033199999991</v>
      </c>
      <c r="H10" s="27">
        <f>RA!J14</f>
        <v>19.081573380872499</v>
      </c>
      <c r="I10" s="20">
        <f>VLOOKUP(B10,RMS!B:D,3,FALSE)</f>
        <v>113168.33105299099</v>
      </c>
      <c r="J10" s="21">
        <f>VLOOKUP(B10,RMS!B:E,4,FALSE)</f>
        <v>91574.0300333333</v>
      </c>
      <c r="K10" s="22">
        <f t="shared" si="1"/>
        <v>3.4700900141615421E-4</v>
      </c>
      <c r="L10" s="22">
        <f t="shared" si="2"/>
        <v>3.1666666909586638E-3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93735.310700000002</v>
      </c>
      <c r="F11" s="25">
        <f>VLOOKUP(C11,RA!B15:I46,8,0)</f>
        <v>15895.379199999999</v>
      </c>
      <c r="G11" s="16">
        <f t="shared" si="0"/>
        <v>77839.931500000006</v>
      </c>
      <c r="H11" s="27">
        <f>RA!J15</f>
        <v>16.957728183003699</v>
      </c>
      <c r="I11" s="20">
        <f>VLOOKUP(B11,RMS!B:D,3,FALSE)</f>
        <v>93735.334889743594</v>
      </c>
      <c r="J11" s="21">
        <f>VLOOKUP(B11,RMS!B:E,4,FALSE)</f>
        <v>77839.931358119706</v>
      </c>
      <c r="K11" s="22">
        <f t="shared" si="1"/>
        <v>-2.4189743591705337E-2</v>
      </c>
      <c r="L11" s="22">
        <f t="shared" si="2"/>
        <v>1.418803003616631E-4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871380.81389999995</v>
      </c>
      <c r="F12" s="25">
        <f>VLOOKUP(C12,RA!B16:I47,8,0)</f>
        <v>47401.956299999998</v>
      </c>
      <c r="G12" s="16">
        <f t="shared" si="0"/>
        <v>823978.85759999999</v>
      </c>
      <c r="H12" s="27">
        <f>RA!J16</f>
        <v>5.4398668806862096</v>
      </c>
      <c r="I12" s="20">
        <f>VLOOKUP(B12,RMS!B:D,3,FALSE)</f>
        <v>871380.139838462</v>
      </c>
      <c r="J12" s="21">
        <f>VLOOKUP(B12,RMS!B:E,4,FALSE)</f>
        <v>823978.85804273502</v>
      </c>
      <c r="K12" s="22">
        <f t="shared" si="1"/>
        <v>0.67406153795309365</v>
      </c>
      <c r="L12" s="22">
        <f t="shared" si="2"/>
        <v>-4.4273503590375185E-4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507629.8296</v>
      </c>
      <c r="F13" s="25">
        <f>VLOOKUP(C13,RA!B17:I48,8,0)</f>
        <v>56346.0455</v>
      </c>
      <c r="G13" s="16">
        <f t="shared" si="0"/>
        <v>451283.78409999999</v>
      </c>
      <c r="H13" s="27">
        <f>RA!J17</f>
        <v>11.0998294848826</v>
      </c>
      <c r="I13" s="20">
        <f>VLOOKUP(B13,RMS!B:D,3,FALSE)</f>
        <v>507629.80910341901</v>
      </c>
      <c r="J13" s="21">
        <f>VLOOKUP(B13,RMS!B:E,4,FALSE)</f>
        <v>451283.78466923098</v>
      </c>
      <c r="K13" s="22">
        <f t="shared" si="1"/>
        <v>2.0496580982580781E-2</v>
      </c>
      <c r="L13" s="22">
        <f t="shared" si="2"/>
        <v>-5.692309932783246E-4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1725404.4704</v>
      </c>
      <c r="F14" s="25">
        <f>VLOOKUP(C14,RA!B18:I49,8,0)</f>
        <v>216504.70879999999</v>
      </c>
      <c r="G14" s="16">
        <f t="shared" si="0"/>
        <v>1508899.7616000001</v>
      </c>
      <c r="H14" s="27">
        <f>RA!J18</f>
        <v>12.548055398848501</v>
      </c>
      <c r="I14" s="20">
        <f>VLOOKUP(B14,RMS!B:D,3,FALSE)</f>
        <v>1725404.70704456</v>
      </c>
      <c r="J14" s="21">
        <f>VLOOKUP(B14,RMS!B:E,4,FALSE)</f>
        <v>1508899.7547661201</v>
      </c>
      <c r="K14" s="22">
        <f t="shared" si="1"/>
        <v>-0.23664456000551581</v>
      </c>
      <c r="L14" s="22">
        <f t="shared" si="2"/>
        <v>6.8338799756020308E-3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410754.66159999999</v>
      </c>
      <c r="F15" s="25">
        <f>VLOOKUP(C15,RA!B19:I50,8,0)</f>
        <v>36169.651100000003</v>
      </c>
      <c r="G15" s="16">
        <f t="shared" si="0"/>
        <v>374585.01049999997</v>
      </c>
      <c r="H15" s="27">
        <f>RA!J19</f>
        <v>8.8056580926213908</v>
      </c>
      <c r="I15" s="20">
        <f>VLOOKUP(B15,RMS!B:D,3,FALSE)</f>
        <v>410754.69192222197</v>
      </c>
      <c r="J15" s="21">
        <f>VLOOKUP(B15,RMS!B:E,4,FALSE)</f>
        <v>374585.00858632498</v>
      </c>
      <c r="K15" s="22">
        <f t="shared" si="1"/>
        <v>-3.0322221980895847E-2</v>
      </c>
      <c r="L15" s="22">
        <f t="shared" si="2"/>
        <v>1.9136749906465411E-3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951387.03760000004</v>
      </c>
      <c r="F16" s="25">
        <f>VLOOKUP(C16,RA!B20:I51,8,0)</f>
        <v>81071.860799999995</v>
      </c>
      <c r="G16" s="16">
        <f t="shared" si="0"/>
        <v>870315.17680000002</v>
      </c>
      <c r="H16" s="27">
        <f>RA!J20</f>
        <v>8.5214384468086202</v>
      </c>
      <c r="I16" s="20">
        <f>VLOOKUP(B16,RMS!B:D,3,FALSE)</f>
        <v>951386.92180000001</v>
      </c>
      <c r="J16" s="21">
        <f>VLOOKUP(B16,RMS!B:E,4,FALSE)</f>
        <v>870315.17680000002</v>
      </c>
      <c r="K16" s="22">
        <f t="shared" si="1"/>
        <v>0.11580000002868474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364467.24329999997</v>
      </c>
      <c r="F17" s="25">
        <f>VLOOKUP(C17,RA!B21:I52,8,0)</f>
        <v>36693.584999999999</v>
      </c>
      <c r="G17" s="16">
        <f t="shared" si="0"/>
        <v>327773.65829999995</v>
      </c>
      <c r="H17" s="27">
        <f>RA!J21</f>
        <v>10.0677319222888</v>
      </c>
      <c r="I17" s="20">
        <f>VLOOKUP(B17,RMS!B:D,3,FALSE)</f>
        <v>364467.2463</v>
      </c>
      <c r="J17" s="21">
        <f>VLOOKUP(B17,RMS!B:E,4,FALSE)</f>
        <v>327773.65830000001</v>
      </c>
      <c r="K17" s="22">
        <f t="shared" si="1"/>
        <v>-3.0000000260770321E-3</v>
      </c>
      <c r="L17" s="22">
        <f t="shared" si="2"/>
        <v>0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1381115.6982</v>
      </c>
      <c r="F18" s="25">
        <f>VLOOKUP(C18,RA!B22:I53,8,0)</f>
        <v>169344.4724</v>
      </c>
      <c r="G18" s="16">
        <f t="shared" si="0"/>
        <v>1211771.2257999999</v>
      </c>
      <c r="H18" s="27">
        <f>RA!J22</f>
        <v>12.2614254997395</v>
      </c>
      <c r="I18" s="20">
        <f>VLOOKUP(B18,RMS!B:D,3,FALSE)</f>
        <v>1381117.18023333</v>
      </c>
      <c r="J18" s="21">
        <f>VLOOKUP(B18,RMS!B:E,4,FALSE)</f>
        <v>1211771.2253</v>
      </c>
      <c r="K18" s="22">
        <f t="shared" si="1"/>
        <v>-1.4820333300158381</v>
      </c>
      <c r="L18" s="22">
        <f t="shared" si="2"/>
        <v>4.9999984912574291E-4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2400215.8088000002</v>
      </c>
      <c r="F19" s="25">
        <f>VLOOKUP(C19,RA!B23:I54,8,0)</f>
        <v>261154.0447</v>
      </c>
      <c r="G19" s="16">
        <f t="shared" si="0"/>
        <v>2139061.7641000003</v>
      </c>
      <c r="H19" s="27">
        <f>RA!J23</f>
        <v>10.880440156361001</v>
      </c>
      <c r="I19" s="20">
        <f>VLOOKUP(B19,RMS!B:D,3,FALSE)</f>
        <v>2400216.8603299102</v>
      </c>
      <c r="J19" s="21">
        <f>VLOOKUP(B19,RMS!B:E,4,FALSE)</f>
        <v>2139061.79912906</v>
      </c>
      <c r="K19" s="22">
        <f t="shared" si="1"/>
        <v>-1.0515299099497497</v>
      </c>
      <c r="L19" s="22">
        <f t="shared" si="2"/>
        <v>-3.5029059741646051E-2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295331.63150000002</v>
      </c>
      <c r="F20" s="25">
        <f>VLOOKUP(C20,RA!B24:I55,8,0)</f>
        <v>39349.517399999997</v>
      </c>
      <c r="G20" s="16">
        <f t="shared" si="0"/>
        <v>255982.11410000001</v>
      </c>
      <c r="H20" s="27">
        <f>RA!J24</f>
        <v>13.3238411341658</v>
      </c>
      <c r="I20" s="20">
        <f>VLOOKUP(B20,RMS!B:D,3,FALSE)</f>
        <v>295331.77122365899</v>
      </c>
      <c r="J20" s="21">
        <f>VLOOKUP(B20,RMS!B:E,4,FALSE)</f>
        <v>255982.10439561601</v>
      </c>
      <c r="K20" s="22">
        <f t="shared" si="1"/>
        <v>-0.13972365896916017</v>
      </c>
      <c r="L20" s="22">
        <f t="shared" si="2"/>
        <v>9.7043839923571795E-3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272953.36729999998</v>
      </c>
      <c r="F21" s="25">
        <f>VLOOKUP(C21,RA!B25:I56,8,0)</f>
        <v>20287.160599999999</v>
      </c>
      <c r="G21" s="16">
        <f t="shared" si="0"/>
        <v>252666.20669999998</v>
      </c>
      <c r="H21" s="27">
        <f>RA!J25</f>
        <v>7.4324639408835802</v>
      </c>
      <c r="I21" s="20">
        <f>VLOOKUP(B21,RMS!B:D,3,FALSE)</f>
        <v>272953.35099873698</v>
      </c>
      <c r="J21" s="21">
        <f>VLOOKUP(B21,RMS!B:E,4,FALSE)</f>
        <v>252666.196668046</v>
      </c>
      <c r="K21" s="22">
        <f t="shared" si="1"/>
        <v>1.6301263007335365E-2</v>
      </c>
      <c r="L21" s="22">
        <f t="shared" si="2"/>
        <v>1.0031953977886587E-2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700830.56869999995</v>
      </c>
      <c r="F22" s="25">
        <f>VLOOKUP(C22,RA!B26:I57,8,0)</f>
        <v>119415.5506</v>
      </c>
      <c r="G22" s="16">
        <f t="shared" si="0"/>
        <v>581415.01809999999</v>
      </c>
      <c r="H22" s="27">
        <f>RA!J26</f>
        <v>17.039146968362001</v>
      </c>
      <c r="I22" s="20">
        <f>VLOOKUP(B22,RMS!B:D,3,FALSE)</f>
        <v>700830.57947712694</v>
      </c>
      <c r="J22" s="21">
        <f>VLOOKUP(B22,RMS!B:E,4,FALSE)</f>
        <v>581414.98244773399</v>
      </c>
      <c r="K22" s="22">
        <f t="shared" si="1"/>
        <v>-1.0777126997709274E-2</v>
      </c>
      <c r="L22" s="22">
        <f t="shared" si="2"/>
        <v>3.5652266000397503E-2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229728.0931</v>
      </c>
      <c r="F23" s="25">
        <f>VLOOKUP(C23,RA!B27:I58,8,0)</f>
        <v>63037.029300000002</v>
      </c>
      <c r="G23" s="16">
        <f t="shared" si="0"/>
        <v>166691.0638</v>
      </c>
      <c r="H23" s="27">
        <f>RA!J27</f>
        <v>27.439843533877301</v>
      </c>
      <c r="I23" s="20">
        <f>VLOOKUP(B23,RMS!B:D,3,FALSE)</f>
        <v>229728.058654005</v>
      </c>
      <c r="J23" s="21">
        <f>VLOOKUP(B23,RMS!B:E,4,FALSE)</f>
        <v>166691.074732487</v>
      </c>
      <c r="K23" s="22">
        <f t="shared" si="1"/>
        <v>3.444599499925971E-2</v>
      </c>
      <c r="L23" s="22">
        <f t="shared" si="2"/>
        <v>-1.0932486999081448E-2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933673.07180000003</v>
      </c>
      <c r="F24" s="25">
        <f>VLOOKUP(C24,RA!B28:I59,8,0)</f>
        <v>44380.541599999997</v>
      </c>
      <c r="G24" s="16">
        <f t="shared" si="0"/>
        <v>889292.53020000004</v>
      </c>
      <c r="H24" s="27">
        <f>RA!J28</f>
        <v>4.7533277911121603</v>
      </c>
      <c r="I24" s="20">
        <f>VLOOKUP(B24,RMS!B:D,3,FALSE)</f>
        <v>933673.06999026495</v>
      </c>
      <c r="J24" s="21">
        <f>VLOOKUP(B24,RMS!B:E,4,FALSE)</f>
        <v>889292.51460708003</v>
      </c>
      <c r="K24" s="22">
        <f t="shared" si="1"/>
        <v>1.8097350839525461E-3</v>
      </c>
      <c r="L24" s="22">
        <f t="shared" si="2"/>
        <v>1.5592920011840761E-2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676194.82220000005</v>
      </c>
      <c r="F25" s="25">
        <f>VLOOKUP(C25,RA!B29:I60,8,0)</f>
        <v>98275.286900000006</v>
      </c>
      <c r="G25" s="16">
        <f t="shared" si="0"/>
        <v>577919.53530000011</v>
      </c>
      <c r="H25" s="27">
        <f>RA!J29</f>
        <v>14.5335757792793</v>
      </c>
      <c r="I25" s="20">
        <f>VLOOKUP(B25,RMS!B:D,3,FALSE)</f>
        <v>676194.82212743396</v>
      </c>
      <c r="J25" s="21">
        <f>VLOOKUP(B25,RMS!B:E,4,FALSE)</f>
        <v>577919.50752016704</v>
      </c>
      <c r="K25" s="22">
        <f t="shared" si="1"/>
        <v>7.2566093876957893E-5</v>
      </c>
      <c r="L25" s="22">
        <f t="shared" si="2"/>
        <v>2.7779833064414561E-2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1296363.5671999999</v>
      </c>
      <c r="F26" s="25">
        <f>VLOOKUP(C26,RA!B30:I61,8,0)</f>
        <v>136919.31479999999</v>
      </c>
      <c r="G26" s="16">
        <f t="shared" si="0"/>
        <v>1159444.2523999999</v>
      </c>
      <c r="H26" s="27">
        <f>RA!J30</f>
        <v>10.561799040351801</v>
      </c>
      <c r="I26" s="20">
        <f>VLOOKUP(B26,RMS!B:D,3,FALSE)</f>
        <v>1296363.58166106</v>
      </c>
      <c r="J26" s="21">
        <f>VLOOKUP(B26,RMS!B:E,4,FALSE)</f>
        <v>1159444.2481281401</v>
      </c>
      <c r="K26" s="22">
        <f t="shared" si="1"/>
        <v>-1.4461060054600239E-2</v>
      </c>
      <c r="L26" s="22">
        <f t="shared" si="2"/>
        <v>4.2718597687780857E-3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734305.02269999997</v>
      </c>
      <c r="F27" s="25">
        <f>VLOOKUP(C27,RA!B31:I62,8,0)</f>
        <v>23073.094300000001</v>
      </c>
      <c r="G27" s="16">
        <f t="shared" si="0"/>
        <v>711231.92839999998</v>
      </c>
      <c r="H27" s="27">
        <f>RA!J31</f>
        <v>3.1421675716123398</v>
      </c>
      <c r="I27" s="20">
        <f>VLOOKUP(B27,RMS!B:D,3,FALSE)</f>
        <v>734304.95964070805</v>
      </c>
      <c r="J27" s="21">
        <f>VLOOKUP(B27,RMS!B:E,4,FALSE)</f>
        <v>711231.95695132704</v>
      </c>
      <c r="K27" s="22">
        <f t="shared" si="1"/>
        <v>6.3059291918762028E-2</v>
      </c>
      <c r="L27" s="22">
        <f t="shared" si="2"/>
        <v>-2.8551327064633369E-2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114636.6127</v>
      </c>
      <c r="F28" s="25">
        <f>VLOOKUP(C28,RA!B32:I63,8,0)</f>
        <v>29553.047999999999</v>
      </c>
      <c r="G28" s="16">
        <f t="shared" si="0"/>
        <v>85083.564700000003</v>
      </c>
      <c r="H28" s="27">
        <f>RA!J32</f>
        <v>25.779763815369598</v>
      </c>
      <c r="I28" s="20">
        <f>VLOOKUP(B28,RMS!B:D,3,FALSE)</f>
        <v>114636.58431093</v>
      </c>
      <c r="J28" s="21">
        <f>VLOOKUP(B28,RMS!B:E,4,FALSE)</f>
        <v>85083.572651590497</v>
      </c>
      <c r="K28" s="22">
        <f t="shared" si="1"/>
        <v>2.8389069993863814E-2</v>
      </c>
      <c r="L28" s="22">
        <f t="shared" si="2"/>
        <v>-7.951590494485572E-3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205313.0214</v>
      </c>
      <c r="F30" s="25">
        <f>VLOOKUP(C30,RA!B34:I66,8,0)</f>
        <v>17561.377</v>
      </c>
      <c r="G30" s="16">
        <f t="shared" si="0"/>
        <v>187751.64439999999</v>
      </c>
      <c r="H30" s="27">
        <f>RA!J34</f>
        <v>0</v>
      </c>
      <c r="I30" s="20">
        <f>VLOOKUP(B30,RMS!B:D,3,FALSE)</f>
        <v>205313.0214</v>
      </c>
      <c r="J30" s="21">
        <f>VLOOKUP(B30,RMS!B:E,4,FALSE)</f>
        <v>187751.6335</v>
      </c>
      <c r="K30" s="22">
        <f t="shared" si="1"/>
        <v>0</v>
      </c>
      <c r="L30" s="22">
        <f t="shared" si="2"/>
        <v>1.0899999993853271E-2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62197.47</v>
      </c>
      <c r="F31" s="25">
        <f>VLOOKUP(C31,RA!B35:I67,8,0)</f>
        <v>2339.09</v>
      </c>
      <c r="G31" s="16">
        <f t="shared" si="0"/>
        <v>59858.380000000005</v>
      </c>
      <c r="H31" s="27">
        <f>RA!J35</f>
        <v>8.55346479256478</v>
      </c>
      <c r="I31" s="20">
        <f>VLOOKUP(B31,RMS!B:D,3,FALSE)</f>
        <v>62197.47</v>
      </c>
      <c r="J31" s="21">
        <f>VLOOKUP(B31,RMS!B:E,4,FALSE)</f>
        <v>59858.38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129231.7</v>
      </c>
      <c r="F32" s="25">
        <f>VLOOKUP(C32,RA!B34:I67,8,0)</f>
        <v>-10857.49</v>
      </c>
      <c r="G32" s="16">
        <f t="shared" si="0"/>
        <v>140089.19</v>
      </c>
      <c r="H32" s="27">
        <f>RA!J35</f>
        <v>8.55346479256478</v>
      </c>
      <c r="I32" s="20">
        <f>VLOOKUP(B32,RMS!B:D,3,FALSE)</f>
        <v>129231.7</v>
      </c>
      <c r="J32" s="21">
        <f>VLOOKUP(B32,RMS!B:E,4,FALSE)</f>
        <v>140089.19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304182.96000000002</v>
      </c>
      <c r="F33" s="25">
        <f>VLOOKUP(C33,RA!B34:I68,8,0)</f>
        <v>-19804.009999999998</v>
      </c>
      <c r="G33" s="16">
        <f t="shared" si="0"/>
        <v>323986.97000000003</v>
      </c>
      <c r="H33" s="27">
        <f>RA!J34</f>
        <v>0</v>
      </c>
      <c r="I33" s="20">
        <f>VLOOKUP(B33,RMS!B:D,3,FALSE)</f>
        <v>304182.96000000002</v>
      </c>
      <c r="J33" s="21">
        <f>VLOOKUP(B33,RMS!B:E,4,FALSE)</f>
        <v>323986.96999999997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172000.18</v>
      </c>
      <c r="F34" s="25">
        <f>VLOOKUP(C34,RA!B35:I69,8,0)</f>
        <v>-32186.95</v>
      </c>
      <c r="G34" s="16">
        <f t="shared" si="0"/>
        <v>204187.13</v>
      </c>
      <c r="H34" s="27">
        <f>RA!J35</f>
        <v>8.55346479256478</v>
      </c>
      <c r="I34" s="20">
        <f>VLOOKUP(B34,RMS!B:D,3,FALSE)</f>
        <v>172000.18</v>
      </c>
      <c r="J34" s="21">
        <f>VLOOKUP(B34,RMS!B:E,4,FALSE)</f>
        <v>204187.13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3.7607478246301702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119056.4106</v>
      </c>
      <c r="F36" s="25">
        <f>VLOOKUP(C36,RA!B8:I70,8,0)</f>
        <v>6821.9669999999996</v>
      </c>
      <c r="G36" s="16">
        <f t="shared" si="0"/>
        <v>112234.4436</v>
      </c>
      <c r="H36" s="27">
        <f>RA!J36</f>
        <v>3.7607478246301702</v>
      </c>
      <c r="I36" s="20">
        <f>VLOOKUP(B36,RMS!B:D,3,FALSE)</f>
        <v>119056.41025641</v>
      </c>
      <c r="J36" s="21">
        <f>VLOOKUP(B36,RMS!B:E,4,FALSE)</f>
        <v>112234.444444444</v>
      </c>
      <c r="K36" s="22">
        <f t="shared" si="1"/>
        <v>3.4358999982941896E-4</v>
      </c>
      <c r="L36" s="22">
        <f t="shared" si="2"/>
        <v>-8.4444400272332132E-4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337052.43670000002</v>
      </c>
      <c r="F37" s="25">
        <f>VLOOKUP(C37,RA!B8:I71,8,0)</f>
        <v>19150.194299999999</v>
      </c>
      <c r="G37" s="16">
        <f t="shared" si="0"/>
        <v>317902.24240000005</v>
      </c>
      <c r="H37" s="27">
        <f>RA!J37</f>
        <v>-8.4015686553686102</v>
      </c>
      <c r="I37" s="20">
        <f>VLOOKUP(B37,RMS!B:D,3,FALSE)</f>
        <v>337052.43120170903</v>
      </c>
      <c r="J37" s="21">
        <f>VLOOKUP(B37,RMS!B:E,4,FALSE)</f>
        <v>317902.24493418803</v>
      </c>
      <c r="K37" s="22">
        <f t="shared" si="1"/>
        <v>5.4982909932732582E-3</v>
      </c>
      <c r="L37" s="22">
        <f t="shared" si="2"/>
        <v>-2.534187980927527E-3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53269.26</v>
      </c>
      <c r="F38" s="25">
        <f>VLOOKUP(C38,RA!B9:I72,8,0)</f>
        <v>-6417.1</v>
      </c>
      <c r="G38" s="16">
        <f t="shared" si="0"/>
        <v>59686.36</v>
      </c>
      <c r="H38" s="27">
        <f>RA!J38</f>
        <v>-6.5105586453626501</v>
      </c>
      <c r="I38" s="20">
        <f>VLOOKUP(B38,RMS!B:D,3,FALSE)</f>
        <v>53269.26</v>
      </c>
      <c r="J38" s="21">
        <f>VLOOKUP(B38,RMS!B:E,4,FALSE)</f>
        <v>59686.36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52143.57</v>
      </c>
      <c r="F39" s="25">
        <f>VLOOKUP(C39,RA!B10:I73,8,0)</f>
        <v>7048.88</v>
      </c>
      <c r="G39" s="16">
        <f t="shared" si="0"/>
        <v>45094.69</v>
      </c>
      <c r="H39" s="27">
        <f>RA!J39</f>
        <v>-18.713323439545199</v>
      </c>
      <c r="I39" s="20">
        <f>VLOOKUP(B39,RMS!B:D,3,FALSE)</f>
        <v>52143.57</v>
      </c>
      <c r="J39" s="21">
        <f>VLOOKUP(B39,RMS!B:E,4,FALSE)</f>
        <v>45094.69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9066.1787999999997</v>
      </c>
      <c r="F40" s="25">
        <f>VLOOKUP(C40,RA!B8:I74,8,0)</f>
        <v>872.85950000000003</v>
      </c>
      <c r="G40" s="16">
        <f t="shared" si="0"/>
        <v>8193.3192999999992</v>
      </c>
      <c r="H40" s="27">
        <f>RA!J40</f>
        <v>0</v>
      </c>
      <c r="I40" s="20">
        <f>VLOOKUP(B40,RMS!B:D,3,FALSE)</f>
        <v>9066.1788064442899</v>
      </c>
      <c r="J40" s="21">
        <f>VLOOKUP(B40,RMS!B:E,4,FALSE)</f>
        <v>8193.3196127373103</v>
      </c>
      <c r="K40" s="22">
        <f t="shared" si="1"/>
        <v>-6.4442901930306107E-6</v>
      </c>
      <c r="L40" s="22">
        <f t="shared" si="2"/>
        <v>-3.1273731110559311E-4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9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9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0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48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49" t="s">
        <v>4</v>
      </c>
      <c r="C6" s="5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1" t="s">
        <v>5</v>
      </c>
      <c r="B7" s="52"/>
      <c r="C7" s="53"/>
      <c r="D7" s="68">
        <v>16713991.8432</v>
      </c>
      <c r="E7" s="68">
        <v>18144569.870499998</v>
      </c>
      <c r="F7" s="69">
        <v>92.115668558085403</v>
      </c>
      <c r="G7" s="68">
        <v>15446505.5843</v>
      </c>
      <c r="H7" s="69">
        <v>8.2056504753300903</v>
      </c>
      <c r="I7" s="68">
        <v>1765393.0145</v>
      </c>
      <c r="J7" s="69">
        <v>10.5623661364789</v>
      </c>
      <c r="K7" s="68">
        <v>1632321.47</v>
      </c>
      <c r="L7" s="69">
        <v>10.5675776381365</v>
      </c>
      <c r="M7" s="69">
        <v>8.1522878272257002E-2</v>
      </c>
      <c r="N7" s="68">
        <v>127959667.3973</v>
      </c>
      <c r="O7" s="68">
        <v>4880110556.4862003</v>
      </c>
      <c r="P7" s="68">
        <v>1008631</v>
      </c>
      <c r="Q7" s="68">
        <v>964864</v>
      </c>
      <c r="R7" s="69">
        <v>4.5360796962058902</v>
      </c>
      <c r="S7" s="68">
        <v>16.570967819946102</v>
      </c>
      <c r="T7" s="68">
        <v>16.964235551642499</v>
      </c>
      <c r="U7" s="70">
        <v>-2.3732333317496099</v>
      </c>
      <c r="V7" s="58"/>
      <c r="W7" s="58"/>
    </row>
    <row r="8" spans="1:23" ht="14.25" thickBot="1" x14ac:dyDescent="0.2">
      <c r="A8" s="54">
        <v>42222</v>
      </c>
      <c r="B8" s="44" t="s">
        <v>6</v>
      </c>
      <c r="C8" s="45"/>
      <c r="D8" s="71">
        <v>547482.25890000002</v>
      </c>
      <c r="E8" s="71">
        <v>686473.95440000005</v>
      </c>
      <c r="F8" s="72">
        <v>79.752808593956999</v>
      </c>
      <c r="G8" s="71">
        <v>511326.5675</v>
      </c>
      <c r="H8" s="72">
        <v>7.0709588936037404</v>
      </c>
      <c r="I8" s="71">
        <v>124271.82580000001</v>
      </c>
      <c r="J8" s="72">
        <v>22.698785902156299</v>
      </c>
      <c r="K8" s="71">
        <v>119423.19779999999</v>
      </c>
      <c r="L8" s="72">
        <v>23.3555628419405</v>
      </c>
      <c r="M8" s="72">
        <v>4.0600386602609999E-2</v>
      </c>
      <c r="N8" s="71">
        <v>3904816.9476000001</v>
      </c>
      <c r="O8" s="71">
        <v>174994517.9219</v>
      </c>
      <c r="P8" s="71">
        <v>32084</v>
      </c>
      <c r="Q8" s="71">
        <v>32684</v>
      </c>
      <c r="R8" s="72">
        <v>-1.83576061681556</v>
      </c>
      <c r="S8" s="71">
        <v>17.064027518389199</v>
      </c>
      <c r="T8" s="71">
        <v>17.4768022365684</v>
      </c>
      <c r="U8" s="73">
        <v>-2.41897592894931</v>
      </c>
      <c r="V8" s="58"/>
      <c r="W8" s="58"/>
    </row>
    <row r="9" spans="1:23" ht="12" customHeight="1" thickBot="1" x14ac:dyDescent="0.2">
      <c r="A9" s="55"/>
      <c r="B9" s="44" t="s">
        <v>7</v>
      </c>
      <c r="C9" s="45"/>
      <c r="D9" s="71">
        <v>97226.320600000006</v>
      </c>
      <c r="E9" s="71">
        <v>126560.5108</v>
      </c>
      <c r="F9" s="72">
        <v>76.822003945325406</v>
      </c>
      <c r="G9" s="71">
        <v>94739.978499999997</v>
      </c>
      <c r="H9" s="72">
        <v>2.6243853327452502</v>
      </c>
      <c r="I9" s="71">
        <v>19991.821499999998</v>
      </c>
      <c r="J9" s="72">
        <v>20.562149607870701</v>
      </c>
      <c r="K9" s="71">
        <v>19931.546999999999</v>
      </c>
      <c r="L9" s="72">
        <v>21.0381586692043</v>
      </c>
      <c r="M9" s="72">
        <v>3.024075351502E-3</v>
      </c>
      <c r="N9" s="71">
        <v>615803.47050000005</v>
      </c>
      <c r="O9" s="71">
        <v>27900842.075599998</v>
      </c>
      <c r="P9" s="71">
        <v>5605</v>
      </c>
      <c r="Q9" s="71">
        <v>5549</v>
      </c>
      <c r="R9" s="72">
        <v>1.0091908451973299</v>
      </c>
      <c r="S9" s="71">
        <v>17.34635514719</v>
      </c>
      <c r="T9" s="71">
        <v>16.551494701748101</v>
      </c>
      <c r="U9" s="73">
        <v>4.5822908541723599</v>
      </c>
      <c r="V9" s="58"/>
      <c r="W9" s="58"/>
    </row>
    <row r="10" spans="1:23" ht="14.25" thickBot="1" x14ac:dyDescent="0.2">
      <c r="A10" s="55"/>
      <c r="B10" s="44" t="s">
        <v>8</v>
      </c>
      <c r="C10" s="45"/>
      <c r="D10" s="71">
        <v>168790.53950000001</v>
      </c>
      <c r="E10" s="71">
        <v>190652.1735</v>
      </c>
      <c r="F10" s="72">
        <v>88.533236417574898</v>
      </c>
      <c r="G10" s="71">
        <v>144963.8124</v>
      </c>
      <c r="H10" s="72">
        <v>16.436327594817101</v>
      </c>
      <c r="I10" s="71">
        <v>44595.553500000002</v>
      </c>
      <c r="J10" s="72">
        <v>26.420647526871601</v>
      </c>
      <c r="K10" s="71">
        <v>37460.282200000001</v>
      </c>
      <c r="L10" s="72">
        <v>25.841126540350299</v>
      </c>
      <c r="M10" s="72">
        <v>0.19047564195872499</v>
      </c>
      <c r="N10" s="71">
        <v>1061646.9789</v>
      </c>
      <c r="O10" s="71">
        <v>45720212.349200003</v>
      </c>
      <c r="P10" s="71">
        <v>95584</v>
      </c>
      <c r="Q10" s="71">
        <v>92826</v>
      </c>
      <c r="R10" s="72">
        <v>2.9711503242626098</v>
      </c>
      <c r="S10" s="71">
        <v>1.7658869632992999</v>
      </c>
      <c r="T10" s="71">
        <v>1.5744940544674999</v>
      </c>
      <c r="U10" s="73">
        <v>10.838344288708599</v>
      </c>
      <c r="V10" s="58"/>
      <c r="W10" s="58"/>
    </row>
    <row r="11" spans="1:23" ht="14.25" thickBot="1" x14ac:dyDescent="0.2">
      <c r="A11" s="55"/>
      <c r="B11" s="44" t="s">
        <v>9</v>
      </c>
      <c r="C11" s="45"/>
      <c r="D11" s="71">
        <v>45748.374000000003</v>
      </c>
      <c r="E11" s="71">
        <v>56575.143100000001</v>
      </c>
      <c r="F11" s="72">
        <v>80.863028342918994</v>
      </c>
      <c r="G11" s="71">
        <v>46180.413</v>
      </c>
      <c r="H11" s="72">
        <v>-0.93554598569743896</v>
      </c>
      <c r="I11" s="71">
        <v>9352.2957999999999</v>
      </c>
      <c r="J11" s="72">
        <v>20.442903172908402</v>
      </c>
      <c r="K11" s="71">
        <v>9506.3742000000002</v>
      </c>
      <c r="L11" s="72">
        <v>20.5852948954787</v>
      </c>
      <c r="M11" s="72">
        <v>-1.6207903955643001E-2</v>
      </c>
      <c r="N11" s="71">
        <v>318593.70150000002</v>
      </c>
      <c r="O11" s="71">
        <v>14862603.054199999</v>
      </c>
      <c r="P11" s="71">
        <v>2980</v>
      </c>
      <c r="Q11" s="71">
        <v>3103</v>
      </c>
      <c r="R11" s="72">
        <v>-3.9639058975185302</v>
      </c>
      <c r="S11" s="71">
        <v>15.3518033557047</v>
      </c>
      <c r="T11" s="71">
        <v>14.4600209474702</v>
      </c>
      <c r="U11" s="73">
        <v>5.8089749299916997</v>
      </c>
      <c r="V11" s="58"/>
      <c r="W11" s="58"/>
    </row>
    <row r="12" spans="1:23" ht="14.25" thickBot="1" x14ac:dyDescent="0.2">
      <c r="A12" s="55"/>
      <c r="B12" s="44" t="s">
        <v>10</v>
      </c>
      <c r="C12" s="45"/>
      <c r="D12" s="71">
        <v>98266.782800000001</v>
      </c>
      <c r="E12" s="71">
        <v>162100.86739999999</v>
      </c>
      <c r="F12" s="72">
        <v>60.620763094078299</v>
      </c>
      <c r="G12" s="71">
        <v>134882.4724</v>
      </c>
      <c r="H12" s="72">
        <v>-27.1463659795726</v>
      </c>
      <c r="I12" s="71">
        <v>8940.5048000000006</v>
      </c>
      <c r="J12" s="72">
        <v>9.0981963032171205</v>
      </c>
      <c r="K12" s="71">
        <v>21628.895100000002</v>
      </c>
      <c r="L12" s="72">
        <v>16.035363761614999</v>
      </c>
      <c r="M12" s="72">
        <v>-0.58664070639466004</v>
      </c>
      <c r="N12" s="71">
        <v>1057481.0012999999</v>
      </c>
      <c r="O12" s="71">
        <v>52448007.833899997</v>
      </c>
      <c r="P12" s="71">
        <v>1304</v>
      </c>
      <c r="Q12" s="71">
        <v>1300</v>
      </c>
      <c r="R12" s="72">
        <v>0.30769230769229799</v>
      </c>
      <c r="S12" s="71">
        <v>75.357962269938696</v>
      </c>
      <c r="T12" s="71">
        <v>78.360376615384595</v>
      </c>
      <c r="U12" s="73">
        <v>-3.9842032016352</v>
      </c>
      <c r="V12" s="58"/>
      <c r="W12" s="58"/>
    </row>
    <row r="13" spans="1:23" ht="14.25" thickBot="1" x14ac:dyDescent="0.2">
      <c r="A13" s="55"/>
      <c r="B13" s="44" t="s">
        <v>11</v>
      </c>
      <c r="C13" s="45"/>
      <c r="D13" s="71">
        <v>239688.4172</v>
      </c>
      <c r="E13" s="71">
        <v>315198.36580000003</v>
      </c>
      <c r="F13" s="72">
        <v>76.043673827956098</v>
      </c>
      <c r="G13" s="71">
        <v>247443.74969999999</v>
      </c>
      <c r="H13" s="72">
        <v>-3.1341799942017099</v>
      </c>
      <c r="I13" s="71">
        <v>57245.649799999999</v>
      </c>
      <c r="J13" s="72">
        <v>23.883360935306801</v>
      </c>
      <c r="K13" s="71">
        <v>59009.200499999999</v>
      </c>
      <c r="L13" s="72">
        <v>23.847521132193702</v>
      </c>
      <c r="M13" s="72">
        <v>-2.9886029382824999E-2</v>
      </c>
      <c r="N13" s="71">
        <v>2008701.9513999999</v>
      </c>
      <c r="O13" s="71">
        <v>80224672.972299993</v>
      </c>
      <c r="P13" s="71">
        <v>12092</v>
      </c>
      <c r="Q13" s="71">
        <v>12030</v>
      </c>
      <c r="R13" s="72">
        <v>0.51537822111387099</v>
      </c>
      <c r="S13" s="71">
        <v>19.822065597089001</v>
      </c>
      <c r="T13" s="71">
        <v>19.868660415627598</v>
      </c>
      <c r="U13" s="73">
        <v>-0.23506540380664501</v>
      </c>
      <c r="V13" s="58"/>
      <c r="W13" s="58"/>
    </row>
    <row r="14" spans="1:23" ht="14.25" thickBot="1" x14ac:dyDescent="0.2">
      <c r="A14" s="55"/>
      <c r="B14" s="44" t="s">
        <v>12</v>
      </c>
      <c r="C14" s="45"/>
      <c r="D14" s="71">
        <v>113168.3314</v>
      </c>
      <c r="E14" s="71">
        <v>148047.38209999999</v>
      </c>
      <c r="F14" s="72">
        <v>76.440616372101303</v>
      </c>
      <c r="G14" s="71">
        <v>131196.71720000001</v>
      </c>
      <c r="H14" s="72">
        <v>-13.7414915439668</v>
      </c>
      <c r="I14" s="71">
        <v>21594.298200000001</v>
      </c>
      <c r="J14" s="72">
        <v>19.081573380872499</v>
      </c>
      <c r="K14" s="71">
        <v>48.926000000000002</v>
      </c>
      <c r="L14" s="72">
        <v>3.7292091634744E-2</v>
      </c>
      <c r="M14" s="72">
        <v>440.36651678044399</v>
      </c>
      <c r="N14" s="71">
        <v>999955.72569999995</v>
      </c>
      <c r="O14" s="71">
        <v>42378231.641199999</v>
      </c>
      <c r="P14" s="71">
        <v>2288</v>
      </c>
      <c r="Q14" s="71">
        <v>2450</v>
      </c>
      <c r="R14" s="72">
        <v>-6.6122448979591901</v>
      </c>
      <c r="S14" s="71">
        <v>49.461683304195802</v>
      </c>
      <c r="T14" s="71">
        <v>49.553865428571399</v>
      </c>
      <c r="U14" s="73">
        <v>-0.18637077878786801</v>
      </c>
      <c r="V14" s="58"/>
      <c r="W14" s="58"/>
    </row>
    <row r="15" spans="1:23" ht="14.25" thickBot="1" x14ac:dyDescent="0.2">
      <c r="A15" s="55"/>
      <c r="B15" s="44" t="s">
        <v>13</v>
      </c>
      <c r="C15" s="45"/>
      <c r="D15" s="71">
        <v>93735.310700000002</v>
      </c>
      <c r="E15" s="71">
        <v>115138.5561</v>
      </c>
      <c r="F15" s="72">
        <v>81.410879096476705</v>
      </c>
      <c r="G15" s="71">
        <v>77620.474900000001</v>
      </c>
      <c r="H15" s="72">
        <v>20.761063135417601</v>
      </c>
      <c r="I15" s="71">
        <v>15895.379199999999</v>
      </c>
      <c r="J15" s="72">
        <v>16.957728183003699</v>
      </c>
      <c r="K15" s="71">
        <v>11099.5391</v>
      </c>
      <c r="L15" s="72">
        <v>14.2997567514238</v>
      </c>
      <c r="M15" s="72">
        <v>0.43207560753581198</v>
      </c>
      <c r="N15" s="71">
        <v>988080.60309999995</v>
      </c>
      <c r="O15" s="71">
        <v>32875411.4683</v>
      </c>
      <c r="P15" s="71">
        <v>4912</v>
      </c>
      <c r="Q15" s="71">
        <v>4825</v>
      </c>
      <c r="R15" s="72">
        <v>1.8031088082901501</v>
      </c>
      <c r="S15" s="71">
        <v>19.082921559446302</v>
      </c>
      <c r="T15" s="71">
        <v>18.7102839792746</v>
      </c>
      <c r="U15" s="73">
        <v>1.9527281449584</v>
      </c>
      <c r="V15" s="58"/>
      <c r="W15" s="58"/>
    </row>
    <row r="16" spans="1:23" ht="14.25" thickBot="1" x14ac:dyDescent="0.2">
      <c r="A16" s="55"/>
      <c r="B16" s="44" t="s">
        <v>14</v>
      </c>
      <c r="C16" s="45"/>
      <c r="D16" s="71">
        <v>871380.81389999995</v>
      </c>
      <c r="E16" s="71">
        <v>1073220.8992000001</v>
      </c>
      <c r="F16" s="72">
        <v>81.193053037780402</v>
      </c>
      <c r="G16" s="71">
        <v>839222.90170000005</v>
      </c>
      <c r="H16" s="72">
        <v>3.8318678070936998</v>
      </c>
      <c r="I16" s="71">
        <v>47401.956299999998</v>
      </c>
      <c r="J16" s="72">
        <v>5.4398668806862096</v>
      </c>
      <c r="K16" s="71">
        <v>29829.242399999999</v>
      </c>
      <c r="L16" s="72">
        <v>3.5543885110350799</v>
      </c>
      <c r="M16" s="72">
        <v>0.58911029869132703</v>
      </c>
      <c r="N16" s="71">
        <v>7079464.9859999996</v>
      </c>
      <c r="O16" s="71">
        <v>243284084.30320001</v>
      </c>
      <c r="P16" s="71">
        <v>64135</v>
      </c>
      <c r="Q16" s="71">
        <v>63049</v>
      </c>
      <c r="R16" s="72">
        <v>1.7224698250567101</v>
      </c>
      <c r="S16" s="71">
        <v>13.586665843923001</v>
      </c>
      <c r="T16" s="71">
        <v>13.949107698774</v>
      </c>
      <c r="U16" s="73">
        <v>-2.6676291226600402</v>
      </c>
      <c r="V16" s="58"/>
      <c r="W16" s="58"/>
    </row>
    <row r="17" spans="1:23" ht="12" thickBot="1" x14ac:dyDescent="0.2">
      <c r="A17" s="55"/>
      <c r="B17" s="44" t="s">
        <v>15</v>
      </c>
      <c r="C17" s="45"/>
      <c r="D17" s="71">
        <v>507629.8296</v>
      </c>
      <c r="E17" s="71">
        <v>723303.20209999999</v>
      </c>
      <c r="F17" s="72">
        <v>70.182162629195403</v>
      </c>
      <c r="G17" s="71">
        <v>445496.43650000001</v>
      </c>
      <c r="H17" s="72">
        <v>13.9470011450922</v>
      </c>
      <c r="I17" s="71">
        <v>56346.0455</v>
      </c>
      <c r="J17" s="72">
        <v>11.0998294848826</v>
      </c>
      <c r="K17" s="71">
        <v>44845.192300000002</v>
      </c>
      <c r="L17" s="72">
        <v>10.0663414173011</v>
      </c>
      <c r="M17" s="72">
        <v>0.25645677072946799</v>
      </c>
      <c r="N17" s="71">
        <v>3249349.7444000002</v>
      </c>
      <c r="O17" s="71">
        <v>230208589.62380001</v>
      </c>
      <c r="P17" s="71">
        <v>14373</v>
      </c>
      <c r="Q17" s="71">
        <v>14535</v>
      </c>
      <c r="R17" s="72">
        <v>-1.1145510835913299</v>
      </c>
      <c r="S17" s="71">
        <v>35.318293299937402</v>
      </c>
      <c r="T17" s="71">
        <v>33.481382944616399</v>
      </c>
      <c r="U17" s="73">
        <v>5.2010167640920404</v>
      </c>
      <c r="V17" s="57"/>
      <c r="W17" s="57"/>
    </row>
    <row r="18" spans="1:23" ht="12" thickBot="1" x14ac:dyDescent="0.2">
      <c r="A18" s="55"/>
      <c r="B18" s="44" t="s">
        <v>16</v>
      </c>
      <c r="C18" s="45"/>
      <c r="D18" s="71">
        <v>1725404.4704</v>
      </c>
      <c r="E18" s="71">
        <v>1892749.9815</v>
      </c>
      <c r="F18" s="72">
        <v>91.158604531202798</v>
      </c>
      <c r="G18" s="71">
        <v>1645251.0734999999</v>
      </c>
      <c r="H18" s="72">
        <v>4.8718033491074797</v>
      </c>
      <c r="I18" s="71">
        <v>216504.70879999999</v>
      </c>
      <c r="J18" s="72">
        <v>12.548055398848501</v>
      </c>
      <c r="K18" s="71">
        <v>267766.29149999999</v>
      </c>
      <c r="L18" s="72">
        <v>16.275102068790702</v>
      </c>
      <c r="M18" s="72">
        <v>-0.19144150823779099</v>
      </c>
      <c r="N18" s="71">
        <v>11421713.376700001</v>
      </c>
      <c r="O18" s="71">
        <v>535586502.84630001</v>
      </c>
      <c r="P18" s="71">
        <v>88824</v>
      </c>
      <c r="Q18" s="71">
        <v>87339</v>
      </c>
      <c r="R18" s="72">
        <v>1.70027135643871</v>
      </c>
      <c r="S18" s="71">
        <v>19.424980527785301</v>
      </c>
      <c r="T18" s="71">
        <v>19.388435521359298</v>
      </c>
      <c r="U18" s="73">
        <v>0.18813406980618699</v>
      </c>
      <c r="V18" s="57"/>
      <c r="W18" s="57"/>
    </row>
    <row r="19" spans="1:23" ht="12" thickBot="1" x14ac:dyDescent="0.2">
      <c r="A19" s="55"/>
      <c r="B19" s="44" t="s">
        <v>17</v>
      </c>
      <c r="C19" s="45"/>
      <c r="D19" s="71">
        <v>410754.66159999999</v>
      </c>
      <c r="E19" s="71">
        <v>527964.03079999995</v>
      </c>
      <c r="F19" s="72">
        <v>77.799743474494306</v>
      </c>
      <c r="G19" s="71">
        <v>686752.8003</v>
      </c>
      <c r="H19" s="72">
        <v>-40.188862510561798</v>
      </c>
      <c r="I19" s="71">
        <v>36169.651100000003</v>
      </c>
      <c r="J19" s="72">
        <v>8.8056580926213908</v>
      </c>
      <c r="K19" s="71">
        <v>35420.6613</v>
      </c>
      <c r="L19" s="72">
        <v>5.15770176467091</v>
      </c>
      <c r="M19" s="72">
        <v>2.1145562293610001E-2</v>
      </c>
      <c r="N19" s="71">
        <v>3979617.7352</v>
      </c>
      <c r="O19" s="71">
        <v>161180642.73840001</v>
      </c>
      <c r="P19" s="71">
        <v>9779</v>
      </c>
      <c r="Q19" s="71">
        <v>10042</v>
      </c>
      <c r="R19" s="72">
        <v>-2.6190001991635099</v>
      </c>
      <c r="S19" s="71">
        <v>42.003749013191502</v>
      </c>
      <c r="T19" s="71">
        <v>45.918104630551703</v>
      </c>
      <c r="U19" s="73">
        <v>-9.31906248685282</v>
      </c>
      <c r="V19" s="57"/>
      <c r="W19" s="57"/>
    </row>
    <row r="20" spans="1:23" ht="12" thickBot="1" x14ac:dyDescent="0.2">
      <c r="A20" s="55"/>
      <c r="B20" s="44" t="s">
        <v>18</v>
      </c>
      <c r="C20" s="45"/>
      <c r="D20" s="71">
        <v>951387.03760000004</v>
      </c>
      <c r="E20" s="71">
        <v>1061078.8160999999</v>
      </c>
      <c r="F20" s="72">
        <v>89.662240275121803</v>
      </c>
      <c r="G20" s="71">
        <v>734077.05630000005</v>
      </c>
      <c r="H20" s="72">
        <v>29.603156703373401</v>
      </c>
      <c r="I20" s="71">
        <v>81071.860799999995</v>
      </c>
      <c r="J20" s="72">
        <v>8.5214384468086202</v>
      </c>
      <c r="K20" s="71">
        <v>65584.314799999993</v>
      </c>
      <c r="L20" s="72">
        <v>8.9342548220438101</v>
      </c>
      <c r="M20" s="72">
        <v>0.23614710388039301</v>
      </c>
      <c r="N20" s="71">
        <v>7774894.3398000002</v>
      </c>
      <c r="O20" s="71">
        <v>261261156.16389999</v>
      </c>
      <c r="P20" s="71">
        <v>44302</v>
      </c>
      <c r="Q20" s="71">
        <v>44151</v>
      </c>
      <c r="R20" s="72">
        <v>0.34200810853661801</v>
      </c>
      <c r="S20" s="71">
        <v>21.475035835853902</v>
      </c>
      <c r="T20" s="71">
        <v>19.605957538900601</v>
      </c>
      <c r="U20" s="73">
        <v>8.7034932618495393</v>
      </c>
      <c r="V20" s="57"/>
      <c r="W20" s="57"/>
    </row>
    <row r="21" spans="1:23" ht="12" thickBot="1" x14ac:dyDescent="0.2">
      <c r="A21" s="55"/>
      <c r="B21" s="44" t="s">
        <v>19</v>
      </c>
      <c r="C21" s="45"/>
      <c r="D21" s="71">
        <v>364467.24329999997</v>
      </c>
      <c r="E21" s="71">
        <v>386475.04009999998</v>
      </c>
      <c r="F21" s="72">
        <v>94.305506302734202</v>
      </c>
      <c r="G21" s="71">
        <v>315896.3787</v>
      </c>
      <c r="H21" s="72">
        <v>15.375568659534</v>
      </c>
      <c r="I21" s="71">
        <v>36693.584999999999</v>
      </c>
      <c r="J21" s="72">
        <v>10.0677319222888</v>
      </c>
      <c r="K21" s="71">
        <v>33471.689899999998</v>
      </c>
      <c r="L21" s="72">
        <v>10.595781451419301</v>
      </c>
      <c r="M21" s="72">
        <v>9.6257318038787995E-2</v>
      </c>
      <c r="N21" s="71">
        <v>2397860.8388</v>
      </c>
      <c r="O21" s="71">
        <v>97650768.286300004</v>
      </c>
      <c r="P21" s="71">
        <v>32882</v>
      </c>
      <c r="Q21" s="71">
        <v>31183</v>
      </c>
      <c r="R21" s="72">
        <v>5.4484815444312504</v>
      </c>
      <c r="S21" s="71">
        <v>11.084095958275</v>
      </c>
      <c r="T21" s="71">
        <v>11.206946300869101</v>
      </c>
      <c r="U21" s="73">
        <v>-1.1083478802103299</v>
      </c>
      <c r="V21" s="57"/>
      <c r="W21" s="57"/>
    </row>
    <row r="22" spans="1:23" ht="12" thickBot="1" x14ac:dyDescent="0.2">
      <c r="A22" s="55"/>
      <c r="B22" s="44" t="s">
        <v>20</v>
      </c>
      <c r="C22" s="45"/>
      <c r="D22" s="71">
        <v>1381115.6982</v>
      </c>
      <c r="E22" s="71">
        <v>1268770.0471999999</v>
      </c>
      <c r="F22" s="72">
        <v>108.85468972474</v>
      </c>
      <c r="G22" s="71">
        <v>1169312.1202</v>
      </c>
      <c r="H22" s="72">
        <v>18.1135194223227</v>
      </c>
      <c r="I22" s="71">
        <v>169344.4724</v>
      </c>
      <c r="J22" s="72">
        <v>12.2614254997395</v>
      </c>
      <c r="K22" s="71">
        <v>142906.2408</v>
      </c>
      <c r="L22" s="72">
        <v>12.2213939572915</v>
      </c>
      <c r="M22" s="72">
        <v>0.18500403797620599</v>
      </c>
      <c r="N22" s="71">
        <v>9094414.5691999998</v>
      </c>
      <c r="O22" s="71">
        <v>321367979.99220002</v>
      </c>
      <c r="P22" s="71">
        <v>86284</v>
      </c>
      <c r="Q22" s="71">
        <v>82867</v>
      </c>
      <c r="R22" s="72">
        <v>4.1234749659092396</v>
      </c>
      <c r="S22" s="71">
        <v>16.006625773028599</v>
      </c>
      <c r="T22" s="71">
        <v>16.167008548638201</v>
      </c>
      <c r="U22" s="73">
        <v>-1.0019774178754399</v>
      </c>
      <c r="V22" s="57"/>
      <c r="W22" s="57"/>
    </row>
    <row r="23" spans="1:23" ht="12" thickBot="1" x14ac:dyDescent="0.2">
      <c r="A23" s="55"/>
      <c r="B23" s="44" t="s">
        <v>21</v>
      </c>
      <c r="C23" s="45"/>
      <c r="D23" s="71">
        <v>2400215.8088000002</v>
      </c>
      <c r="E23" s="71">
        <v>3032018.3147999998</v>
      </c>
      <c r="F23" s="72">
        <v>79.162312347652303</v>
      </c>
      <c r="G23" s="71">
        <v>2287819.8639000002</v>
      </c>
      <c r="H23" s="72">
        <v>4.9127969676948702</v>
      </c>
      <c r="I23" s="71">
        <v>261154.0447</v>
      </c>
      <c r="J23" s="72">
        <v>10.880440156361001</v>
      </c>
      <c r="K23" s="71">
        <v>107440.59910000001</v>
      </c>
      <c r="L23" s="72">
        <v>4.6962001158976001</v>
      </c>
      <c r="M23" s="72">
        <v>1.43068306475964</v>
      </c>
      <c r="N23" s="71">
        <v>21647675.960099999</v>
      </c>
      <c r="O23" s="71">
        <v>688703869.86860001</v>
      </c>
      <c r="P23" s="71">
        <v>83035</v>
      </c>
      <c r="Q23" s="71">
        <v>82143</v>
      </c>
      <c r="R23" s="72">
        <v>1.0859111549371201</v>
      </c>
      <c r="S23" s="71">
        <v>28.906073448545801</v>
      </c>
      <c r="T23" s="71">
        <v>31.415040928624499</v>
      </c>
      <c r="U23" s="73">
        <v>-8.6797242958119707</v>
      </c>
      <c r="V23" s="57"/>
      <c r="W23" s="57"/>
    </row>
    <row r="24" spans="1:23" ht="12" thickBot="1" x14ac:dyDescent="0.2">
      <c r="A24" s="55"/>
      <c r="B24" s="44" t="s">
        <v>22</v>
      </c>
      <c r="C24" s="45"/>
      <c r="D24" s="71">
        <v>295331.63150000002</v>
      </c>
      <c r="E24" s="71">
        <v>321961.62199999997</v>
      </c>
      <c r="F24" s="72">
        <v>91.7288308045609</v>
      </c>
      <c r="G24" s="71">
        <v>262875.62300000002</v>
      </c>
      <c r="H24" s="72">
        <v>12.346526516838701</v>
      </c>
      <c r="I24" s="71">
        <v>39349.517399999997</v>
      </c>
      <c r="J24" s="72">
        <v>13.3238411341658</v>
      </c>
      <c r="K24" s="71">
        <v>52574.696400000001</v>
      </c>
      <c r="L24" s="72">
        <v>19.999837109278101</v>
      </c>
      <c r="M24" s="72">
        <v>-0.25155026858129398</v>
      </c>
      <c r="N24" s="71">
        <v>1769481.6932999999</v>
      </c>
      <c r="O24" s="71">
        <v>64702726.245399997</v>
      </c>
      <c r="P24" s="71">
        <v>28432</v>
      </c>
      <c r="Q24" s="71">
        <v>25839</v>
      </c>
      <c r="R24" s="72">
        <v>10.035218081195101</v>
      </c>
      <c r="S24" s="71">
        <v>10.3872971124086</v>
      </c>
      <c r="T24" s="71">
        <v>9.7467204264870908</v>
      </c>
      <c r="U24" s="73">
        <v>6.16692368562593</v>
      </c>
      <c r="V24" s="57"/>
      <c r="W24" s="57"/>
    </row>
    <row r="25" spans="1:23" ht="12" thickBot="1" x14ac:dyDescent="0.2">
      <c r="A25" s="55"/>
      <c r="B25" s="44" t="s">
        <v>23</v>
      </c>
      <c r="C25" s="45"/>
      <c r="D25" s="71">
        <v>272953.36729999998</v>
      </c>
      <c r="E25" s="71">
        <v>289910.30160000001</v>
      </c>
      <c r="F25" s="72">
        <v>94.150972143309303</v>
      </c>
      <c r="G25" s="71">
        <v>224072.70920000001</v>
      </c>
      <c r="H25" s="72">
        <v>21.814641450320799</v>
      </c>
      <c r="I25" s="71">
        <v>20287.160599999999</v>
      </c>
      <c r="J25" s="72">
        <v>7.4324639408835802</v>
      </c>
      <c r="K25" s="71">
        <v>20842.924500000001</v>
      </c>
      <c r="L25" s="72">
        <v>9.3018576757584004</v>
      </c>
      <c r="M25" s="72">
        <v>-2.6664391554074001E-2</v>
      </c>
      <c r="N25" s="71">
        <v>1855538.8049999999</v>
      </c>
      <c r="O25" s="71">
        <v>71718003.908700004</v>
      </c>
      <c r="P25" s="71">
        <v>21735</v>
      </c>
      <c r="Q25" s="71">
        <v>19534</v>
      </c>
      <c r="R25" s="72">
        <v>11.267533531278801</v>
      </c>
      <c r="S25" s="71">
        <v>12.558240961582699</v>
      </c>
      <c r="T25" s="71">
        <v>12.807986213781099</v>
      </c>
      <c r="U25" s="73">
        <v>-1.98869613158723</v>
      </c>
      <c r="V25" s="57"/>
      <c r="W25" s="57"/>
    </row>
    <row r="26" spans="1:23" ht="12" thickBot="1" x14ac:dyDescent="0.2">
      <c r="A26" s="55"/>
      <c r="B26" s="44" t="s">
        <v>24</v>
      </c>
      <c r="C26" s="45"/>
      <c r="D26" s="71">
        <v>700830.56869999995</v>
      </c>
      <c r="E26" s="71">
        <v>597587.73380000005</v>
      </c>
      <c r="F26" s="72">
        <v>117.27659874199399</v>
      </c>
      <c r="G26" s="71">
        <v>568643.87040000001</v>
      </c>
      <c r="H26" s="72">
        <v>23.245955013463199</v>
      </c>
      <c r="I26" s="71">
        <v>119415.5506</v>
      </c>
      <c r="J26" s="72">
        <v>17.039146968362001</v>
      </c>
      <c r="K26" s="71">
        <v>114990.6633</v>
      </c>
      <c r="L26" s="72">
        <v>20.221912041206501</v>
      </c>
      <c r="M26" s="72">
        <v>3.8480405043459003E-2</v>
      </c>
      <c r="N26" s="71">
        <v>4593816.0488</v>
      </c>
      <c r="O26" s="71">
        <v>154023925.51030001</v>
      </c>
      <c r="P26" s="71">
        <v>47524</v>
      </c>
      <c r="Q26" s="71">
        <v>41952</v>
      </c>
      <c r="R26" s="72">
        <v>13.281845919145701</v>
      </c>
      <c r="S26" s="71">
        <v>14.746876708610399</v>
      </c>
      <c r="T26" s="71">
        <v>14.266327619660601</v>
      </c>
      <c r="U26" s="73">
        <v>3.25864993954441</v>
      </c>
      <c r="V26" s="57"/>
      <c r="W26" s="57"/>
    </row>
    <row r="27" spans="1:23" ht="12" thickBot="1" x14ac:dyDescent="0.2">
      <c r="A27" s="55"/>
      <c r="B27" s="44" t="s">
        <v>25</v>
      </c>
      <c r="C27" s="45"/>
      <c r="D27" s="71">
        <v>229728.0931</v>
      </c>
      <c r="E27" s="71">
        <v>310156.95110000001</v>
      </c>
      <c r="F27" s="72">
        <v>74.068336139250903</v>
      </c>
      <c r="G27" s="71">
        <v>246201.38649999999</v>
      </c>
      <c r="H27" s="72">
        <v>-6.6909831963923496</v>
      </c>
      <c r="I27" s="71">
        <v>63037.029300000002</v>
      </c>
      <c r="J27" s="72">
        <v>27.439843533877301</v>
      </c>
      <c r="K27" s="71">
        <v>79388.1587</v>
      </c>
      <c r="L27" s="72">
        <v>32.245211868455499</v>
      </c>
      <c r="M27" s="72">
        <v>-0.20596433608933201</v>
      </c>
      <c r="N27" s="71">
        <v>1439320.4628999999</v>
      </c>
      <c r="O27" s="71">
        <v>57259239.0251</v>
      </c>
      <c r="P27" s="71">
        <v>32482</v>
      </c>
      <c r="Q27" s="71">
        <v>31517</v>
      </c>
      <c r="R27" s="72">
        <v>3.0618396420979201</v>
      </c>
      <c r="S27" s="71">
        <v>7.0724737731666796</v>
      </c>
      <c r="T27" s="71">
        <v>7.1700556049116404</v>
      </c>
      <c r="U27" s="73">
        <v>-1.37974116093846</v>
      </c>
      <c r="V27" s="57"/>
      <c r="W27" s="57"/>
    </row>
    <row r="28" spans="1:23" ht="12" thickBot="1" x14ac:dyDescent="0.2">
      <c r="A28" s="55"/>
      <c r="B28" s="44" t="s">
        <v>26</v>
      </c>
      <c r="C28" s="45"/>
      <c r="D28" s="71">
        <v>933673.07180000003</v>
      </c>
      <c r="E28" s="71">
        <v>958283.34019999998</v>
      </c>
      <c r="F28" s="72">
        <v>97.431838020385101</v>
      </c>
      <c r="G28" s="71">
        <v>814880.22880000004</v>
      </c>
      <c r="H28" s="72">
        <v>14.5779513113155</v>
      </c>
      <c r="I28" s="71">
        <v>44380.541599999997</v>
      </c>
      <c r="J28" s="72">
        <v>4.7533277911121603</v>
      </c>
      <c r="K28" s="71">
        <v>31123.949199999999</v>
      </c>
      <c r="L28" s="72">
        <v>3.8194507732545402</v>
      </c>
      <c r="M28" s="72">
        <v>0.425928994897601</v>
      </c>
      <c r="N28" s="71">
        <v>6393043.2154000001</v>
      </c>
      <c r="O28" s="71">
        <v>204459990.41350001</v>
      </c>
      <c r="P28" s="71">
        <v>44045</v>
      </c>
      <c r="Q28" s="71">
        <v>45124</v>
      </c>
      <c r="R28" s="72">
        <v>-2.3911887244038699</v>
      </c>
      <c r="S28" s="71">
        <v>21.198162601884398</v>
      </c>
      <c r="T28" s="71">
        <v>20.853899578938002</v>
      </c>
      <c r="U28" s="73">
        <v>1.6240229373266399</v>
      </c>
      <c r="V28" s="57"/>
      <c r="W28" s="57"/>
    </row>
    <row r="29" spans="1:23" ht="12" thickBot="1" x14ac:dyDescent="0.2">
      <c r="A29" s="55"/>
      <c r="B29" s="44" t="s">
        <v>27</v>
      </c>
      <c r="C29" s="45"/>
      <c r="D29" s="71">
        <v>676194.82220000005</v>
      </c>
      <c r="E29" s="71">
        <v>727439.99970000004</v>
      </c>
      <c r="F29" s="72">
        <v>92.955408346924301</v>
      </c>
      <c r="G29" s="71">
        <v>568590.74710000004</v>
      </c>
      <c r="H29" s="72">
        <v>18.9246968313882</v>
      </c>
      <c r="I29" s="71">
        <v>98275.286900000006</v>
      </c>
      <c r="J29" s="72">
        <v>14.5335757792793</v>
      </c>
      <c r="K29" s="71">
        <v>88100.760599999994</v>
      </c>
      <c r="L29" s="72">
        <v>15.494582183994901</v>
      </c>
      <c r="M29" s="72">
        <v>0.115487383204272</v>
      </c>
      <c r="N29" s="71">
        <v>4175987.3103</v>
      </c>
      <c r="O29" s="71">
        <v>152017521.05109999</v>
      </c>
      <c r="P29" s="71">
        <v>100215</v>
      </c>
      <c r="Q29" s="71">
        <v>91994</v>
      </c>
      <c r="R29" s="72">
        <v>8.9364523773289601</v>
      </c>
      <c r="S29" s="71">
        <v>6.7474412233697603</v>
      </c>
      <c r="T29" s="71">
        <v>6.9269267039154698</v>
      </c>
      <c r="U29" s="73">
        <v>-2.6600525236747399</v>
      </c>
      <c r="V29" s="57"/>
      <c r="W29" s="57"/>
    </row>
    <row r="30" spans="1:23" ht="12" thickBot="1" x14ac:dyDescent="0.2">
      <c r="A30" s="55"/>
      <c r="B30" s="44" t="s">
        <v>28</v>
      </c>
      <c r="C30" s="45"/>
      <c r="D30" s="71">
        <v>1296363.5671999999</v>
      </c>
      <c r="E30" s="71">
        <v>1219897.8824</v>
      </c>
      <c r="F30" s="72">
        <v>106.26820374911701</v>
      </c>
      <c r="G30" s="71">
        <v>1075732.8677999999</v>
      </c>
      <c r="H30" s="72">
        <v>20.509803688643899</v>
      </c>
      <c r="I30" s="71">
        <v>136919.31479999999</v>
      </c>
      <c r="J30" s="72">
        <v>10.561799040351801</v>
      </c>
      <c r="K30" s="71">
        <v>163900.7635</v>
      </c>
      <c r="L30" s="72">
        <v>15.2361955654656</v>
      </c>
      <c r="M30" s="72">
        <v>-0.16462064070860799</v>
      </c>
      <c r="N30" s="71">
        <v>8939669.8668000009</v>
      </c>
      <c r="O30" s="71">
        <v>282814050.3251</v>
      </c>
      <c r="P30" s="71">
        <v>81664</v>
      </c>
      <c r="Q30" s="71">
        <v>75060</v>
      </c>
      <c r="R30" s="72">
        <v>8.7982946975752707</v>
      </c>
      <c r="S30" s="71">
        <v>15.8743579447492</v>
      </c>
      <c r="T30" s="71">
        <v>15.627387021049801</v>
      </c>
      <c r="U30" s="73">
        <v>1.5557852768532501</v>
      </c>
      <c r="V30" s="57"/>
      <c r="W30" s="57"/>
    </row>
    <row r="31" spans="1:23" ht="12" thickBot="1" x14ac:dyDescent="0.2">
      <c r="A31" s="55"/>
      <c r="B31" s="44" t="s">
        <v>29</v>
      </c>
      <c r="C31" s="45"/>
      <c r="D31" s="71">
        <v>734305.02269999997</v>
      </c>
      <c r="E31" s="71">
        <v>795904.58180000004</v>
      </c>
      <c r="F31" s="72">
        <v>92.260434164019102</v>
      </c>
      <c r="G31" s="71">
        <v>620373.27209999994</v>
      </c>
      <c r="H31" s="72">
        <v>18.365032106288901</v>
      </c>
      <c r="I31" s="71">
        <v>23073.094300000001</v>
      </c>
      <c r="J31" s="72">
        <v>3.1421675716123398</v>
      </c>
      <c r="K31" s="71">
        <v>30276.287199999999</v>
      </c>
      <c r="L31" s="72">
        <v>4.8803339153398699</v>
      </c>
      <c r="M31" s="72">
        <v>-0.23791533130918399</v>
      </c>
      <c r="N31" s="71">
        <v>8138004.0122999996</v>
      </c>
      <c r="O31" s="71">
        <v>270156785.79879999</v>
      </c>
      <c r="P31" s="71">
        <v>28406</v>
      </c>
      <c r="Q31" s="71">
        <v>27887</v>
      </c>
      <c r="R31" s="72">
        <v>1.8610822246925001</v>
      </c>
      <c r="S31" s="71">
        <v>25.850349317045701</v>
      </c>
      <c r="T31" s="71">
        <v>25.031032283859901</v>
      </c>
      <c r="U31" s="73">
        <v>3.1694621342914702</v>
      </c>
      <c r="V31" s="57"/>
      <c r="W31" s="57"/>
    </row>
    <row r="32" spans="1:23" ht="12" thickBot="1" x14ac:dyDescent="0.2">
      <c r="A32" s="55"/>
      <c r="B32" s="44" t="s">
        <v>30</v>
      </c>
      <c r="C32" s="45"/>
      <c r="D32" s="71">
        <v>114636.6127</v>
      </c>
      <c r="E32" s="71">
        <v>137680.5925</v>
      </c>
      <c r="F32" s="72">
        <v>83.262724701014093</v>
      </c>
      <c r="G32" s="71">
        <v>117530.6623</v>
      </c>
      <c r="H32" s="72">
        <v>-2.4623783643904402</v>
      </c>
      <c r="I32" s="71">
        <v>29553.047999999999</v>
      </c>
      <c r="J32" s="72">
        <v>25.779763815369598</v>
      </c>
      <c r="K32" s="71">
        <v>33480.711799999997</v>
      </c>
      <c r="L32" s="72">
        <v>28.4867890172691</v>
      </c>
      <c r="M32" s="72">
        <v>-0.11731123948207101</v>
      </c>
      <c r="N32" s="71">
        <v>717193.35880000005</v>
      </c>
      <c r="O32" s="71">
        <v>29139999.955699999</v>
      </c>
      <c r="P32" s="71">
        <v>26027</v>
      </c>
      <c r="Q32" s="71">
        <v>23402</v>
      </c>
      <c r="R32" s="72">
        <v>11.216990000854601</v>
      </c>
      <c r="S32" s="71">
        <v>4.4045265570369203</v>
      </c>
      <c r="T32" s="71">
        <v>4.7641902230578603</v>
      </c>
      <c r="U32" s="73">
        <v>-8.1657735823233093</v>
      </c>
      <c r="V32" s="57"/>
      <c r="W32" s="57"/>
    </row>
    <row r="33" spans="1:23" ht="12" thickBot="1" x14ac:dyDescent="0.2">
      <c r="A33" s="55"/>
      <c r="B33" s="44" t="s">
        <v>31</v>
      </c>
      <c r="C33" s="4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6.1062000000000003</v>
      </c>
      <c r="O33" s="71">
        <v>179.10159999999999</v>
      </c>
      <c r="P33" s="74"/>
      <c r="Q33" s="71">
        <v>1</v>
      </c>
      <c r="R33" s="74"/>
      <c r="S33" s="74"/>
      <c r="T33" s="71">
        <v>6.1062000000000003</v>
      </c>
      <c r="U33" s="75"/>
      <c r="V33" s="57"/>
      <c r="W33" s="57"/>
    </row>
    <row r="34" spans="1:23" ht="12" thickBot="1" x14ac:dyDescent="0.2">
      <c r="A34" s="55"/>
      <c r="B34" s="44" t="s">
        <v>71</v>
      </c>
      <c r="C34" s="4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57"/>
      <c r="W34" s="57"/>
    </row>
    <row r="35" spans="1:23" ht="12" thickBot="1" x14ac:dyDescent="0.2">
      <c r="A35" s="55"/>
      <c r="B35" s="44" t="s">
        <v>32</v>
      </c>
      <c r="C35" s="45"/>
      <c r="D35" s="71">
        <v>205313.0214</v>
      </c>
      <c r="E35" s="71">
        <v>170922.41529999999</v>
      </c>
      <c r="F35" s="72">
        <v>120.12059450461101</v>
      </c>
      <c r="G35" s="71">
        <v>133626.22760000001</v>
      </c>
      <c r="H35" s="72">
        <v>53.647248064645602</v>
      </c>
      <c r="I35" s="71">
        <v>17561.377</v>
      </c>
      <c r="J35" s="72">
        <v>8.55346479256478</v>
      </c>
      <c r="K35" s="71">
        <v>21387.968700000001</v>
      </c>
      <c r="L35" s="72">
        <v>16.005816435994301</v>
      </c>
      <c r="M35" s="72">
        <v>-0.17891328314876401</v>
      </c>
      <c r="N35" s="71">
        <v>1130351.7374</v>
      </c>
      <c r="O35" s="71">
        <v>41495624.365199998</v>
      </c>
      <c r="P35" s="71">
        <v>15245</v>
      </c>
      <c r="Q35" s="71">
        <v>10093</v>
      </c>
      <c r="R35" s="72">
        <v>51.045278906172598</v>
      </c>
      <c r="S35" s="71">
        <v>13.4675645391932</v>
      </c>
      <c r="T35" s="71">
        <v>14.588405221440601</v>
      </c>
      <c r="U35" s="73">
        <v>-8.3225194799368793</v>
      </c>
      <c r="V35" s="57"/>
      <c r="W35" s="57"/>
    </row>
    <row r="36" spans="1:23" ht="12" customHeight="1" thickBot="1" x14ac:dyDescent="0.2">
      <c r="A36" s="55"/>
      <c r="B36" s="44" t="s">
        <v>70</v>
      </c>
      <c r="C36" s="45"/>
      <c r="D36" s="71">
        <v>62197.47</v>
      </c>
      <c r="E36" s="74"/>
      <c r="F36" s="74"/>
      <c r="G36" s="74"/>
      <c r="H36" s="74"/>
      <c r="I36" s="71">
        <v>2339.09</v>
      </c>
      <c r="J36" s="72">
        <v>3.7607478246301702</v>
      </c>
      <c r="K36" s="74"/>
      <c r="L36" s="74"/>
      <c r="M36" s="74"/>
      <c r="N36" s="71">
        <v>430557.51</v>
      </c>
      <c r="O36" s="71">
        <v>14124277.15</v>
      </c>
      <c r="P36" s="71">
        <v>55</v>
      </c>
      <c r="Q36" s="71">
        <v>52</v>
      </c>
      <c r="R36" s="72">
        <v>5.7692307692307701</v>
      </c>
      <c r="S36" s="71">
        <v>1130.86309090909</v>
      </c>
      <c r="T36" s="71">
        <v>1464.4475</v>
      </c>
      <c r="U36" s="73">
        <v>-29.498213512543199</v>
      </c>
      <c r="V36" s="57"/>
      <c r="W36" s="57"/>
    </row>
    <row r="37" spans="1:23" ht="12" thickBot="1" x14ac:dyDescent="0.2">
      <c r="A37" s="55"/>
      <c r="B37" s="44" t="s">
        <v>36</v>
      </c>
      <c r="C37" s="45"/>
      <c r="D37" s="71">
        <v>129231.7</v>
      </c>
      <c r="E37" s="71">
        <v>159272.30119999999</v>
      </c>
      <c r="F37" s="72">
        <v>81.138841484887195</v>
      </c>
      <c r="G37" s="71">
        <v>179012.97</v>
      </c>
      <c r="H37" s="72">
        <v>-27.808750393896101</v>
      </c>
      <c r="I37" s="71">
        <v>-10857.49</v>
      </c>
      <c r="J37" s="72">
        <v>-8.4015686553686102</v>
      </c>
      <c r="K37" s="71">
        <v>-25826.53</v>
      </c>
      <c r="L37" s="72">
        <v>-14.427183683953199</v>
      </c>
      <c r="M37" s="72">
        <v>-0.57959934997074702</v>
      </c>
      <c r="N37" s="71">
        <v>1921640.48</v>
      </c>
      <c r="O37" s="71">
        <v>106522853.98</v>
      </c>
      <c r="P37" s="71">
        <v>76</v>
      </c>
      <c r="Q37" s="71">
        <v>63</v>
      </c>
      <c r="R37" s="72">
        <v>20.634920634920601</v>
      </c>
      <c r="S37" s="71">
        <v>1700.41710526316</v>
      </c>
      <c r="T37" s="71">
        <v>2513.1873015873002</v>
      </c>
      <c r="U37" s="73">
        <v>-47.7982839509462</v>
      </c>
      <c r="V37" s="57"/>
      <c r="W37" s="57"/>
    </row>
    <row r="38" spans="1:23" ht="12" thickBot="1" x14ac:dyDescent="0.2">
      <c r="A38" s="55"/>
      <c r="B38" s="44" t="s">
        <v>37</v>
      </c>
      <c r="C38" s="45"/>
      <c r="D38" s="71">
        <v>304182.96000000002</v>
      </c>
      <c r="E38" s="71">
        <v>127565.5304</v>
      </c>
      <c r="F38" s="72">
        <v>238.45231470146399</v>
      </c>
      <c r="G38" s="71">
        <v>213088.46</v>
      </c>
      <c r="H38" s="72">
        <v>42.749616755407601</v>
      </c>
      <c r="I38" s="71">
        <v>-19804.009999999998</v>
      </c>
      <c r="J38" s="72">
        <v>-6.5105586453626501</v>
      </c>
      <c r="K38" s="71">
        <v>-1610.73</v>
      </c>
      <c r="L38" s="72">
        <v>-0.75589733953682903</v>
      </c>
      <c r="M38" s="72">
        <v>11.295052553811001</v>
      </c>
      <c r="N38" s="71">
        <v>2473070.65</v>
      </c>
      <c r="O38" s="71">
        <v>112769813.73</v>
      </c>
      <c r="P38" s="71">
        <v>128</v>
      </c>
      <c r="Q38" s="71">
        <v>107</v>
      </c>
      <c r="R38" s="72">
        <v>19.6261682242991</v>
      </c>
      <c r="S38" s="71">
        <v>2376.4293750000002</v>
      </c>
      <c r="T38" s="71">
        <v>2436.2009345794399</v>
      </c>
      <c r="U38" s="73">
        <v>-2.5151835021160198</v>
      </c>
      <c r="V38" s="57"/>
      <c r="W38" s="57"/>
    </row>
    <row r="39" spans="1:23" ht="12" thickBot="1" x14ac:dyDescent="0.2">
      <c r="A39" s="55"/>
      <c r="B39" s="44" t="s">
        <v>38</v>
      </c>
      <c r="C39" s="45"/>
      <c r="D39" s="71">
        <v>172000.18</v>
      </c>
      <c r="E39" s="71">
        <v>92206.709000000003</v>
      </c>
      <c r="F39" s="72">
        <v>186.53759782273499</v>
      </c>
      <c r="G39" s="71">
        <v>178856.68</v>
      </c>
      <c r="H39" s="72">
        <v>-3.8335163103776702</v>
      </c>
      <c r="I39" s="71">
        <v>-32186.95</v>
      </c>
      <c r="J39" s="72">
        <v>-18.713323439545199</v>
      </c>
      <c r="K39" s="71">
        <v>-19362.419999999998</v>
      </c>
      <c r="L39" s="72">
        <v>-10.825662200595501</v>
      </c>
      <c r="M39" s="72">
        <v>0.66234127758823502</v>
      </c>
      <c r="N39" s="71">
        <v>1702703.88</v>
      </c>
      <c r="O39" s="71">
        <v>73377909.200000003</v>
      </c>
      <c r="P39" s="71">
        <v>120</v>
      </c>
      <c r="Q39" s="71">
        <v>129</v>
      </c>
      <c r="R39" s="72">
        <v>-6.9767441860465098</v>
      </c>
      <c r="S39" s="71">
        <v>1433.3348333333299</v>
      </c>
      <c r="T39" s="71">
        <v>1526.0601550387601</v>
      </c>
      <c r="U39" s="73">
        <v>-6.4692017209814399</v>
      </c>
      <c r="V39" s="57"/>
      <c r="W39" s="57"/>
    </row>
    <row r="40" spans="1:23" ht="12" thickBot="1" x14ac:dyDescent="0.2">
      <c r="A40" s="55"/>
      <c r="B40" s="44" t="s">
        <v>73</v>
      </c>
      <c r="C40" s="45"/>
      <c r="D40" s="74"/>
      <c r="E40" s="74"/>
      <c r="F40" s="74"/>
      <c r="G40" s="71">
        <v>0.01</v>
      </c>
      <c r="H40" s="74"/>
      <c r="I40" s="74"/>
      <c r="J40" s="74"/>
      <c r="K40" s="71">
        <v>0</v>
      </c>
      <c r="L40" s="72">
        <v>0</v>
      </c>
      <c r="M40" s="74"/>
      <c r="N40" s="71">
        <v>80.790000000000006</v>
      </c>
      <c r="O40" s="71">
        <v>3957.21</v>
      </c>
      <c r="P40" s="74"/>
      <c r="Q40" s="74"/>
      <c r="R40" s="74"/>
      <c r="S40" s="74"/>
      <c r="T40" s="74"/>
      <c r="U40" s="75"/>
      <c r="V40" s="57"/>
      <c r="W40" s="57"/>
    </row>
    <row r="41" spans="1:23" ht="12" customHeight="1" thickBot="1" x14ac:dyDescent="0.2">
      <c r="A41" s="55"/>
      <c r="B41" s="44" t="s">
        <v>33</v>
      </c>
      <c r="C41" s="45"/>
      <c r="D41" s="71">
        <v>119056.4106</v>
      </c>
      <c r="E41" s="71">
        <v>93968.826799999995</v>
      </c>
      <c r="F41" s="72">
        <v>126.697772712855</v>
      </c>
      <c r="G41" s="71">
        <v>205200.8554</v>
      </c>
      <c r="H41" s="72">
        <v>-41.9805485859588</v>
      </c>
      <c r="I41" s="71">
        <v>6821.9669999999996</v>
      </c>
      <c r="J41" s="72">
        <v>5.7300291228501097</v>
      </c>
      <c r="K41" s="71">
        <v>11816.0003</v>
      </c>
      <c r="L41" s="72">
        <v>5.7582607426109202</v>
      </c>
      <c r="M41" s="72">
        <v>-0.42265006543711803</v>
      </c>
      <c r="N41" s="71">
        <v>866035.97549999994</v>
      </c>
      <c r="O41" s="71">
        <v>45711831.6558</v>
      </c>
      <c r="P41" s="71">
        <v>189</v>
      </c>
      <c r="Q41" s="71">
        <v>221</v>
      </c>
      <c r="R41" s="72">
        <v>-14.4796380090498</v>
      </c>
      <c r="S41" s="71">
        <v>629.92809841269798</v>
      </c>
      <c r="T41" s="71">
        <v>642.68670452488698</v>
      </c>
      <c r="U41" s="73">
        <v>-2.0254067320282698</v>
      </c>
      <c r="V41" s="57"/>
      <c r="W41" s="57"/>
    </row>
    <row r="42" spans="1:23" ht="12" thickBot="1" x14ac:dyDescent="0.2">
      <c r="A42" s="55"/>
      <c r="B42" s="44" t="s">
        <v>34</v>
      </c>
      <c r="C42" s="45"/>
      <c r="D42" s="71">
        <v>337052.43670000002</v>
      </c>
      <c r="E42" s="71">
        <v>293004.51650000003</v>
      </c>
      <c r="F42" s="72">
        <v>115.03318813176</v>
      </c>
      <c r="G42" s="71">
        <v>409243.12449999998</v>
      </c>
      <c r="H42" s="72">
        <v>-17.640049026651401</v>
      </c>
      <c r="I42" s="71">
        <v>19150.194299999999</v>
      </c>
      <c r="J42" s="72">
        <v>5.6816661785611098</v>
      </c>
      <c r="K42" s="71">
        <v>19906.557199999999</v>
      </c>
      <c r="L42" s="72">
        <v>4.8642374198274396</v>
      </c>
      <c r="M42" s="72">
        <v>-3.7995666071278002E-2</v>
      </c>
      <c r="N42" s="71">
        <v>2493950.8862999999</v>
      </c>
      <c r="O42" s="71">
        <v>116730499.60250001</v>
      </c>
      <c r="P42" s="71">
        <v>1706</v>
      </c>
      <c r="Q42" s="71">
        <v>1690</v>
      </c>
      <c r="R42" s="72">
        <v>0.94674556213016903</v>
      </c>
      <c r="S42" s="71">
        <v>197.56883745603801</v>
      </c>
      <c r="T42" s="71">
        <v>184.659718165681</v>
      </c>
      <c r="U42" s="73">
        <v>6.5339855498362898</v>
      </c>
      <c r="V42" s="57"/>
      <c r="W42" s="57"/>
    </row>
    <row r="43" spans="1:23" ht="12" thickBot="1" x14ac:dyDescent="0.2">
      <c r="A43" s="55"/>
      <c r="B43" s="44" t="s">
        <v>39</v>
      </c>
      <c r="C43" s="45"/>
      <c r="D43" s="71">
        <v>53269.26</v>
      </c>
      <c r="E43" s="71">
        <v>68533.596399999995</v>
      </c>
      <c r="F43" s="72">
        <v>77.727221097651295</v>
      </c>
      <c r="G43" s="71">
        <v>51172.69</v>
      </c>
      <c r="H43" s="72">
        <v>4.0970486405932602</v>
      </c>
      <c r="I43" s="71">
        <v>-6417.1</v>
      </c>
      <c r="J43" s="72">
        <v>-12.0465349058725</v>
      </c>
      <c r="K43" s="71">
        <v>-3287.27</v>
      </c>
      <c r="L43" s="72">
        <v>-6.4238757040132199</v>
      </c>
      <c r="M43" s="72">
        <v>0.95210615495532802</v>
      </c>
      <c r="N43" s="71">
        <v>683978.55</v>
      </c>
      <c r="O43" s="71">
        <v>47615822.380000003</v>
      </c>
      <c r="P43" s="71">
        <v>37</v>
      </c>
      <c r="Q43" s="71">
        <v>59</v>
      </c>
      <c r="R43" s="72">
        <v>-37.288135593220296</v>
      </c>
      <c r="S43" s="71">
        <v>1439.70972972973</v>
      </c>
      <c r="T43" s="71">
        <v>1163.7271186440701</v>
      </c>
      <c r="U43" s="73">
        <v>19.169323189714799</v>
      </c>
      <c r="V43" s="57"/>
      <c r="W43" s="57"/>
    </row>
    <row r="44" spans="1:23" ht="12" thickBot="1" x14ac:dyDescent="0.2">
      <c r="A44" s="55"/>
      <c r="B44" s="44" t="s">
        <v>40</v>
      </c>
      <c r="C44" s="45"/>
      <c r="D44" s="71">
        <v>52143.57</v>
      </c>
      <c r="E44" s="71">
        <v>13945.684800000001</v>
      </c>
      <c r="F44" s="72">
        <v>373.904693443236</v>
      </c>
      <c r="G44" s="71">
        <v>43447.03</v>
      </c>
      <c r="H44" s="72">
        <v>20.016419994646402</v>
      </c>
      <c r="I44" s="71">
        <v>7048.88</v>
      </c>
      <c r="J44" s="72">
        <v>13.5182151893321</v>
      </c>
      <c r="K44" s="71">
        <v>5609</v>
      </c>
      <c r="L44" s="72">
        <v>12.909973362966401</v>
      </c>
      <c r="M44" s="72">
        <v>0.25670886075949401</v>
      </c>
      <c r="N44" s="71">
        <v>552368.53</v>
      </c>
      <c r="O44" s="71">
        <v>18870189.620000001</v>
      </c>
      <c r="P44" s="71">
        <v>62</v>
      </c>
      <c r="Q44" s="71">
        <v>49</v>
      </c>
      <c r="R44" s="72">
        <v>26.530612244897998</v>
      </c>
      <c r="S44" s="71">
        <v>841.02532258064502</v>
      </c>
      <c r="T44" s="71">
        <v>948.19510204081598</v>
      </c>
      <c r="U44" s="73">
        <v>-12.742752992421901</v>
      </c>
      <c r="V44" s="57"/>
      <c r="W44" s="57"/>
    </row>
    <row r="45" spans="1:23" ht="12" thickBot="1" x14ac:dyDescent="0.2">
      <c r="A45" s="56"/>
      <c r="B45" s="44" t="s">
        <v>35</v>
      </c>
      <c r="C45" s="45"/>
      <c r="D45" s="76">
        <v>9066.1787999999997</v>
      </c>
      <c r="E45" s="77"/>
      <c r="F45" s="77"/>
      <c r="G45" s="76">
        <v>21773.352900000002</v>
      </c>
      <c r="H45" s="78">
        <v>-58.361126824890597</v>
      </c>
      <c r="I45" s="76">
        <v>872.85950000000003</v>
      </c>
      <c r="J45" s="78">
        <v>9.6276448904802105</v>
      </c>
      <c r="K45" s="76">
        <v>3637.7846</v>
      </c>
      <c r="L45" s="78">
        <v>16.707507643436902</v>
      </c>
      <c r="M45" s="78">
        <v>-0.76005739867060895</v>
      </c>
      <c r="N45" s="76">
        <v>82795.598100000003</v>
      </c>
      <c r="O45" s="76">
        <v>5947262.1180999996</v>
      </c>
      <c r="P45" s="76">
        <v>20</v>
      </c>
      <c r="Q45" s="76">
        <v>15</v>
      </c>
      <c r="R45" s="78">
        <v>33.3333333333333</v>
      </c>
      <c r="S45" s="76">
        <v>453.30894000000001</v>
      </c>
      <c r="T45" s="76">
        <v>654.35493333333295</v>
      </c>
      <c r="U45" s="79">
        <v>-44.3507673449664</v>
      </c>
      <c r="V45" s="57"/>
      <c r="W45" s="57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0:C20"/>
    <mergeCell ref="B21:C21"/>
    <mergeCell ref="B22:C22"/>
    <mergeCell ref="B23:C23"/>
    <mergeCell ref="B24:C24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13:C13"/>
    <mergeCell ref="B14:C14"/>
    <mergeCell ref="B15:C15"/>
    <mergeCell ref="B16:C16"/>
    <mergeCell ref="B17:C17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74215</v>
      </c>
      <c r="D2" s="32">
        <v>547482.76637008495</v>
      </c>
      <c r="E2" s="32">
        <v>423210.444050427</v>
      </c>
      <c r="F2" s="32">
        <v>124272.32231965799</v>
      </c>
      <c r="G2" s="32">
        <v>423210.444050427</v>
      </c>
      <c r="H2" s="32">
        <v>0.226988555536838</v>
      </c>
    </row>
    <row r="3" spans="1:8" ht="14.25" x14ac:dyDescent="0.2">
      <c r="A3" s="32">
        <v>2</v>
      </c>
      <c r="B3" s="33">
        <v>13</v>
      </c>
      <c r="C3" s="32">
        <v>10717</v>
      </c>
      <c r="D3" s="32">
        <v>97226.355589070401</v>
      </c>
      <c r="E3" s="32">
        <v>77234.510416579695</v>
      </c>
      <c r="F3" s="32">
        <v>19991.845172490699</v>
      </c>
      <c r="G3" s="32">
        <v>77234.510416579695</v>
      </c>
      <c r="H3" s="32">
        <v>0.20562166555935499</v>
      </c>
    </row>
    <row r="4" spans="1:8" ht="14.25" x14ac:dyDescent="0.2">
      <c r="A4" s="32">
        <v>3</v>
      </c>
      <c r="B4" s="33">
        <v>14</v>
      </c>
      <c r="C4" s="32">
        <v>116709</v>
      </c>
      <c r="D4" s="32">
        <v>168792.83618888899</v>
      </c>
      <c r="E4" s="32">
        <v>124194.98675128201</v>
      </c>
      <c r="F4" s="32">
        <v>44597.849437606797</v>
      </c>
      <c r="G4" s="32">
        <v>124194.98675128201</v>
      </c>
      <c r="H4" s="32">
        <v>0.26421648243234302</v>
      </c>
    </row>
    <row r="5" spans="1:8" ht="14.25" x14ac:dyDescent="0.2">
      <c r="A5" s="32">
        <v>4</v>
      </c>
      <c r="B5" s="33">
        <v>15</v>
      </c>
      <c r="C5" s="32">
        <v>4119</v>
      </c>
      <c r="D5" s="32">
        <v>45748.417147863198</v>
      </c>
      <c r="E5" s="32">
        <v>36396.078135042699</v>
      </c>
      <c r="F5" s="32">
        <v>9352.3390128205101</v>
      </c>
      <c r="G5" s="32">
        <v>36396.078135042699</v>
      </c>
      <c r="H5" s="32">
        <v>0.204429783495959</v>
      </c>
    </row>
    <row r="6" spans="1:8" ht="14.25" x14ac:dyDescent="0.2">
      <c r="A6" s="32">
        <v>5</v>
      </c>
      <c r="B6" s="33">
        <v>16</v>
      </c>
      <c r="C6" s="32">
        <v>2021</v>
      </c>
      <c r="D6" s="32">
        <v>98266.793031623907</v>
      </c>
      <c r="E6" s="32">
        <v>89326.279051282094</v>
      </c>
      <c r="F6" s="32">
        <v>8940.5139803418806</v>
      </c>
      <c r="G6" s="32">
        <v>89326.279051282094</v>
      </c>
      <c r="H6" s="32">
        <v>9.0982046981676404E-2</v>
      </c>
    </row>
    <row r="7" spans="1:8" ht="14.25" x14ac:dyDescent="0.2">
      <c r="A7" s="32">
        <v>6</v>
      </c>
      <c r="B7" s="33">
        <v>17</v>
      </c>
      <c r="C7" s="32">
        <v>21897</v>
      </c>
      <c r="D7" s="32">
        <v>239688.559323077</v>
      </c>
      <c r="E7" s="32">
        <v>182442.765723077</v>
      </c>
      <c r="F7" s="32">
        <v>57245.793599999997</v>
      </c>
      <c r="G7" s="32">
        <v>182442.765723077</v>
      </c>
      <c r="H7" s="32">
        <v>0.23883406768213</v>
      </c>
    </row>
    <row r="8" spans="1:8" ht="14.25" x14ac:dyDescent="0.2">
      <c r="A8" s="32">
        <v>7</v>
      </c>
      <c r="B8" s="33">
        <v>18</v>
      </c>
      <c r="C8" s="32">
        <v>54263</v>
      </c>
      <c r="D8" s="32">
        <v>113168.33105299099</v>
      </c>
      <c r="E8" s="32">
        <v>91574.0300333333</v>
      </c>
      <c r="F8" s="32">
        <v>21594.301019658102</v>
      </c>
      <c r="G8" s="32">
        <v>91574.0300333333</v>
      </c>
      <c r="H8" s="32">
        <v>0.19081575930943501</v>
      </c>
    </row>
    <row r="9" spans="1:8" ht="14.25" x14ac:dyDescent="0.2">
      <c r="A9" s="32">
        <v>8</v>
      </c>
      <c r="B9" s="33">
        <v>19</v>
      </c>
      <c r="C9" s="32">
        <v>17233</v>
      </c>
      <c r="D9" s="32">
        <v>93735.334889743594</v>
      </c>
      <c r="E9" s="32">
        <v>77839.931358119706</v>
      </c>
      <c r="F9" s="32">
        <v>15895.403531623901</v>
      </c>
      <c r="G9" s="32">
        <v>77839.931358119706</v>
      </c>
      <c r="H9" s="32">
        <v>0.16957749764612201</v>
      </c>
    </row>
    <row r="10" spans="1:8" ht="14.25" x14ac:dyDescent="0.2">
      <c r="A10" s="32">
        <v>9</v>
      </c>
      <c r="B10" s="33">
        <v>21</v>
      </c>
      <c r="C10" s="32">
        <v>237431</v>
      </c>
      <c r="D10" s="32">
        <v>871380.139838462</v>
      </c>
      <c r="E10" s="32">
        <v>823978.85804273502</v>
      </c>
      <c r="F10" s="32">
        <v>47401.2817957265</v>
      </c>
      <c r="G10" s="32">
        <v>823978.85804273502</v>
      </c>
      <c r="H10" s="35">
        <v>5.43979368229736E-2</v>
      </c>
    </row>
    <row r="11" spans="1:8" ht="14.25" x14ac:dyDescent="0.2">
      <c r="A11" s="32">
        <v>10</v>
      </c>
      <c r="B11" s="33">
        <v>22</v>
      </c>
      <c r="C11" s="32">
        <v>44233</v>
      </c>
      <c r="D11" s="32">
        <v>507629.80910341901</v>
      </c>
      <c r="E11" s="32">
        <v>451283.78466923098</v>
      </c>
      <c r="F11" s="32">
        <v>56346.024434188002</v>
      </c>
      <c r="G11" s="32">
        <v>451283.78466923098</v>
      </c>
      <c r="H11" s="32">
        <v>0.11099825783223199</v>
      </c>
    </row>
    <row r="12" spans="1:8" ht="14.25" x14ac:dyDescent="0.2">
      <c r="A12" s="32">
        <v>11</v>
      </c>
      <c r="B12" s="33">
        <v>23</v>
      </c>
      <c r="C12" s="32">
        <v>292084.93699999998</v>
      </c>
      <c r="D12" s="32">
        <v>1725404.70704456</v>
      </c>
      <c r="E12" s="32">
        <v>1508899.7547661201</v>
      </c>
      <c r="F12" s="32">
        <v>216504.95227843599</v>
      </c>
      <c r="G12" s="32">
        <v>1508899.7547661201</v>
      </c>
      <c r="H12" s="32">
        <v>0.12548067789225301</v>
      </c>
    </row>
    <row r="13" spans="1:8" ht="14.25" x14ac:dyDescent="0.2">
      <c r="A13" s="32">
        <v>12</v>
      </c>
      <c r="B13" s="33">
        <v>24</v>
      </c>
      <c r="C13" s="32">
        <v>15766</v>
      </c>
      <c r="D13" s="32">
        <v>410754.69192222197</v>
      </c>
      <c r="E13" s="32">
        <v>374585.00858632498</v>
      </c>
      <c r="F13" s="32">
        <v>36169.683335897404</v>
      </c>
      <c r="G13" s="32">
        <v>374585.00858632498</v>
      </c>
      <c r="H13" s="32">
        <v>8.8056652905492E-2</v>
      </c>
    </row>
    <row r="14" spans="1:8" ht="14.25" x14ac:dyDescent="0.2">
      <c r="A14" s="32">
        <v>13</v>
      </c>
      <c r="B14" s="33">
        <v>25</v>
      </c>
      <c r="C14" s="32">
        <v>96421</v>
      </c>
      <c r="D14" s="32">
        <v>951386.92180000001</v>
      </c>
      <c r="E14" s="32">
        <v>870315.17680000002</v>
      </c>
      <c r="F14" s="32">
        <v>81071.744999999995</v>
      </c>
      <c r="G14" s="32">
        <v>870315.17680000002</v>
      </c>
      <c r="H14" s="32">
        <v>8.5214273123088893E-2</v>
      </c>
    </row>
    <row r="15" spans="1:8" ht="14.25" x14ac:dyDescent="0.2">
      <c r="A15" s="32">
        <v>14</v>
      </c>
      <c r="B15" s="33">
        <v>26</v>
      </c>
      <c r="C15" s="32">
        <v>75634</v>
      </c>
      <c r="D15" s="32">
        <v>364467.2463</v>
      </c>
      <c r="E15" s="32">
        <v>327773.65830000001</v>
      </c>
      <c r="F15" s="32">
        <v>36693.588000000003</v>
      </c>
      <c r="G15" s="32">
        <v>327773.65830000001</v>
      </c>
      <c r="H15" s="32">
        <v>0.100677326625386</v>
      </c>
    </row>
    <row r="16" spans="1:8" ht="14.25" x14ac:dyDescent="0.2">
      <c r="A16" s="32">
        <v>15</v>
      </c>
      <c r="B16" s="33">
        <v>27</v>
      </c>
      <c r="C16" s="32">
        <v>203643.073</v>
      </c>
      <c r="D16" s="32">
        <v>1381117.18023333</v>
      </c>
      <c r="E16" s="32">
        <v>1211771.2253</v>
      </c>
      <c r="F16" s="32">
        <v>169345.95493333301</v>
      </c>
      <c r="G16" s="32">
        <v>1211771.2253</v>
      </c>
      <c r="H16" s="32">
        <v>0.122615196854421</v>
      </c>
    </row>
    <row r="17" spans="1:8" ht="14.25" x14ac:dyDescent="0.2">
      <c r="A17" s="32">
        <v>16</v>
      </c>
      <c r="B17" s="33">
        <v>29</v>
      </c>
      <c r="C17" s="32">
        <v>193729</v>
      </c>
      <c r="D17" s="32">
        <v>2400216.8603299102</v>
      </c>
      <c r="E17" s="32">
        <v>2139061.79912906</v>
      </c>
      <c r="F17" s="32">
        <v>261155.06120085501</v>
      </c>
      <c r="G17" s="32">
        <v>2139061.79912906</v>
      </c>
      <c r="H17" s="32">
        <v>0.10880477740038801</v>
      </c>
    </row>
    <row r="18" spans="1:8" ht="14.25" x14ac:dyDescent="0.2">
      <c r="A18" s="32">
        <v>17</v>
      </c>
      <c r="B18" s="33">
        <v>31</v>
      </c>
      <c r="C18" s="32">
        <v>31702.288</v>
      </c>
      <c r="D18" s="32">
        <v>295331.77122365899</v>
      </c>
      <c r="E18" s="32">
        <v>255982.10439561601</v>
      </c>
      <c r="F18" s="32">
        <v>39349.666828043497</v>
      </c>
      <c r="G18" s="32">
        <v>255982.10439561601</v>
      </c>
      <c r="H18" s="32">
        <v>0.13323885427227999</v>
      </c>
    </row>
    <row r="19" spans="1:8" ht="14.25" x14ac:dyDescent="0.2">
      <c r="A19" s="32">
        <v>18</v>
      </c>
      <c r="B19" s="33">
        <v>32</v>
      </c>
      <c r="C19" s="32">
        <v>19121.143</v>
      </c>
      <c r="D19" s="32">
        <v>272953.35099873698</v>
      </c>
      <c r="E19" s="32">
        <v>252666.196668046</v>
      </c>
      <c r="F19" s="32">
        <v>20287.154330690399</v>
      </c>
      <c r="G19" s="32">
        <v>252666.196668046</v>
      </c>
      <c r="H19" s="32">
        <v>7.4324620879207604E-2</v>
      </c>
    </row>
    <row r="20" spans="1:8" ht="14.25" x14ac:dyDescent="0.2">
      <c r="A20" s="32">
        <v>19</v>
      </c>
      <c r="B20" s="33">
        <v>33</v>
      </c>
      <c r="C20" s="32">
        <v>58655.796000000002</v>
      </c>
      <c r="D20" s="32">
        <v>700830.57947712694</v>
      </c>
      <c r="E20" s="32">
        <v>581414.98244773399</v>
      </c>
      <c r="F20" s="32">
        <v>119415.597029393</v>
      </c>
      <c r="G20" s="32">
        <v>581414.98244773399</v>
      </c>
      <c r="H20" s="32">
        <v>0.17039153331249701</v>
      </c>
    </row>
    <row r="21" spans="1:8" ht="14.25" x14ac:dyDescent="0.2">
      <c r="A21" s="32">
        <v>20</v>
      </c>
      <c r="B21" s="33">
        <v>34</v>
      </c>
      <c r="C21" s="32">
        <v>52946.523999999998</v>
      </c>
      <c r="D21" s="32">
        <v>229728.058654005</v>
      </c>
      <c r="E21" s="32">
        <v>166691.074732487</v>
      </c>
      <c r="F21" s="32">
        <v>63036.9839215178</v>
      </c>
      <c r="G21" s="32">
        <v>166691.074732487</v>
      </c>
      <c r="H21" s="32">
        <v>0.27439827895145502</v>
      </c>
    </row>
    <row r="22" spans="1:8" ht="14.25" x14ac:dyDescent="0.2">
      <c r="A22" s="32">
        <v>21</v>
      </c>
      <c r="B22" s="33">
        <v>35</v>
      </c>
      <c r="C22" s="32">
        <v>32196.624</v>
      </c>
      <c r="D22" s="32">
        <v>933673.06999026495</v>
      </c>
      <c r="E22" s="32">
        <v>889292.51460708003</v>
      </c>
      <c r="F22" s="32">
        <v>44380.555383185798</v>
      </c>
      <c r="G22" s="32">
        <v>889292.51460708003</v>
      </c>
      <c r="H22" s="32">
        <v>4.7533292765580701E-2</v>
      </c>
    </row>
    <row r="23" spans="1:8" ht="14.25" x14ac:dyDescent="0.2">
      <c r="A23" s="32">
        <v>22</v>
      </c>
      <c r="B23" s="33">
        <v>36</v>
      </c>
      <c r="C23" s="32">
        <v>134109.95800000001</v>
      </c>
      <c r="D23" s="32">
        <v>676194.82212743396</v>
      </c>
      <c r="E23" s="32">
        <v>577919.50752016704</v>
      </c>
      <c r="F23" s="32">
        <v>98275.314607266599</v>
      </c>
      <c r="G23" s="32">
        <v>577919.50752016704</v>
      </c>
      <c r="H23" s="32">
        <v>0.14533579878366201</v>
      </c>
    </row>
    <row r="24" spans="1:8" ht="14.25" x14ac:dyDescent="0.2">
      <c r="A24" s="32">
        <v>23</v>
      </c>
      <c r="B24" s="33">
        <v>37</v>
      </c>
      <c r="C24" s="32">
        <v>158637.326</v>
      </c>
      <c r="D24" s="32">
        <v>1296363.58166106</v>
      </c>
      <c r="E24" s="32">
        <v>1159444.2481281401</v>
      </c>
      <c r="F24" s="32">
        <v>136919.333532919</v>
      </c>
      <c r="G24" s="32">
        <v>1159444.2481281401</v>
      </c>
      <c r="H24" s="32">
        <v>0.105618003675698</v>
      </c>
    </row>
    <row r="25" spans="1:8" ht="14.25" x14ac:dyDescent="0.2">
      <c r="A25" s="32">
        <v>24</v>
      </c>
      <c r="B25" s="33">
        <v>38</v>
      </c>
      <c r="C25" s="32">
        <v>149131.44899999999</v>
      </c>
      <c r="D25" s="32">
        <v>734304.95964070805</v>
      </c>
      <c r="E25" s="32">
        <v>711231.95695132704</v>
      </c>
      <c r="F25" s="32">
        <v>23073.002689380501</v>
      </c>
      <c r="G25" s="32">
        <v>711231.95695132704</v>
      </c>
      <c r="H25" s="32">
        <v>3.1421553656222102E-2</v>
      </c>
    </row>
    <row r="26" spans="1:8" ht="14.25" x14ac:dyDescent="0.2">
      <c r="A26" s="32">
        <v>25</v>
      </c>
      <c r="B26" s="33">
        <v>39</v>
      </c>
      <c r="C26" s="32">
        <v>83699.879000000001</v>
      </c>
      <c r="D26" s="32">
        <v>114636.58431093</v>
      </c>
      <c r="E26" s="32">
        <v>85083.572651590497</v>
      </c>
      <c r="F26" s="32">
        <v>29553.011659339099</v>
      </c>
      <c r="G26" s="32">
        <v>85083.572651590497</v>
      </c>
      <c r="H26" s="32">
        <v>0.25779738498821803</v>
      </c>
    </row>
    <row r="27" spans="1:8" ht="14.25" x14ac:dyDescent="0.2">
      <c r="A27" s="32">
        <v>26</v>
      </c>
      <c r="B27" s="33">
        <v>42</v>
      </c>
      <c r="C27" s="32">
        <v>11532.92</v>
      </c>
      <c r="D27" s="32">
        <v>205313.0214</v>
      </c>
      <c r="E27" s="32">
        <v>187751.6335</v>
      </c>
      <c r="F27" s="32">
        <v>17561.387900000002</v>
      </c>
      <c r="G27" s="32">
        <v>187751.6335</v>
      </c>
      <c r="H27" s="32">
        <v>8.5534701015315101E-2</v>
      </c>
    </row>
    <row r="28" spans="1:8" ht="14.25" x14ac:dyDescent="0.2">
      <c r="A28" s="32">
        <v>27</v>
      </c>
      <c r="B28" s="33">
        <v>75</v>
      </c>
      <c r="C28" s="32">
        <v>297</v>
      </c>
      <c r="D28" s="32">
        <v>119056.41025641</v>
      </c>
      <c r="E28" s="32">
        <v>112234.444444444</v>
      </c>
      <c r="F28" s="32">
        <v>6821.9658119658097</v>
      </c>
      <c r="G28" s="32">
        <v>112234.444444444</v>
      </c>
      <c r="H28" s="32">
        <v>5.7300281415115999E-2</v>
      </c>
    </row>
    <row r="29" spans="1:8" ht="14.25" x14ac:dyDescent="0.2">
      <c r="A29" s="32">
        <v>28</v>
      </c>
      <c r="B29" s="33">
        <v>76</v>
      </c>
      <c r="C29" s="32">
        <v>1801</v>
      </c>
      <c r="D29" s="32">
        <v>337052.43120170903</v>
      </c>
      <c r="E29" s="32">
        <v>317902.24493418803</v>
      </c>
      <c r="F29" s="32">
        <v>19150.1862675214</v>
      </c>
      <c r="G29" s="32">
        <v>317902.24493418803</v>
      </c>
      <c r="H29" s="32">
        <v>5.6816638880913199E-2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9066.1788064442899</v>
      </c>
      <c r="E30" s="32">
        <v>8193.3196127373103</v>
      </c>
      <c r="F30" s="32">
        <v>872.85919370698105</v>
      </c>
      <c r="G30" s="32">
        <v>8193.3196127373103</v>
      </c>
      <c r="H30" s="32">
        <v>9.6276415052232098E-2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55</v>
      </c>
      <c r="D32" s="37">
        <v>62197.47</v>
      </c>
      <c r="E32" s="37">
        <v>59858.38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62</v>
      </c>
      <c r="D33" s="37">
        <v>129231.7</v>
      </c>
      <c r="E33" s="37">
        <v>140089.19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114</v>
      </c>
      <c r="D34" s="37">
        <v>304182.96000000002</v>
      </c>
      <c r="E34" s="37">
        <v>323986.96999999997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106</v>
      </c>
      <c r="D35" s="37">
        <v>172000.18</v>
      </c>
      <c r="E35" s="37">
        <v>204187.13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35</v>
      </c>
      <c r="D36" s="37">
        <v>53269.26</v>
      </c>
      <c r="E36" s="37">
        <v>59686.36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46</v>
      </c>
      <c r="D37" s="37">
        <v>52143.57</v>
      </c>
      <c r="E37" s="37">
        <v>45094.69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2015-08-07T00:19:26Z</dcterms:modified>
</cp:coreProperties>
</file>