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WORK\BBG\RMS-RA Data check\RMS-RA部门销售数据核对\表格\"/>
    </mc:Choice>
  </mc:AlternateContent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E4" i="2" l="1"/>
  <c r="J35" i="2" l="1"/>
  <c r="I35" i="2"/>
  <c r="H35" i="2"/>
  <c r="F35" i="2"/>
  <c r="E35" i="2"/>
  <c r="J31" i="2"/>
  <c r="I31" i="2"/>
  <c r="H31" i="2"/>
  <c r="F31" i="2"/>
  <c r="E31" i="2"/>
  <c r="K31" i="2" l="1"/>
  <c r="K35" i="2"/>
  <c r="G35" i="2"/>
  <c r="L35" i="2" s="1"/>
  <c r="G31" i="2"/>
  <c r="L31" i="2" s="1"/>
  <c r="J38" i="2"/>
  <c r="J39" i="2"/>
  <c r="J32" i="2"/>
  <c r="J33" i="2"/>
  <c r="J34" i="2"/>
  <c r="I38" i="2"/>
  <c r="I39" i="2"/>
  <c r="I32" i="2"/>
  <c r="I33" i="2"/>
  <c r="I34" i="2"/>
  <c r="H30" i="2" l="1"/>
  <c r="H32" i="2"/>
  <c r="H40" i="2" l="1"/>
  <c r="J8" i="2" l="1"/>
  <c r="F38" i="2" l="1"/>
  <c r="F39" i="2"/>
  <c r="F33" i="2"/>
  <c r="F34" i="2"/>
  <c r="E38" i="2"/>
  <c r="K38" i="2" s="1"/>
  <c r="E39" i="2"/>
  <c r="K39" i="2" s="1"/>
  <c r="E34" i="2"/>
  <c r="K34" i="2" s="1"/>
  <c r="E33" i="2"/>
  <c r="K33" i="2" s="1"/>
  <c r="F40" i="2"/>
  <c r="E13" i="2"/>
  <c r="F37" i="2"/>
  <c r="F36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2" i="2"/>
  <c r="F4" i="2"/>
  <c r="E40" i="2"/>
  <c r="E37" i="2"/>
  <c r="E36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2" i="2"/>
  <c r="K32" i="2" s="1"/>
  <c r="E5" i="2"/>
  <c r="I30" i="2"/>
  <c r="I36" i="2"/>
  <c r="I37" i="2"/>
  <c r="I40" i="2"/>
  <c r="J4" i="2"/>
  <c r="J5" i="2"/>
  <c r="J6" i="2"/>
  <c r="J7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6" i="2"/>
  <c r="J37" i="2"/>
  <c r="J40" i="2"/>
  <c r="F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A4" i="2"/>
  <c r="H33" i="2"/>
  <c r="H34" i="2"/>
  <c r="H36" i="2"/>
  <c r="H37" i="2"/>
  <c r="H38" i="2"/>
  <c r="H39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K15" i="2" l="1"/>
  <c r="K6" i="2"/>
  <c r="E3" i="2"/>
  <c r="K19" i="2"/>
  <c r="G36" i="2"/>
  <c r="L36" i="2" s="1"/>
  <c r="G37" i="2"/>
  <c r="L37" i="2" s="1"/>
  <c r="G30" i="2"/>
  <c r="L30" i="2" s="1"/>
  <c r="G40" i="2"/>
  <c r="L40" i="2" s="1"/>
  <c r="G38" i="2"/>
  <c r="L38" i="2" s="1"/>
  <c r="G33" i="2"/>
  <c r="L33" i="2" s="1"/>
  <c r="G39" i="2"/>
  <c r="L39" i="2" s="1"/>
  <c r="G34" i="2"/>
  <c r="L34" i="2" s="1"/>
  <c r="G29" i="2"/>
  <c r="L29" i="2" s="1"/>
  <c r="G32" i="2"/>
  <c r="L32" i="2" s="1"/>
  <c r="I3" i="2"/>
  <c r="K5" i="2"/>
  <c r="K7" i="2"/>
  <c r="K40" i="2"/>
  <c r="G19" i="2"/>
  <c r="L19" i="2" s="1"/>
  <c r="G11" i="2"/>
  <c r="L11" i="2" s="1"/>
  <c r="G7" i="2"/>
  <c r="L7" i="2" s="1"/>
  <c r="G5" i="2"/>
  <c r="L5" i="2" s="1"/>
  <c r="K37" i="2"/>
  <c r="K28" i="2"/>
  <c r="K26" i="2"/>
  <c r="K24" i="2"/>
  <c r="K22" i="2"/>
  <c r="K20" i="2"/>
  <c r="K18" i="2"/>
  <c r="K16" i="2"/>
  <c r="K14" i="2"/>
  <c r="K12" i="2"/>
  <c r="K10" i="2"/>
  <c r="K8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3" i="2"/>
  <c r="G26" i="2"/>
  <c r="L26" i="2" s="1"/>
  <c r="G15" i="2"/>
  <c r="L15" i="2" s="1"/>
  <c r="G13" i="2"/>
  <c r="L13" i="2" s="1"/>
  <c r="G10" i="2"/>
  <c r="L10" i="2" s="1"/>
  <c r="G4" i="2"/>
  <c r="K36" i="2"/>
  <c r="K30" i="2"/>
  <c r="K27" i="2"/>
  <c r="K25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K3" i="2" l="1"/>
  <c r="L4" i="2"/>
  <c r="G3" i="2"/>
  <c r="L3" i="2" s="1"/>
</calcChain>
</file>

<file path=xl/sharedStrings.xml><?xml version="1.0" encoding="utf-8"?>
<sst xmlns="http://schemas.openxmlformats.org/spreadsheetml/2006/main" count="117" uniqueCount="75">
  <si>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</si>
  <si>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</si>
  <si>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</si>
  <si>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</si>
  <si>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</si>
  <si>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</si>
  <si>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</si>
  <si>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</si>
  <si>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</si>
  <si>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</si>
  <si>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</si>
  <si>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</si>
  <si>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</si>
  <si>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</si>
  <si>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</si>
  <si>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</si>
  <si>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</si>
  <si>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</si>
  <si>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</si>
  <si>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</si>
  <si>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</si>
  <si>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</si>
  <si>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</si>
  <si>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</si>
  <si>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</si>
  <si>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</si>
  <si>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</si>
  <si>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</si>
  <si>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</si>
  <si>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</si>
  <si>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</si>
  <si>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</si>
  <si>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</si>
  <si>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</si>
  <si>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</si>
  <si>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</si>
  <si>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</si>
  <si>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</si>
  <si>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</si>
  <si>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</si>
  <si>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</si>
  <si>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</si>
  <si>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</si>
  <si>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</si>
  <si>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</si>
  <si>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</si>
  <si>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</si>
  <si>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</si>
  <si>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</si>
  <si>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</si>
  <si>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</si>
  <si>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</si>
  <si>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</si>
  <si>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</si>
  <si>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</si>
  <si>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</si>
  <si>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</si>
  <si>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</si>
  <si>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</si>
  <si>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</si>
  <si>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</si>
  <si>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</si>
  <si>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</si>
  <si>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</si>
  <si>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</si>
  <si>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</si>
  <si>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</si>
  <si>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</si>
  <si>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</si>
  <si>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</si>
  <si>
    <t>70-手机通信自营</t>
  </si>
  <si>
    <t>41-周转筐</t>
  </si>
  <si>
    <r>
      <t>74-</t>
    </r>
    <r>
      <rPr>
        <sz val="8"/>
        <color rgb="FF000000"/>
        <rFont val="宋体"/>
        <family val="3"/>
        <charset val="134"/>
      </rPr>
      <t>赠品</t>
    </r>
    <phoneticPr fontId="23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</si>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</sst>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</numFmts>
  <fonts count="57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10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34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5" fillId="0" borderId="0"/>
    <xf numFmtId="43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178" fontId="35" fillId="0" borderId="0" applyFont="0" applyFill="0" applyBorder="0" applyAlignment="0" applyProtection="0"/>
    <xf numFmtId="179" fontId="35" fillId="0" borderId="0" applyFon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1" applyNumberFormat="0" applyFill="0" applyAlignment="0" applyProtection="0"/>
    <xf numFmtId="0" fontId="41" fillId="0" borderId="2" applyNumberFormat="0" applyFill="0" applyAlignment="0" applyProtection="0"/>
    <xf numFmtId="0" fontId="42" fillId="0" borderId="3" applyNumberFormat="0" applyFill="0" applyAlignment="0" applyProtection="0"/>
    <xf numFmtId="0" fontId="42" fillId="0" borderId="0" applyNumberFormat="0" applyFill="0" applyBorder="0" applyAlignment="0" applyProtection="0"/>
    <xf numFmtId="0" fontId="45" fillId="2" borderId="0" applyNumberFormat="0" applyBorder="0" applyAlignment="0" applyProtection="0"/>
    <xf numFmtId="0" fontId="43" fillId="3" borderId="0" applyNumberFormat="0" applyBorder="0" applyAlignment="0" applyProtection="0"/>
    <xf numFmtId="0" fontId="52" fillId="4" borderId="0" applyNumberFormat="0" applyBorder="0" applyAlignment="0" applyProtection="0"/>
    <xf numFmtId="0" fontId="54" fillId="5" borderId="4" applyNumberFormat="0" applyAlignment="0" applyProtection="0"/>
    <xf numFmtId="0" fontId="53" fillId="6" borderId="5" applyNumberFormat="0" applyAlignment="0" applyProtection="0"/>
    <xf numFmtId="0" fontId="47" fillId="6" borderId="4" applyNumberFormat="0" applyAlignment="0" applyProtection="0"/>
    <xf numFmtId="0" fontId="51" fillId="0" borderId="6" applyNumberFormat="0" applyFill="0" applyAlignment="0" applyProtection="0"/>
    <xf numFmtId="0" fontId="48" fillId="7" borderId="7" applyNumberFormat="0" applyAlignment="0" applyProtection="0"/>
    <xf numFmtId="0" fontId="50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6" fillId="0" borderId="9" applyNumberFormat="0" applyFill="0" applyAlignment="0" applyProtection="0"/>
    <xf numFmtId="0" fontId="37" fillId="9" borderId="0" applyNumberFormat="0" applyBorder="0" applyAlignment="0" applyProtection="0"/>
    <xf numFmtId="0" fontId="36" fillId="10" borderId="0" applyNumberFormat="0" applyBorder="0" applyAlignment="0" applyProtection="0"/>
    <xf numFmtId="0" fontId="36" fillId="11" borderId="0" applyNumberFormat="0" applyBorder="0" applyAlignment="0" applyProtection="0"/>
    <xf numFmtId="0" fontId="37" fillId="12" borderId="0" applyNumberFormat="0" applyBorder="0" applyAlignment="0" applyProtection="0"/>
    <xf numFmtId="0" fontId="37" fillId="13" borderId="0" applyNumberFormat="0" applyBorder="0" applyAlignment="0" applyProtection="0"/>
    <xf numFmtId="0" fontId="36" fillId="14" borderId="0" applyNumberFormat="0" applyBorder="0" applyAlignment="0" applyProtection="0"/>
    <xf numFmtId="0" fontId="36" fillId="15" borderId="0" applyNumberFormat="0" applyBorder="0" applyAlignment="0" applyProtection="0"/>
    <xf numFmtId="0" fontId="37" fillId="16" borderId="0" applyNumberFormat="0" applyBorder="0" applyAlignment="0" applyProtection="0"/>
    <xf numFmtId="0" fontId="37" fillId="17" borderId="0" applyNumberFormat="0" applyBorder="0" applyAlignment="0" applyProtection="0"/>
    <xf numFmtId="0" fontId="36" fillId="18" borderId="0" applyNumberFormat="0" applyBorder="0" applyAlignment="0" applyProtection="0"/>
    <xf numFmtId="0" fontId="36" fillId="19" borderId="0" applyNumberFormat="0" applyBorder="0" applyAlignment="0" applyProtection="0"/>
    <xf numFmtId="0" fontId="37" fillId="20" borderId="0" applyNumberFormat="0" applyBorder="0" applyAlignment="0" applyProtection="0"/>
    <xf numFmtId="0" fontId="37" fillId="21" borderId="0" applyNumberFormat="0" applyBorder="0" applyAlignment="0" applyProtection="0"/>
    <xf numFmtId="0" fontId="36" fillId="22" borderId="0" applyNumberFormat="0" applyBorder="0" applyAlignment="0" applyProtection="0"/>
    <xf numFmtId="0" fontId="36" fillId="23" borderId="0" applyNumberFormat="0" applyBorder="0" applyAlignment="0" applyProtection="0"/>
    <xf numFmtId="0" fontId="37" fillId="24" borderId="0" applyNumberFormat="0" applyBorder="0" applyAlignment="0" applyProtection="0"/>
    <xf numFmtId="0" fontId="37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7" fillId="28" borderId="0" applyNumberFormat="0" applyBorder="0" applyAlignment="0" applyProtection="0"/>
    <xf numFmtId="0" fontId="37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7" fillId="32" borderId="0" applyNumberFormat="0" applyBorder="0" applyAlignment="0" applyProtection="0"/>
    <xf numFmtId="0" fontId="44" fillId="0" borderId="0" applyNumberFormat="0" applyFill="0" applyBorder="0" applyAlignment="0" applyProtection="0">
      <alignment vertical="top"/>
      <protection locked="0"/>
    </xf>
    <xf numFmtId="0" fontId="55" fillId="0" borderId="0" applyNumberFormat="0" applyFill="0" applyBorder="0" applyAlignment="0" applyProtection="0">
      <alignment vertical="top"/>
      <protection locked="0"/>
    </xf>
    <xf numFmtId="0" fontId="38" fillId="38" borderId="21">
      <alignment vertical="center"/>
    </xf>
  </cellStyleXfs>
  <cellXfs count="80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11" fontId="32" fillId="0" borderId="0" xfId="0" applyNumberFormat="1" applyFont="1" applyAlignment="1"/>
    <xf numFmtId="1" fontId="56" fillId="0" borderId="0" xfId="0" applyNumberFormat="1" applyFont="1" applyAlignment="1"/>
    <xf numFmtId="0" fontId="56" fillId="0" borderId="0" xfId="0" applyNumberFormat="1" applyFont="1" applyAlignment="1"/>
    <xf numFmtId="0" fontId="20" fillId="0" borderId="0" xfId="0" applyFont="1">
      <alignment vertical="center"/>
    </xf>
    <xf numFmtId="0" fontId="20" fillId="0" borderId="0" xfId="0" applyFont="1">
      <alignment vertical="center"/>
    </xf>
    <xf numFmtId="0" fontId="20" fillId="0" borderId="0" xfId="0" applyFont="1">
      <alignment vertical="center"/>
    </xf>
    <xf numFmtId="0" fontId="21" fillId="33" borderId="18" xfId="0" applyFont="1" applyFill="1" applyBorder="1" applyAlignment="1">
      <alignment vertical="center" wrapText="1"/>
    </xf>
    <xf numFmtId="49" fontId="21" fillId="33" borderId="18" xfId="0" applyNumberFormat="1" applyFont="1" applyFill="1" applyBorder="1" applyAlignment="1">
      <alignment horizontal="left" vertical="top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0" fontId="0" fillId="0" borderId="0" xfId="0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</cellXfs>
  <cellStyles count="110">
    <cellStyle name="20% - 着色 1" xfId="19" builtinId="30" customBuiltin="1"/>
    <cellStyle name="20% - 着色 1 2" xfId="84"/>
    <cellStyle name="20% - 着色 2" xfId="23" builtinId="34" customBuiltin="1"/>
    <cellStyle name="20% - 着色 2 2" xfId="88"/>
    <cellStyle name="20% - 着色 3" xfId="27" builtinId="38" customBuiltin="1"/>
    <cellStyle name="20% - 着色 3 2" xfId="92"/>
    <cellStyle name="20% - 着色 4" xfId="31" builtinId="42" customBuiltin="1"/>
    <cellStyle name="20% - 着色 4 2" xfId="96"/>
    <cellStyle name="20% - 着色 5" xfId="35" builtinId="46" customBuiltin="1"/>
    <cellStyle name="20% - 着色 5 2" xfId="100"/>
    <cellStyle name="20% - 着色 6" xfId="39" builtinId="50" customBuiltin="1"/>
    <cellStyle name="20% - 着色 6 2" xfId="104"/>
    <cellStyle name="40% - 着色 1" xfId="20" builtinId="31" customBuiltin="1"/>
    <cellStyle name="40% - 着色 1 2" xfId="85"/>
    <cellStyle name="40% - 着色 2" xfId="24" builtinId="35" customBuiltin="1"/>
    <cellStyle name="40% - 着色 2 2" xfId="89"/>
    <cellStyle name="40% - 着色 3" xfId="28" builtinId="39" customBuiltin="1"/>
    <cellStyle name="40% - 着色 3 2" xfId="93"/>
    <cellStyle name="40% - 着色 4" xfId="32" builtinId="43" customBuiltin="1"/>
    <cellStyle name="40% - 着色 4 2" xfId="97"/>
    <cellStyle name="40% - 着色 5" xfId="36" builtinId="47" customBuiltin="1"/>
    <cellStyle name="40% - 着色 5 2" xfId="101"/>
    <cellStyle name="40% - 着色 6" xfId="40" builtinId="51" customBuiltin="1"/>
    <cellStyle name="40% - 着色 6 2" xfId="105"/>
    <cellStyle name="60% - 着色 1" xfId="21" builtinId="32" customBuiltin="1"/>
    <cellStyle name="60% - 着色 1 2" xfId="86"/>
    <cellStyle name="60% - 着色 2" xfId="25" builtinId="36" customBuiltin="1"/>
    <cellStyle name="60% - 着色 2 2" xfId="90"/>
    <cellStyle name="60% - 着色 3" xfId="29" builtinId="40" customBuiltin="1"/>
    <cellStyle name="60% - 着色 3 2" xfId="94"/>
    <cellStyle name="60% - 着色 4" xfId="33" builtinId="44" customBuiltin="1"/>
    <cellStyle name="60% - 着色 4 2" xfId="98"/>
    <cellStyle name="60% - 着色 5" xfId="37" builtinId="48" customBuiltin="1"/>
    <cellStyle name="60% - 着色 5 2" xfId="102"/>
    <cellStyle name="60% - 着色 6" xfId="41" builtinId="52" customBuiltin="1"/>
    <cellStyle name="60% - 着色 6 2" xfId="106"/>
    <cellStyle name="OBI_ColHeader" xfId="109"/>
    <cellStyle name="标题" xfId="1" builtinId="15" customBuiltin="1"/>
    <cellStyle name="标题 1" xfId="2" builtinId="16" customBuiltin="1"/>
    <cellStyle name="标题 1 2" xfId="68"/>
    <cellStyle name="标题 2" xfId="3" builtinId="17" customBuiltin="1"/>
    <cellStyle name="标题 2 2" xfId="69"/>
    <cellStyle name="标题 3" xfId="4" builtinId="18" customBuiltin="1"/>
    <cellStyle name="标题 3 2" xfId="70"/>
    <cellStyle name="标题 4" xfId="5" builtinId="19" customBuiltin="1"/>
    <cellStyle name="标题 4 2" xfId="71"/>
    <cellStyle name="标题 5" xfId="53"/>
    <cellStyle name="标题 6" xfId="67"/>
    <cellStyle name="差" xfId="7" builtinId="27" customBuiltin="1"/>
    <cellStyle name="差 2" xfId="73"/>
    <cellStyle name="常规" xfId="0" builtinId="0"/>
    <cellStyle name="常规 10" xfId="52"/>
    <cellStyle name="常规 10 2" xfId="61"/>
    <cellStyle name="常规 11" xfId="62"/>
    <cellStyle name="常规 2" xfId="44"/>
    <cellStyle name="常规 3" xfId="45"/>
    <cellStyle name="常规 3 2" xfId="54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好" xfId="6" builtinId="26" customBuiltin="1"/>
    <cellStyle name="好 2" xfId="72"/>
    <cellStyle name="汇总" xfId="17" builtinId="25" customBuiltin="1"/>
    <cellStyle name="汇总 2" xfId="82"/>
    <cellStyle name="货币 2" xfId="65"/>
    <cellStyle name="货币[0] 2" xfId="66"/>
    <cellStyle name="计算" xfId="11" builtinId="22" customBuiltin="1"/>
    <cellStyle name="计算 2" xfId="77"/>
    <cellStyle name="检查单元格" xfId="13" builtinId="23" customBuiltin="1"/>
    <cellStyle name="检查单元格 2" xfId="79"/>
    <cellStyle name="解释性文本" xfId="16" builtinId="53" customBuiltin="1"/>
    <cellStyle name="解释性文本 2" xfId="81"/>
    <cellStyle name="警告文本" xfId="14" builtinId="11" customBuiltin="1"/>
    <cellStyle name="警告文本 2" xfId="80"/>
    <cellStyle name="链接单元格" xfId="12" builtinId="24" customBuiltin="1"/>
    <cellStyle name="链接单元格 2" xfId="78"/>
    <cellStyle name="千位分隔 2" xfId="63"/>
    <cellStyle name="千位分隔[0] 2" xfId="64"/>
    <cellStyle name="适中" xfId="8" builtinId="28" customBuiltin="1"/>
    <cellStyle name="适中 2" xfId="74"/>
    <cellStyle name="输出" xfId="10" builtinId="21" customBuiltin="1"/>
    <cellStyle name="输出 2" xfId="76"/>
    <cellStyle name="输入" xfId="9" builtinId="20" customBuiltin="1"/>
    <cellStyle name="输入 2" xfId="75"/>
    <cellStyle name="已访问的超链接" xfId="43" builtinId="9" customBuiltin="1"/>
    <cellStyle name="已访问的超链接 2" xfId="108"/>
    <cellStyle name="着色 1" xfId="18" builtinId="29" customBuiltin="1"/>
    <cellStyle name="着色 1 2" xfId="83"/>
    <cellStyle name="着色 2" xfId="22" builtinId="33" customBuiltin="1"/>
    <cellStyle name="着色 2 2" xfId="87"/>
    <cellStyle name="着色 3" xfId="26" builtinId="37" customBuiltin="1"/>
    <cellStyle name="着色 3 2" xfId="91"/>
    <cellStyle name="着色 4" xfId="30" builtinId="41" customBuiltin="1"/>
    <cellStyle name="着色 4 2" xfId="95"/>
    <cellStyle name="着色 5" xfId="34" builtinId="45" customBuiltin="1"/>
    <cellStyle name="着色 5 2" xfId="99"/>
    <cellStyle name="着色 6" xfId="38" builtinId="49" customBuiltin="1"/>
    <cellStyle name="着色 6 2" xfId="103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466" Type="http://schemas.openxmlformats.org/officeDocument/2006/relationships/image" Target="cid:70e25481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6f2111c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43" Type="http://schemas.openxmlformats.org/officeDocument/2006/relationships/hyperlink" Target="cid:b85e622f2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463" Type="http://schemas.openxmlformats.org/officeDocument/2006/relationships/hyperlink" Target="cid:cd46ec84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464" Type="http://schemas.openxmlformats.org/officeDocument/2006/relationships/image" Target="cid:cd46eca713" TargetMode="External"/><Relationship Id="rId303" Type="http://schemas.openxmlformats.org/officeDocument/2006/relationships/hyperlink" Target="cid:8584637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40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C26" sqref="C26:D26"/>
    </sheetView>
  </sheetViews>
  <sheetFormatPr defaultRowHeight="11.25" x14ac:dyDescent="0.15"/>
  <cols>
    <col min="1" max="1" width="7.75" style="1" customWidth="1"/>
    <col min="2" max="2" width="4.5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3" x14ac:dyDescent="0.2">
      <c r="A1" s="5"/>
      <c r="B1" s="6"/>
      <c r="C1" s="7"/>
      <c r="D1" s="8"/>
      <c r="E1" s="9" t="s">
        <v>0</v>
      </c>
      <c r="F1" s="23" t="s">
        <v>1</v>
      </c>
      <c r="G1" s="10" t="s">
        <v>43</v>
      </c>
      <c r="H1" s="23" t="s">
        <v>2</v>
      </c>
      <c r="I1" s="17" t="s">
        <v>41</v>
      </c>
      <c r="J1" s="18" t="s">
        <v>42</v>
      </c>
      <c r="K1" s="19" t="s">
        <v>44</v>
      </c>
      <c r="L1" s="19" t="s">
        <v>45</v>
      </c>
    </row>
    <row r="2" spans="1:13" x14ac:dyDescent="0.15">
      <c r="A2" s="11" t="s">
        <v>3</v>
      </c>
      <c r="B2" s="12"/>
      <c r="C2" s="41" t="s">
        <v>4</v>
      </c>
      <c r="D2" s="41"/>
      <c r="E2" s="13"/>
      <c r="F2" s="24"/>
      <c r="G2" s="14"/>
      <c r="H2" s="24"/>
      <c r="I2" s="20"/>
      <c r="J2" s="21"/>
      <c r="K2" s="22"/>
      <c r="L2" s="22"/>
    </row>
    <row r="3" spans="1:13" x14ac:dyDescent="0.15">
      <c r="A3" s="43" t="s">
        <v>5</v>
      </c>
      <c r="B3" s="43"/>
      <c r="C3" s="43"/>
      <c r="D3" s="43"/>
      <c r="E3" s="15">
        <f>SUM(E4:E40)</f>
        <v>17145404.841700006</v>
      </c>
      <c r="F3" s="25">
        <f>RA!I7</f>
        <v>2143094.7535999999</v>
      </c>
      <c r="G3" s="16">
        <f>SUM(G4:G40)</f>
        <v>15002310.088100003</v>
      </c>
      <c r="H3" s="27">
        <f>RA!J7</f>
        <v>12.4995284356756</v>
      </c>
      <c r="I3" s="20">
        <f>SUM(I4:I40)</f>
        <v>17145410.396986283</v>
      </c>
      <c r="J3" s="21">
        <f>SUM(J4:J40)</f>
        <v>15002310.083492791</v>
      </c>
      <c r="K3" s="22">
        <f>E3-I3</f>
        <v>-5.5552862770855427</v>
      </c>
      <c r="L3" s="22">
        <f>G3-J3</f>
        <v>4.6072117984294891E-3</v>
      </c>
    </row>
    <row r="4" spans="1:13" x14ac:dyDescent="0.15">
      <c r="A4" s="44">
        <f>RA!A8</f>
        <v>42235</v>
      </c>
      <c r="B4" s="12">
        <v>12</v>
      </c>
      <c r="C4" s="42" t="s">
        <v>6</v>
      </c>
      <c r="D4" s="42"/>
      <c r="E4" s="15">
        <f>VLOOKUP(C4,RA!B8:D36,3,0)</f>
        <v>593105.45640000002</v>
      </c>
      <c r="F4" s="25">
        <f>VLOOKUP(C4,RA!B8:I39,8,0)</f>
        <v>141281.34580000001</v>
      </c>
      <c r="G4" s="16">
        <f t="shared" ref="G4:G40" si="0">E4-F4</f>
        <v>451824.11060000001</v>
      </c>
      <c r="H4" s="27">
        <f>RA!J8</f>
        <v>23.820611372814199</v>
      </c>
      <c r="I4" s="20">
        <f>VLOOKUP(B4,RMS!B:D,3,FALSE)</f>
        <v>593106.34960940201</v>
      </c>
      <c r="J4" s="21">
        <f>VLOOKUP(B4,RMS!B:E,4,FALSE)</f>
        <v>451824.12123418797</v>
      </c>
      <c r="K4" s="22">
        <f t="shared" ref="K4:K40" si="1">E4-I4</f>
        <v>-0.89320940198376775</v>
      </c>
      <c r="L4" s="22">
        <f t="shared" ref="L4:L40" si="2">G4-J4</f>
        <v>-1.0634187958203256E-2</v>
      </c>
    </row>
    <row r="5" spans="1:13" x14ac:dyDescent="0.15">
      <c r="A5" s="44"/>
      <c r="B5" s="12">
        <v>13</v>
      </c>
      <c r="C5" s="42" t="s">
        <v>7</v>
      </c>
      <c r="D5" s="42"/>
      <c r="E5" s="15">
        <f>VLOOKUP(C5,RA!B8:D37,3,0)</f>
        <v>137111.80379999999</v>
      </c>
      <c r="F5" s="25">
        <f>VLOOKUP(C5,RA!B9:I40,8,0)</f>
        <v>27050.761500000001</v>
      </c>
      <c r="G5" s="16">
        <f t="shared" si="0"/>
        <v>110061.0423</v>
      </c>
      <c r="H5" s="27">
        <f>RA!J9</f>
        <v>19.728980839211999</v>
      </c>
      <c r="I5" s="20">
        <f>VLOOKUP(B5,RMS!B:D,3,FALSE)</f>
        <v>137111.927109727</v>
      </c>
      <c r="J5" s="21">
        <f>VLOOKUP(B5,RMS!B:E,4,FALSE)</f>
        <v>110061.054120331</v>
      </c>
      <c r="K5" s="22">
        <f t="shared" si="1"/>
        <v>-0.12330972700146958</v>
      </c>
      <c r="L5" s="22">
        <f t="shared" si="2"/>
        <v>-1.1820330997579731E-2</v>
      </c>
      <c r="M5" s="34"/>
    </row>
    <row r="6" spans="1:13" x14ac:dyDescent="0.15">
      <c r="A6" s="44"/>
      <c r="B6" s="12">
        <v>14</v>
      </c>
      <c r="C6" s="42" t="s">
        <v>8</v>
      </c>
      <c r="D6" s="42"/>
      <c r="E6" s="15">
        <f>VLOOKUP(C6,RA!B10:D38,3,0)</f>
        <v>172539.84109999999</v>
      </c>
      <c r="F6" s="25">
        <f>VLOOKUP(C6,RA!B10:I41,8,0)</f>
        <v>44068.353999999999</v>
      </c>
      <c r="G6" s="16">
        <f t="shared" si="0"/>
        <v>128471.4871</v>
      </c>
      <c r="H6" s="27">
        <f>RA!J10</f>
        <v>25.540972866932801</v>
      </c>
      <c r="I6" s="20">
        <f>VLOOKUP(B6,RMS!B:D,3,FALSE)</f>
        <v>172542.13138034201</v>
      </c>
      <c r="J6" s="21">
        <f>VLOOKUP(B6,RMS!B:E,4,FALSE)</f>
        <v>128471.487395726</v>
      </c>
      <c r="K6" s="22">
        <f>E6-I6</f>
        <v>-2.2902803420147393</v>
      </c>
      <c r="L6" s="22">
        <f t="shared" si="2"/>
        <v>-2.9572600033134222E-4</v>
      </c>
      <c r="M6" s="34"/>
    </row>
    <row r="7" spans="1:13" x14ac:dyDescent="0.15">
      <c r="A7" s="44"/>
      <c r="B7" s="12">
        <v>15</v>
      </c>
      <c r="C7" s="42" t="s">
        <v>9</v>
      </c>
      <c r="D7" s="42"/>
      <c r="E7" s="15">
        <f>VLOOKUP(C7,RA!B10:D39,3,0)</f>
        <v>43510.523099999999</v>
      </c>
      <c r="F7" s="25">
        <f>VLOOKUP(C7,RA!B11:I42,8,0)</f>
        <v>9733.9012000000002</v>
      </c>
      <c r="G7" s="16">
        <f t="shared" si="0"/>
        <v>33776.621899999998</v>
      </c>
      <c r="H7" s="27">
        <f>RA!J11</f>
        <v>22.371372501380002</v>
      </c>
      <c r="I7" s="20">
        <f>VLOOKUP(B7,RMS!B:D,3,FALSE)</f>
        <v>43510.563396581201</v>
      </c>
      <c r="J7" s="21">
        <f>VLOOKUP(B7,RMS!B:E,4,FALSE)</f>
        <v>33776.621296581201</v>
      </c>
      <c r="K7" s="22">
        <f t="shared" si="1"/>
        <v>-4.0296581202710513E-2</v>
      </c>
      <c r="L7" s="22">
        <f t="shared" si="2"/>
        <v>6.0341879725456238E-4</v>
      </c>
      <c r="M7" s="34"/>
    </row>
    <row r="8" spans="1:13" x14ac:dyDescent="0.15">
      <c r="A8" s="44"/>
      <c r="B8" s="12">
        <v>16</v>
      </c>
      <c r="C8" s="42" t="s">
        <v>10</v>
      </c>
      <c r="D8" s="42"/>
      <c r="E8" s="15">
        <f>VLOOKUP(C8,RA!B12:D39,3,0)</f>
        <v>112127.5206</v>
      </c>
      <c r="F8" s="25">
        <f>VLOOKUP(C8,RA!B12:I43,8,0)</f>
        <v>21450.621500000001</v>
      </c>
      <c r="G8" s="16">
        <f t="shared" si="0"/>
        <v>90676.89910000001</v>
      </c>
      <c r="H8" s="27">
        <f>RA!J12</f>
        <v>19.130559014608199</v>
      </c>
      <c r="I8" s="20">
        <f>VLOOKUP(B8,RMS!B:D,3,FALSE)</f>
        <v>112127.524977778</v>
      </c>
      <c r="J8" s="21">
        <f>VLOOKUP(B8,RMS!B:E,4,FALSE)</f>
        <v>90676.896104273503</v>
      </c>
      <c r="K8" s="22">
        <f t="shared" si="1"/>
        <v>-4.377777993795462E-3</v>
      </c>
      <c r="L8" s="22">
        <f t="shared" si="2"/>
        <v>2.9957265069242567E-3</v>
      </c>
      <c r="M8" s="34"/>
    </row>
    <row r="9" spans="1:13" x14ac:dyDescent="0.15">
      <c r="A9" s="44"/>
      <c r="B9" s="12">
        <v>17</v>
      </c>
      <c r="C9" s="42" t="s">
        <v>11</v>
      </c>
      <c r="D9" s="42"/>
      <c r="E9" s="15">
        <f>VLOOKUP(C9,RA!B12:D40,3,0)</f>
        <v>297281.68209999998</v>
      </c>
      <c r="F9" s="25">
        <f>VLOOKUP(C9,RA!B13:I44,8,0)</f>
        <v>87341.062300000005</v>
      </c>
      <c r="G9" s="16">
        <f t="shared" si="0"/>
        <v>209940.61979999999</v>
      </c>
      <c r="H9" s="27">
        <f>RA!J13</f>
        <v>29.3799004644424</v>
      </c>
      <c r="I9" s="20">
        <f>VLOOKUP(B9,RMS!B:D,3,FALSE)</f>
        <v>297282.02464615402</v>
      </c>
      <c r="J9" s="21">
        <f>VLOOKUP(B9,RMS!B:E,4,FALSE)</f>
        <v>209940.617036752</v>
      </c>
      <c r="K9" s="22">
        <f t="shared" si="1"/>
        <v>-0.34254615404643118</v>
      </c>
      <c r="L9" s="22">
        <f t="shared" si="2"/>
        <v>2.7632479905150831E-3</v>
      </c>
      <c r="M9" s="34"/>
    </row>
    <row r="10" spans="1:13" x14ac:dyDescent="0.15">
      <c r="A10" s="44"/>
      <c r="B10" s="12">
        <v>18</v>
      </c>
      <c r="C10" s="42" t="s">
        <v>12</v>
      </c>
      <c r="D10" s="42"/>
      <c r="E10" s="15">
        <f>VLOOKUP(C10,RA!B14:D41,3,0)</f>
        <v>113110.61599999999</v>
      </c>
      <c r="F10" s="25">
        <f>VLOOKUP(C10,RA!B14:I45,8,0)</f>
        <v>18782.852500000001</v>
      </c>
      <c r="G10" s="16">
        <f t="shared" si="0"/>
        <v>94327.763500000001</v>
      </c>
      <c r="H10" s="27">
        <f>RA!J14</f>
        <v>16.605737961854999</v>
      </c>
      <c r="I10" s="20">
        <f>VLOOKUP(B10,RMS!B:D,3,FALSE)</f>
        <v>113110.618465812</v>
      </c>
      <c r="J10" s="21">
        <f>VLOOKUP(B10,RMS!B:E,4,FALSE)</f>
        <v>94327.761838461505</v>
      </c>
      <c r="K10" s="22">
        <f t="shared" si="1"/>
        <v>-2.4658120091771707E-3</v>
      </c>
      <c r="L10" s="22">
        <f t="shared" si="2"/>
        <v>1.6615384956821799E-3</v>
      </c>
      <c r="M10" s="34"/>
    </row>
    <row r="11" spans="1:13" x14ac:dyDescent="0.15">
      <c r="A11" s="44"/>
      <c r="B11" s="12">
        <v>19</v>
      </c>
      <c r="C11" s="42" t="s">
        <v>13</v>
      </c>
      <c r="D11" s="42"/>
      <c r="E11" s="15">
        <f>VLOOKUP(C11,RA!B14:D42,3,0)</f>
        <v>98008.827900000004</v>
      </c>
      <c r="F11" s="25">
        <f>VLOOKUP(C11,RA!B15:I46,8,0)</f>
        <v>21899.13</v>
      </c>
      <c r="G11" s="16">
        <f t="shared" si="0"/>
        <v>76109.697899999999</v>
      </c>
      <c r="H11" s="27">
        <f>RA!J15</f>
        <v>22.344038255762101</v>
      </c>
      <c r="I11" s="20">
        <f>VLOOKUP(B11,RMS!B:D,3,FALSE)</f>
        <v>98008.939313675204</v>
      </c>
      <c r="J11" s="21">
        <f>VLOOKUP(B11,RMS!B:E,4,FALSE)</f>
        <v>76109.6994811966</v>
      </c>
      <c r="K11" s="22">
        <f t="shared" si="1"/>
        <v>-0.11141367520031054</v>
      </c>
      <c r="L11" s="22">
        <f t="shared" si="2"/>
        <v>-1.5811966004548594E-3</v>
      </c>
      <c r="M11" s="34"/>
    </row>
    <row r="12" spans="1:13" x14ac:dyDescent="0.15">
      <c r="A12" s="44"/>
      <c r="B12" s="12">
        <v>21</v>
      </c>
      <c r="C12" s="42" t="s">
        <v>14</v>
      </c>
      <c r="D12" s="42"/>
      <c r="E12" s="15">
        <f>VLOOKUP(C12,RA!B16:D43,3,0)</f>
        <v>845424.54079999996</v>
      </c>
      <c r="F12" s="25">
        <f>VLOOKUP(C12,RA!B16:I47,8,0)</f>
        <v>37786.631600000001</v>
      </c>
      <c r="G12" s="16">
        <f t="shared" si="0"/>
        <v>807637.90919999999</v>
      </c>
      <c r="H12" s="27">
        <f>RA!J16</f>
        <v>4.46954515470342</v>
      </c>
      <c r="I12" s="20">
        <f>VLOOKUP(B12,RMS!B:D,3,FALSE)</f>
        <v>845424.07517094002</v>
      </c>
      <c r="J12" s="21">
        <f>VLOOKUP(B12,RMS!B:E,4,FALSE)</f>
        <v>807637.908634188</v>
      </c>
      <c r="K12" s="22">
        <f t="shared" si="1"/>
        <v>0.46562905993778259</v>
      </c>
      <c r="L12" s="22">
        <f t="shared" si="2"/>
        <v>5.6581199169158936E-4</v>
      </c>
      <c r="M12" s="34"/>
    </row>
    <row r="13" spans="1:13" x14ac:dyDescent="0.15">
      <c r="A13" s="44"/>
      <c r="B13" s="12">
        <v>22</v>
      </c>
      <c r="C13" s="42" t="s">
        <v>15</v>
      </c>
      <c r="D13" s="42"/>
      <c r="E13" s="15">
        <f>VLOOKUP(C13,RA!B16:D44,3,0)</f>
        <v>463066.67629999999</v>
      </c>
      <c r="F13" s="25">
        <f>VLOOKUP(C13,RA!B17:I48,8,0)</f>
        <v>67783.649000000005</v>
      </c>
      <c r="G13" s="16">
        <f t="shared" si="0"/>
        <v>395283.02729999996</v>
      </c>
      <c r="H13" s="27">
        <f>RA!J17</f>
        <v>14.6379889698835</v>
      </c>
      <c r="I13" s="20">
        <f>VLOOKUP(B13,RMS!B:D,3,FALSE)</f>
        <v>463066.66662307701</v>
      </c>
      <c r="J13" s="21">
        <f>VLOOKUP(B13,RMS!B:E,4,FALSE)</f>
        <v>395283.03055470099</v>
      </c>
      <c r="K13" s="22">
        <f t="shared" si="1"/>
        <v>9.6769229858182371E-3</v>
      </c>
      <c r="L13" s="22">
        <f t="shared" si="2"/>
        <v>-3.2547010341659188E-3</v>
      </c>
      <c r="M13" s="34"/>
    </row>
    <row r="14" spans="1:13" x14ac:dyDescent="0.15">
      <c r="A14" s="44"/>
      <c r="B14" s="12">
        <v>23</v>
      </c>
      <c r="C14" s="42" t="s">
        <v>16</v>
      </c>
      <c r="D14" s="42"/>
      <c r="E14" s="15">
        <f>VLOOKUP(C14,RA!B18:D45,3,0)</f>
        <v>2275887.4593000002</v>
      </c>
      <c r="F14" s="25">
        <f>VLOOKUP(C14,RA!B18:I49,8,0)</f>
        <v>312045.0025</v>
      </c>
      <c r="G14" s="16">
        <f t="shared" si="0"/>
        <v>1963842.4568000003</v>
      </c>
      <c r="H14" s="27">
        <f>RA!J18</f>
        <v>13.710915327771801</v>
      </c>
      <c r="I14" s="20">
        <f>VLOOKUP(B14,RMS!B:D,3,FALSE)</f>
        <v>2275887.0165093099</v>
      </c>
      <c r="J14" s="21">
        <f>VLOOKUP(B14,RMS!B:E,4,FALSE)</f>
        <v>1963842.44573018</v>
      </c>
      <c r="K14" s="22">
        <f t="shared" si="1"/>
        <v>0.44279069034382701</v>
      </c>
      <c r="L14" s="22">
        <f t="shared" si="2"/>
        <v>1.1069820262491703E-2</v>
      </c>
      <c r="M14" s="34"/>
    </row>
    <row r="15" spans="1:13" x14ac:dyDescent="0.15">
      <c r="A15" s="44"/>
      <c r="B15" s="12">
        <v>24</v>
      </c>
      <c r="C15" s="42" t="s">
        <v>17</v>
      </c>
      <c r="D15" s="42"/>
      <c r="E15" s="15">
        <f>VLOOKUP(C15,RA!B18:D46,3,0)</f>
        <v>591157.64870000002</v>
      </c>
      <c r="F15" s="25">
        <f>VLOOKUP(C15,RA!B19:I50,8,0)</f>
        <v>34042.036399999997</v>
      </c>
      <c r="G15" s="16">
        <f t="shared" si="0"/>
        <v>557115.61230000004</v>
      </c>
      <c r="H15" s="27">
        <f>RA!J19</f>
        <v>5.7585377563600799</v>
      </c>
      <c r="I15" s="20">
        <f>VLOOKUP(B15,RMS!B:D,3,FALSE)</f>
        <v>591157.71009572595</v>
      </c>
      <c r="J15" s="21">
        <f>VLOOKUP(B15,RMS!B:E,4,FALSE)</f>
        <v>557115.61197179498</v>
      </c>
      <c r="K15" s="22">
        <f t="shared" si="1"/>
        <v>-6.139572593383491E-2</v>
      </c>
      <c r="L15" s="22">
        <f t="shared" si="2"/>
        <v>3.2820506021380424E-4</v>
      </c>
      <c r="M15" s="34"/>
    </row>
    <row r="16" spans="1:13" x14ac:dyDescent="0.15">
      <c r="A16" s="44"/>
      <c r="B16" s="12">
        <v>25</v>
      </c>
      <c r="C16" s="42" t="s">
        <v>18</v>
      </c>
      <c r="D16" s="42"/>
      <c r="E16" s="15">
        <f>VLOOKUP(C16,RA!B20:D47,3,0)</f>
        <v>919629.3811</v>
      </c>
      <c r="F16" s="25">
        <f>VLOOKUP(C16,RA!B20:I51,8,0)</f>
        <v>72657.154299999995</v>
      </c>
      <c r="G16" s="16">
        <f t="shared" si="0"/>
        <v>846972.22680000006</v>
      </c>
      <c r="H16" s="27">
        <f>RA!J20</f>
        <v>7.9006995419276702</v>
      </c>
      <c r="I16" s="20">
        <f>VLOOKUP(B16,RMS!B:D,3,FALSE)</f>
        <v>919629.55689999997</v>
      </c>
      <c r="J16" s="21">
        <f>VLOOKUP(B16,RMS!B:E,4,FALSE)</f>
        <v>846972.22679999995</v>
      </c>
      <c r="K16" s="22">
        <f t="shared" si="1"/>
        <v>-0.17579999996814877</v>
      </c>
      <c r="L16" s="22">
        <f t="shared" si="2"/>
        <v>0</v>
      </c>
      <c r="M16" s="34"/>
    </row>
    <row r="17" spans="1:13" x14ac:dyDescent="0.15">
      <c r="A17" s="44"/>
      <c r="B17" s="12">
        <v>26</v>
      </c>
      <c r="C17" s="42" t="s">
        <v>19</v>
      </c>
      <c r="D17" s="42"/>
      <c r="E17" s="15">
        <f>VLOOKUP(C17,RA!B20:D48,3,0)</f>
        <v>366489.04719999997</v>
      </c>
      <c r="F17" s="25">
        <f>VLOOKUP(C17,RA!B21:I52,8,0)</f>
        <v>53821.041499999999</v>
      </c>
      <c r="G17" s="16">
        <f t="shared" si="0"/>
        <v>312668.00569999998</v>
      </c>
      <c r="H17" s="27">
        <f>RA!J21</f>
        <v>14.685579804143201</v>
      </c>
      <c r="I17" s="20">
        <f>VLOOKUP(B17,RMS!B:D,3,FALSE)</f>
        <v>366488.473140519</v>
      </c>
      <c r="J17" s="21">
        <f>VLOOKUP(B17,RMS!B:E,4,FALSE)</f>
        <v>312668.00545538898</v>
      </c>
      <c r="K17" s="22">
        <f t="shared" si="1"/>
        <v>0.57405948097584769</v>
      </c>
      <c r="L17" s="22">
        <f t="shared" si="2"/>
        <v>2.4461100110784173E-4</v>
      </c>
      <c r="M17" s="34"/>
    </row>
    <row r="18" spans="1:13" x14ac:dyDescent="0.15">
      <c r="A18" s="44"/>
      <c r="B18" s="12">
        <v>27</v>
      </c>
      <c r="C18" s="42" t="s">
        <v>20</v>
      </c>
      <c r="D18" s="42"/>
      <c r="E18" s="15">
        <f>VLOOKUP(C18,RA!B22:D49,3,0)</f>
        <v>1363204.9336999999</v>
      </c>
      <c r="F18" s="25">
        <f>VLOOKUP(C18,RA!B22:I53,8,0)</f>
        <v>155295.2402</v>
      </c>
      <c r="G18" s="16">
        <f t="shared" si="0"/>
        <v>1207909.6935000001</v>
      </c>
      <c r="H18" s="27">
        <f>RA!J22</f>
        <v>11.391921813142099</v>
      </c>
      <c r="I18" s="20">
        <f>VLOOKUP(B18,RMS!B:D,3,FALSE)</f>
        <v>1363206.65856667</v>
      </c>
      <c r="J18" s="21">
        <f>VLOOKUP(B18,RMS!B:E,4,FALSE)</f>
        <v>1207909.6912</v>
      </c>
      <c r="K18" s="22">
        <f t="shared" si="1"/>
        <v>-1.7248666700907052</v>
      </c>
      <c r="L18" s="22">
        <f t="shared" si="2"/>
        <v>2.3000000510364771E-3</v>
      </c>
      <c r="M18" s="34"/>
    </row>
    <row r="19" spans="1:13" x14ac:dyDescent="0.15">
      <c r="A19" s="44"/>
      <c r="B19" s="12">
        <v>29</v>
      </c>
      <c r="C19" s="42" t="s">
        <v>21</v>
      </c>
      <c r="D19" s="42"/>
      <c r="E19" s="15">
        <f>VLOOKUP(C19,RA!B22:D50,3,0)</f>
        <v>2867859.6948000002</v>
      </c>
      <c r="F19" s="25">
        <f>VLOOKUP(C19,RA!B23:I54,8,0)</f>
        <v>326045.88020000001</v>
      </c>
      <c r="G19" s="16">
        <f t="shared" si="0"/>
        <v>2541813.8146000002</v>
      </c>
      <c r="H19" s="27">
        <f>RA!J23</f>
        <v>11.368962044802499</v>
      </c>
      <c r="I19" s="20">
        <f>VLOOKUP(B19,RMS!B:D,3,FALSE)</f>
        <v>2867861.3663393199</v>
      </c>
      <c r="J19" s="21">
        <f>VLOOKUP(B19,RMS!B:E,4,FALSE)</f>
        <v>2541813.85319744</v>
      </c>
      <c r="K19" s="22">
        <f t="shared" si="1"/>
        <v>-1.671539319679141</v>
      </c>
      <c r="L19" s="22">
        <f t="shared" si="2"/>
        <v>-3.8597439881414175E-2</v>
      </c>
      <c r="M19" s="34"/>
    </row>
    <row r="20" spans="1:13" x14ac:dyDescent="0.15">
      <c r="A20" s="44"/>
      <c r="B20" s="12">
        <v>31</v>
      </c>
      <c r="C20" s="42" t="s">
        <v>22</v>
      </c>
      <c r="D20" s="42"/>
      <c r="E20" s="15">
        <f>VLOOKUP(C20,RA!B24:D51,3,0)</f>
        <v>284146.4584</v>
      </c>
      <c r="F20" s="25">
        <f>VLOOKUP(C20,RA!B24:I55,8,0)</f>
        <v>47848.412799999998</v>
      </c>
      <c r="G20" s="16">
        <f t="shared" si="0"/>
        <v>236298.04560000001</v>
      </c>
      <c r="H20" s="27">
        <f>RA!J24</f>
        <v>16.839348647676101</v>
      </c>
      <c r="I20" s="20">
        <f>VLOOKUP(B20,RMS!B:D,3,FALSE)</f>
        <v>284146.48569986399</v>
      </c>
      <c r="J20" s="21">
        <f>VLOOKUP(B20,RMS!B:E,4,FALSE)</f>
        <v>236298.03470401699</v>
      </c>
      <c r="K20" s="22">
        <f t="shared" si="1"/>
        <v>-2.7299863984808326E-2</v>
      </c>
      <c r="L20" s="22">
        <f t="shared" si="2"/>
        <v>1.0895983024965972E-2</v>
      </c>
      <c r="M20" s="34"/>
    </row>
    <row r="21" spans="1:13" x14ac:dyDescent="0.15">
      <c r="A21" s="44"/>
      <c r="B21" s="12">
        <v>32</v>
      </c>
      <c r="C21" s="42" t="s">
        <v>23</v>
      </c>
      <c r="D21" s="42"/>
      <c r="E21" s="15">
        <f>VLOOKUP(C21,RA!B24:D52,3,0)</f>
        <v>263655.39319999999</v>
      </c>
      <c r="F21" s="25">
        <f>VLOOKUP(C21,RA!B25:I56,8,0)</f>
        <v>22781.766599999999</v>
      </c>
      <c r="G21" s="16">
        <f t="shared" si="0"/>
        <v>240873.62659999999</v>
      </c>
      <c r="H21" s="27">
        <f>RA!J25</f>
        <v>8.6407360469651096</v>
      </c>
      <c r="I21" s="20">
        <f>VLOOKUP(B21,RMS!B:D,3,FALSE)</f>
        <v>263655.39485532901</v>
      </c>
      <c r="J21" s="21">
        <f>VLOOKUP(B21,RMS!B:E,4,FALSE)</f>
        <v>240873.62540416399</v>
      </c>
      <c r="K21" s="22">
        <f t="shared" si="1"/>
        <v>-1.6553290188312531E-3</v>
      </c>
      <c r="L21" s="22">
        <f t="shared" si="2"/>
        <v>1.1958359973505139E-3</v>
      </c>
      <c r="M21" s="34"/>
    </row>
    <row r="22" spans="1:13" x14ac:dyDescent="0.15">
      <c r="A22" s="44"/>
      <c r="B22" s="12">
        <v>33</v>
      </c>
      <c r="C22" s="42" t="s">
        <v>24</v>
      </c>
      <c r="D22" s="42"/>
      <c r="E22" s="15">
        <f>VLOOKUP(C22,RA!B26:D53,3,0)</f>
        <v>499480.30660000001</v>
      </c>
      <c r="F22" s="25">
        <f>VLOOKUP(C22,RA!B26:I57,8,0)</f>
        <v>103196.4025</v>
      </c>
      <c r="G22" s="16">
        <f t="shared" si="0"/>
        <v>396283.90410000004</v>
      </c>
      <c r="H22" s="27">
        <f>RA!J26</f>
        <v>20.660755016041701</v>
      </c>
      <c r="I22" s="20">
        <f>VLOOKUP(B22,RMS!B:D,3,FALSE)</f>
        <v>499480.21349186898</v>
      </c>
      <c r="J22" s="21">
        <f>VLOOKUP(B22,RMS!B:E,4,FALSE)</f>
        <v>396283.88379461598</v>
      </c>
      <c r="K22" s="22">
        <f t="shared" si="1"/>
        <v>9.3108131026383489E-2</v>
      </c>
      <c r="L22" s="22">
        <f t="shared" si="2"/>
        <v>2.03053840668872E-2</v>
      </c>
      <c r="M22" s="34"/>
    </row>
    <row r="23" spans="1:13" x14ac:dyDescent="0.15">
      <c r="A23" s="44"/>
      <c r="B23" s="12">
        <v>34</v>
      </c>
      <c r="C23" s="42" t="s">
        <v>25</v>
      </c>
      <c r="D23" s="42"/>
      <c r="E23" s="15">
        <f>VLOOKUP(C23,RA!B26:D54,3,0)</f>
        <v>295637.3504</v>
      </c>
      <c r="F23" s="25">
        <f>VLOOKUP(C23,RA!B27:I58,8,0)</f>
        <v>82909.309399999998</v>
      </c>
      <c r="G23" s="16">
        <f t="shared" si="0"/>
        <v>212728.041</v>
      </c>
      <c r="H23" s="27">
        <f>RA!J27</f>
        <v>28.0442607430431</v>
      </c>
      <c r="I23" s="20">
        <f>VLOOKUP(B23,RMS!B:D,3,FALSE)</f>
        <v>295637.125106361</v>
      </c>
      <c r="J23" s="21">
        <f>VLOOKUP(B23,RMS!B:E,4,FALSE)</f>
        <v>212728.059022929</v>
      </c>
      <c r="K23" s="22">
        <f t="shared" si="1"/>
        <v>0.22529363899957389</v>
      </c>
      <c r="L23" s="22">
        <f t="shared" si="2"/>
        <v>-1.8022928998107091E-2</v>
      </c>
      <c r="M23" s="34"/>
    </row>
    <row r="24" spans="1:13" x14ac:dyDescent="0.15">
      <c r="A24" s="44"/>
      <c r="B24" s="12">
        <v>35</v>
      </c>
      <c r="C24" s="42" t="s">
        <v>26</v>
      </c>
      <c r="D24" s="42"/>
      <c r="E24" s="15">
        <f>VLOOKUP(C24,RA!B28:D55,3,0)</f>
        <v>917047.19819999998</v>
      </c>
      <c r="F24" s="25">
        <f>VLOOKUP(C24,RA!B28:I59,8,0)</f>
        <v>49926.505299999997</v>
      </c>
      <c r="G24" s="16">
        <f t="shared" si="0"/>
        <v>867120.69290000002</v>
      </c>
      <c r="H24" s="27">
        <f>RA!J28</f>
        <v>5.4442677975568596</v>
      </c>
      <c r="I24" s="20">
        <f>VLOOKUP(B24,RMS!B:D,3,FALSE)</f>
        <v>917047.19825840695</v>
      </c>
      <c r="J24" s="21">
        <f>VLOOKUP(B24,RMS!B:E,4,FALSE)</f>
        <v>867120.69585752196</v>
      </c>
      <c r="K24" s="22">
        <f t="shared" si="1"/>
        <v>-5.840696394443512E-5</v>
      </c>
      <c r="L24" s="22">
        <f t="shared" si="2"/>
        <v>-2.9575219377875328E-3</v>
      </c>
      <c r="M24" s="34"/>
    </row>
    <row r="25" spans="1:13" x14ac:dyDescent="0.15">
      <c r="A25" s="44"/>
      <c r="B25" s="12">
        <v>36</v>
      </c>
      <c r="C25" s="42" t="s">
        <v>27</v>
      </c>
      <c r="D25" s="42"/>
      <c r="E25" s="15">
        <f>VLOOKUP(C25,RA!B28:D56,3,0)</f>
        <v>672578.5503</v>
      </c>
      <c r="F25" s="25">
        <f>VLOOKUP(C25,RA!B29:I60,8,0)</f>
        <v>111336.20970000001</v>
      </c>
      <c r="G25" s="16">
        <f t="shared" si="0"/>
        <v>561242.3406</v>
      </c>
      <c r="H25" s="27">
        <f>RA!J29</f>
        <v>16.5536366942328</v>
      </c>
      <c r="I25" s="20">
        <f>VLOOKUP(B25,RMS!B:D,3,FALSE)</f>
        <v>672578.54714159295</v>
      </c>
      <c r="J25" s="21">
        <f>VLOOKUP(B25,RMS!B:E,4,FALSE)</f>
        <v>561242.33471376402</v>
      </c>
      <c r="K25" s="22">
        <f t="shared" si="1"/>
        <v>3.1584070529788733E-3</v>
      </c>
      <c r="L25" s="22">
        <f t="shared" si="2"/>
        <v>5.886235972866416E-3</v>
      </c>
      <c r="M25" s="34"/>
    </row>
    <row r="26" spans="1:13" x14ac:dyDescent="0.15">
      <c r="A26" s="44"/>
      <c r="B26" s="12">
        <v>37</v>
      </c>
      <c r="C26" s="42" t="s">
        <v>74</v>
      </c>
      <c r="D26" s="42"/>
      <c r="E26" s="15">
        <f>VLOOKUP(C26,RA!B30:D57,3,0)</f>
        <v>1030756.0466</v>
      </c>
      <c r="F26" s="25">
        <f>VLOOKUP(C26,RA!B30:I61,8,0)</f>
        <v>166774.82759999999</v>
      </c>
      <c r="G26" s="16">
        <f t="shared" si="0"/>
        <v>863981.21900000004</v>
      </c>
      <c r="H26" s="27">
        <f>RA!J30</f>
        <v>16.1798544039703</v>
      </c>
      <c r="I26" s="20">
        <f>VLOOKUP(B26,RMS!B:D,3,FALSE)</f>
        <v>1030756.09209823</v>
      </c>
      <c r="J26" s="21">
        <f>VLOOKUP(B26,RMS!B:E,4,FALSE)</f>
        <v>863981.23129723303</v>
      </c>
      <c r="K26" s="22">
        <f t="shared" si="1"/>
        <v>-4.5498230028897524E-2</v>
      </c>
      <c r="L26" s="22">
        <f t="shared" si="2"/>
        <v>-1.2297232984565198E-2</v>
      </c>
      <c r="M26" s="34"/>
    </row>
    <row r="27" spans="1:13" x14ac:dyDescent="0.15">
      <c r="A27" s="44"/>
      <c r="B27" s="12">
        <v>38</v>
      </c>
      <c r="C27" s="42" t="s">
        <v>29</v>
      </c>
      <c r="D27" s="42"/>
      <c r="E27" s="15">
        <f>VLOOKUP(C27,RA!B30:D58,3,0)</f>
        <v>772761.02179999999</v>
      </c>
      <c r="F27" s="25">
        <f>VLOOKUP(C27,RA!B31:I62,8,0)</f>
        <v>55119.077700000002</v>
      </c>
      <c r="G27" s="16">
        <f t="shared" si="0"/>
        <v>717641.94409999996</v>
      </c>
      <c r="H27" s="27">
        <f>RA!J31</f>
        <v>7.1327455895239904</v>
      </c>
      <c r="I27" s="20">
        <f>VLOOKUP(B27,RMS!B:D,3,FALSE)</f>
        <v>772760.96234336297</v>
      </c>
      <c r="J27" s="21">
        <f>VLOOKUP(B27,RMS!B:E,4,FALSE)</f>
        <v>717641.90733185795</v>
      </c>
      <c r="K27" s="22">
        <f t="shared" si="1"/>
        <v>5.9456637012772262E-2</v>
      </c>
      <c r="L27" s="22">
        <f t="shared" si="2"/>
        <v>3.6768142017535865E-2</v>
      </c>
      <c r="M27" s="34"/>
    </row>
    <row r="28" spans="1:13" x14ac:dyDescent="0.15">
      <c r="A28" s="44"/>
      <c r="B28" s="12">
        <v>39</v>
      </c>
      <c r="C28" s="42" t="s">
        <v>30</v>
      </c>
      <c r="D28" s="42"/>
      <c r="E28" s="15">
        <f>VLOOKUP(C28,RA!B32:D59,3,0)</f>
        <v>123149.8499</v>
      </c>
      <c r="F28" s="25">
        <f>VLOOKUP(C28,RA!B32:I63,8,0)</f>
        <v>33366.2376</v>
      </c>
      <c r="G28" s="16">
        <f t="shared" si="0"/>
        <v>89783.612300000008</v>
      </c>
      <c r="H28" s="27">
        <f>RA!J32</f>
        <v>27.094014022017902</v>
      </c>
      <c r="I28" s="20">
        <f>VLOOKUP(B28,RMS!B:D,3,FALSE)</f>
        <v>123149.77088598401</v>
      </c>
      <c r="J28" s="21">
        <f>VLOOKUP(B28,RMS!B:E,4,FALSE)</f>
        <v>89783.604766170596</v>
      </c>
      <c r="K28" s="22">
        <f t="shared" si="1"/>
        <v>7.9014015995198861E-2</v>
      </c>
      <c r="L28" s="22">
        <f t="shared" si="2"/>
        <v>7.5338294118409976E-3</v>
      </c>
      <c r="M28" s="34"/>
    </row>
    <row r="29" spans="1:13" x14ac:dyDescent="0.15">
      <c r="A29" s="44"/>
      <c r="B29" s="12">
        <v>40</v>
      </c>
      <c r="C29" s="42" t="s">
        <v>31</v>
      </c>
      <c r="D29" s="42"/>
      <c r="E29" s="15">
        <f>VLOOKUP(C29,RA!B32:D60,3,0)</f>
        <v>0</v>
      </c>
      <c r="F29" s="25">
        <f>VLOOKUP(C29,RA!B33:I64,8,0)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4"/>
    </row>
    <row r="30" spans="1:13" ht="12" thickBot="1" x14ac:dyDescent="0.2">
      <c r="A30" s="44"/>
      <c r="B30" s="12">
        <v>42</v>
      </c>
      <c r="C30" s="42" t="s">
        <v>32</v>
      </c>
      <c r="D30" s="42"/>
      <c r="E30" s="15">
        <f>VLOOKUP(C30,RA!B34:D62,3,0)</f>
        <v>171002.91329999999</v>
      </c>
      <c r="F30" s="25">
        <f>VLOOKUP(C30,RA!B34:I66,8,0)</f>
        <v>26368.027399999999</v>
      </c>
      <c r="G30" s="16">
        <f t="shared" si="0"/>
        <v>144634.88589999999</v>
      </c>
      <c r="H30" s="27">
        <f>RA!J34</f>
        <v>0</v>
      </c>
      <c r="I30" s="20">
        <f>VLOOKUP(B30,RMS!B:D,3,FALSE)</f>
        <v>171002.91209999999</v>
      </c>
      <c r="J30" s="21">
        <f>VLOOKUP(B30,RMS!B:E,4,FALSE)</f>
        <v>144634.8806</v>
      </c>
      <c r="K30" s="22">
        <f t="shared" si="1"/>
        <v>1.1999999987892807E-3</v>
      </c>
      <c r="L30" s="22">
        <f t="shared" si="2"/>
        <v>5.2999999898020178E-3</v>
      </c>
      <c r="M30" s="34"/>
    </row>
    <row r="31" spans="1:13" s="38" customFormat="1" ht="12" thickBot="1" x14ac:dyDescent="0.2">
      <c r="A31" s="44"/>
      <c r="B31" s="12">
        <v>70</v>
      </c>
      <c r="C31" s="45" t="s">
        <v>70</v>
      </c>
      <c r="D31" s="46"/>
      <c r="E31" s="15">
        <f>VLOOKUP(C31,RA!B35:D63,3,0)</f>
        <v>71296.62</v>
      </c>
      <c r="F31" s="25">
        <f>VLOOKUP(C31,RA!B35:I67,8,0)</f>
        <v>2623.07</v>
      </c>
      <c r="G31" s="16">
        <f t="shared" si="0"/>
        <v>68673.549999999988</v>
      </c>
      <c r="H31" s="27">
        <f>RA!J35</f>
        <v>15.419636362417499</v>
      </c>
      <c r="I31" s="20">
        <f>VLOOKUP(B31,RMS!B:D,3,FALSE)</f>
        <v>71296.62</v>
      </c>
      <c r="J31" s="21">
        <f>VLOOKUP(B31,RMS!B:E,4,FALSE)</f>
        <v>68673.55</v>
      </c>
      <c r="K31" s="22">
        <f t="shared" si="1"/>
        <v>0</v>
      </c>
      <c r="L31" s="22">
        <f t="shared" si="2"/>
        <v>0</v>
      </c>
    </row>
    <row r="32" spans="1:13" x14ac:dyDescent="0.15">
      <c r="A32" s="44"/>
      <c r="B32" s="12">
        <v>71</v>
      </c>
      <c r="C32" s="42" t="s">
        <v>36</v>
      </c>
      <c r="D32" s="42"/>
      <c r="E32" s="15">
        <f>VLOOKUP(C32,RA!B34:D63,3,0)</f>
        <v>127366.71</v>
      </c>
      <c r="F32" s="25">
        <f>VLOOKUP(C32,RA!B34:I67,8,0)</f>
        <v>-10170.11</v>
      </c>
      <c r="G32" s="16">
        <f t="shared" si="0"/>
        <v>137536.82</v>
      </c>
      <c r="H32" s="27">
        <f>RA!J35</f>
        <v>15.419636362417499</v>
      </c>
      <c r="I32" s="20">
        <f>VLOOKUP(B32,RMS!B:D,3,FALSE)</f>
        <v>127366.71</v>
      </c>
      <c r="J32" s="21">
        <f>VLOOKUP(B32,RMS!B:E,4,FALSE)</f>
        <v>137536.82</v>
      </c>
      <c r="K32" s="22">
        <f t="shared" si="1"/>
        <v>0</v>
      </c>
      <c r="L32" s="22">
        <f t="shared" si="2"/>
        <v>0</v>
      </c>
      <c r="M32" s="34"/>
    </row>
    <row r="33" spans="1:13" x14ac:dyDescent="0.15">
      <c r="A33" s="44"/>
      <c r="B33" s="12">
        <v>72</v>
      </c>
      <c r="C33" s="42" t="s">
        <v>37</v>
      </c>
      <c r="D33" s="42"/>
      <c r="E33" s="15">
        <f>VLOOKUP(C33,RA!B34:D64,3,0)</f>
        <v>25793.200000000001</v>
      </c>
      <c r="F33" s="25">
        <f>VLOOKUP(C33,RA!B34:I68,8,0)</f>
        <v>-585.44000000000005</v>
      </c>
      <c r="G33" s="16">
        <f t="shared" si="0"/>
        <v>26378.639999999999</v>
      </c>
      <c r="H33" s="27">
        <f>RA!J34</f>
        <v>0</v>
      </c>
      <c r="I33" s="20">
        <f>VLOOKUP(B33,RMS!B:D,3,FALSE)</f>
        <v>25793.200000000001</v>
      </c>
      <c r="J33" s="21">
        <f>VLOOKUP(B33,RMS!B:E,4,FALSE)</f>
        <v>26378.639999999999</v>
      </c>
      <c r="K33" s="22">
        <f t="shared" si="1"/>
        <v>0</v>
      </c>
      <c r="L33" s="22">
        <f t="shared" si="2"/>
        <v>0</v>
      </c>
      <c r="M33" s="34"/>
    </row>
    <row r="34" spans="1:13" x14ac:dyDescent="0.15">
      <c r="A34" s="44"/>
      <c r="B34" s="12">
        <v>73</v>
      </c>
      <c r="C34" s="42" t="s">
        <v>38</v>
      </c>
      <c r="D34" s="42"/>
      <c r="E34" s="15">
        <f>VLOOKUP(C34,RA!B35:D65,3,0)</f>
        <v>72116.320000000007</v>
      </c>
      <c r="F34" s="25">
        <f>VLOOKUP(C34,RA!B35:I69,8,0)</f>
        <v>-11471.81</v>
      </c>
      <c r="G34" s="16">
        <f t="shared" si="0"/>
        <v>83588.13</v>
      </c>
      <c r="H34" s="27">
        <f>RA!J35</f>
        <v>15.419636362417499</v>
      </c>
      <c r="I34" s="20">
        <f>VLOOKUP(B34,RMS!B:D,3,FALSE)</f>
        <v>72116.320000000007</v>
      </c>
      <c r="J34" s="21">
        <f>VLOOKUP(B34,RMS!B:E,4,FALSE)</f>
        <v>83588.13</v>
      </c>
      <c r="K34" s="22">
        <f t="shared" si="1"/>
        <v>0</v>
      </c>
      <c r="L34" s="22">
        <f t="shared" si="2"/>
        <v>0</v>
      </c>
      <c r="M34" s="34"/>
    </row>
    <row r="35" spans="1:13" s="38" customFormat="1" x14ac:dyDescent="0.15">
      <c r="A35" s="44"/>
      <c r="B35" s="12">
        <v>74</v>
      </c>
      <c r="C35" s="42" t="s">
        <v>72</v>
      </c>
      <c r="D35" s="42"/>
      <c r="E35" s="15">
        <f>VLOOKUP(C35,RA!B36:D66,3,0)</f>
        <v>41.33</v>
      </c>
      <c r="F35" s="25">
        <f>VLOOKUP(C35,RA!B36:I70,8,0)</f>
        <v>33.299999999999997</v>
      </c>
      <c r="G35" s="16">
        <f t="shared" si="0"/>
        <v>8.0300000000000011</v>
      </c>
      <c r="H35" s="27">
        <f>RA!J36</f>
        <v>3.6790944647866901</v>
      </c>
      <c r="I35" s="20">
        <f>VLOOKUP(B35,RMS!B:D,3,FALSE)</f>
        <v>41.33</v>
      </c>
      <c r="J35" s="21">
        <f>VLOOKUP(B35,RMS!B:E,4,FALSE)</f>
        <v>8.0299999999999994</v>
      </c>
      <c r="K35" s="22">
        <f t="shared" si="1"/>
        <v>0</v>
      </c>
      <c r="L35" s="22">
        <f t="shared" si="2"/>
        <v>0</v>
      </c>
    </row>
    <row r="36" spans="1:13" ht="11.25" customHeight="1" x14ac:dyDescent="0.15">
      <c r="A36" s="44"/>
      <c r="B36" s="12">
        <v>75</v>
      </c>
      <c r="C36" s="42" t="s">
        <v>33</v>
      </c>
      <c r="D36" s="42"/>
      <c r="E36" s="15">
        <f>VLOOKUP(C36,RA!B8:D66,3,0)</f>
        <v>141920.0851</v>
      </c>
      <c r="F36" s="25">
        <f>VLOOKUP(C36,RA!B8:I70,8,0)</f>
        <v>8394.4806000000008</v>
      </c>
      <c r="G36" s="16">
        <f t="shared" si="0"/>
        <v>133525.60449999999</v>
      </c>
      <c r="H36" s="27">
        <f>RA!J36</f>
        <v>3.6790944647866901</v>
      </c>
      <c r="I36" s="20">
        <f>VLOOKUP(B36,RMS!B:D,3,FALSE)</f>
        <v>141920.08547777799</v>
      </c>
      <c r="J36" s="21">
        <f>VLOOKUP(B36,RMS!B:E,4,FALSE)</f>
        <v>133525.60418803399</v>
      </c>
      <c r="K36" s="22">
        <f t="shared" si="1"/>
        <v>-3.777779929805547E-4</v>
      </c>
      <c r="L36" s="22">
        <f t="shared" si="2"/>
        <v>3.1196599593386054E-4</v>
      </c>
      <c r="M36" s="34"/>
    </row>
    <row r="37" spans="1:13" x14ac:dyDescent="0.15">
      <c r="A37" s="44"/>
      <c r="B37" s="12">
        <v>76</v>
      </c>
      <c r="C37" s="42" t="s">
        <v>34</v>
      </c>
      <c r="D37" s="42"/>
      <c r="E37" s="15">
        <f>VLOOKUP(C37,RA!B8:D67,3,0)</f>
        <v>291902.67</v>
      </c>
      <c r="F37" s="25">
        <f>VLOOKUP(C37,RA!B8:I71,8,0)</f>
        <v>17675.221699999998</v>
      </c>
      <c r="G37" s="16">
        <f t="shared" si="0"/>
        <v>274227.44829999999</v>
      </c>
      <c r="H37" s="27">
        <f>RA!J37</f>
        <v>-7.9849043757195304</v>
      </c>
      <c r="I37" s="20">
        <f>VLOOKUP(B37,RMS!B:D,3,FALSE)</f>
        <v>291902.66235470102</v>
      </c>
      <c r="J37" s="21">
        <f>VLOOKUP(B37,RMS!B:E,4,FALSE)</f>
        <v>274227.45521623897</v>
      </c>
      <c r="K37" s="22">
        <f t="shared" si="1"/>
        <v>7.6452989596873522E-3</v>
      </c>
      <c r="L37" s="22">
        <f t="shared" si="2"/>
        <v>-6.9162389845587313E-3</v>
      </c>
      <c r="M37" s="34"/>
    </row>
    <row r="38" spans="1:13" x14ac:dyDescent="0.15">
      <c r="A38" s="44"/>
      <c r="B38" s="12">
        <v>77</v>
      </c>
      <c r="C38" s="42" t="s">
        <v>39</v>
      </c>
      <c r="D38" s="42"/>
      <c r="E38" s="15">
        <f>VLOOKUP(C38,RA!B9:D68,3,0)</f>
        <v>50142.26</v>
      </c>
      <c r="F38" s="25">
        <f>VLOOKUP(C38,RA!B9:I72,8,0)</f>
        <v>-5138.9399999999996</v>
      </c>
      <c r="G38" s="16">
        <f t="shared" si="0"/>
        <v>55281.200000000004</v>
      </c>
      <c r="H38" s="27">
        <f>RA!J38</f>
        <v>-2.2697455143215999</v>
      </c>
      <c r="I38" s="20">
        <f>VLOOKUP(B38,RMS!B:D,3,FALSE)</f>
        <v>50142.26</v>
      </c>
      <c r="J38" s="21">
        <f>VLOOKUP(B38,RMS!B:E,4,FALSE)</f>
        <v>55281.2</v>
      </c>
      <c r="K38" s="22">
        <f t="shared" si="1"/>
        <v>0</v>
      </c>
      <c r="L38" s="22">
        <f t="shared" si="2"/>
        <v>0</v>
      </c>
      <c r="M38" s="34"/>
    </row>
    <row r="39" spans="1:13" x14ac:dyDescent="0.15">
      <c r="A39" s="44"/>
      <c r="B39" s="12">
        <v>78</v>
      </c>
      <c r="C39" s="42" t="s">
        <v>40</v>
      </c>
      <c r="D39" s="42"/>
      <c r="E39" s="15">
        <f>VLOOKUP(C39,RA!B10:D69,3,0)</f>
        <v>37547.050000000003</v>
      </c>
      <c r="F39" s="25">
        <f>VLOOKUP(C39,RA!B10:I73,8,0)</f>
        <v>5295</v>
      </c>
      <c r="G39" s="16">
        <f t="shared" si="0"/>
        <v>32252.050000000003</v>
      </c>
      <c r="H39" s="27">
        <f>RA!J39</f>
        <v>-15.9073702041369</v>
      </c>
      <c r="I39" s="20">
        <f>VLOOKUP(B39,RMS!B:D,3,FALSE)</f>
        <v>37547.050000000003</v>
      </c>
      <c r="J39" s="21">
        <f>VLOOKUP(B39,RMS!B:E,4,FALSE)</f>
        <v>32252.05</v>
      </c>
      <c r="K39" s="22">
        <f t="shared" si="1"/>
        <v>0</v>
      </c>
      <c r="L39" s="22">
        <f t="shared" si="2"/>
        <v>0</v>
      </c>
      <c r="M39" s="34"/>
    </row>
    <row r="40" spans="1:13" x14ac:dyDescent="0.15">
      <c r="A40" s="44"/>
      <c r="B40" s="12">
        <v>99</v>
      </c>
      <c r="C40" s="42" t="s">
        <v>35</v>
      </c>
      <c r="D40" s="42"/>
      <c r="E40" s="15">
        <f>VLOOKUP(C40,RA!B8:D70,3,0)</f>
        <v>37547.855000000003</v>
      </c>
      <c r="F40" s="25">
        <f>VLOOKUP(C40,RA!B8:I74,8,0)</f>
        <v>5728.5402000000004</v>
      </c>
      <c r="G40" s="16">
        <f t="shared" si="0"/>
        <v>31819.314800000004</v>
      </c>
      <c r="H40" s="27">
        <f>RA!J40</f>
        <v>80.571013791434794</v>
      </c>
      <c r="I40" s="20">
        <f>VLOOKUP(B40,RMS!B:D,3,FALSE)</f>
        <v>37547.854927766399</v>
      </c>
      <c r="J40" s="21">
        <f>VLOOKUP(B40,RMS!B:E,4,FALSE)</f>
        <v>31819.314545042002</v>
      </c>
      <c r="K40" s="22">
        <f t="shared" si="1"/>
        <v>7.2233604441862553E-5</v>
      </c>
      <c r="L40" s="22">
        <f t="shared" si="2"/>
        <v>2.5495800218777731E-4</v>
      </c>
      <c r="M40" s="34"/>
    </row>
  </sheetData>
  <mergeCells count="40"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37:D37"/>
    <mergeCell ref="C38:D38"/>
    <mergeCell ref="C40:D40"/>
    <mergeCell ref="C39:D39"/>
    <mergeCell ref="C10:D10"/>
    <mergeCell ref="C23:D23"/>
    <mergeCell ref="C24:D24"/>
    <mergeCell ref="C25:D25"/>
    <mergeCell ref="C26:D26"/>
    <mergeCell ref="C28:D28"/>
    <mergeCell ref="C2:D2"/>
    <mergeCell ref="C4:D4"/>
    <mergeCell ref="C5:D5"/>
    <mergeCell ref="C6:D6"/>
    <mergeCell ref="C7:D7"/>
    <mergeCell ref="A3:D3"/>
    <mergeCell ref="A4:A40"/>
    <mergeCell ref="C30:D30"/>
    <mergeCell ref="C32:D32"/>
    <mergeCell ref="C33:D33"/>
    <mergeCell ref="C34:D34"/>
    <mergeCell ref="C36:D36"/>
    <mergeCell ref="C31:D31"/>
    <mergeCell ref="C35:D35"/>
    <mergeCell ref="C29:D29"/>
    <mergeCell ref="C27:D27"/>
  </mergeCells>
  <phoneticPr fontId="23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45"/>
  <sheetViews>
    <sheetView workbookViewId="0">
      <selection sqref="A1:W45"/>
    </sheetView>
  </sheetViews>
  <sheetFormatPr defaultRowHeight="11.25" x14ac:dyDescent="0.15"/>
  <cols>
    <col min="1" max="1" width="7" style="39" customWidth="1"/>
    <col min="2" max="3" width="9" style="39"/>
    <col min="4" max="5" width="11.5" style="39" bestFit="1" customWidth="1"/>
    <col min="6" max="7" width="12.25" style="39" bestFit="1" customWidth="1"/>
    <col min="8" max="8" width="9" style="39"/>
    <col min="9" max="9" width="12.25" style="39" bestFit="1" customWidth="1"/>
    <col min="10" max="10" width="9" style="39"/>
    <col min="11" max="11" width="12.25" style="39" bestFit="1" customWidth="1"/>
    <col min="12" max="12" width="10.5" style="39" bestFit="1" customWidth="1"/>
    <col min="13" max="13" width="12.25" style="39" bestFit="1" customWidth="1"/>
    <col min="14" max="15" width="13.875" style="39" bestFit="1" customWidth="1"/>
    <col min="16" max="16" width="9.25" style="39" bestFit="1" customWidth="1"/>
    <col min="17" max="18" width="10.5" style="39" bestFit="1" customWidth="1"/>
    <col min="19" max="20" width="9" style="39"/>
    <col min="21" max="21" width="10.5" style="39" bestFit="1" customWidth="1"/>
    <col min="22" max="22" width="36" style="39" bestFit="1" customWidth="1"/>
    <col min="23" max="16384" width="9" style="39"/>
  </cols>
  <sheetData>
    <row r="1" spans="1:23" ht="12.75" x14ac:dyDescent="0.2">
      <c r="A1" s="47"/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59" t="s">
        <v>46</v>
      </c>
      <c r="W1" s="49"/>
    </row>
    <row r="2" spans="1:23" ht="12.75" x14ac:dyDescent="0.2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59"/>
      <c r="W2" s="49"/>
    </row>
    <row r="3" spans="1:23" ht="23.25" thickBot="1" x14ac:dyDescent="0.2">
      <c r="A3" s="47"/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60" t="s">
        <v>47</v>
      </c>
      <c r="W3" s="49"/>
    </row>
    <row r="4" spans="1:23" ht="15" thickTop="1" thickBot="1" x14ac:dyDescent="0.2">
      <c r="A4" s="48"/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58"/>
      <c r="W4" s="49"/>
    </row>
    <row r="5" spans="1:23" ht="15" thickTop="1" thickBot="1" x14ac:dyDescent="0.25">
      <c r="A5" s="61"/>
      <c r="B5" s="62"/>
      <c r="C5" s="63"/>
      <c r="D5" s="64" t="s">
        <v>0</v>
      </c>
      <c r="E5" s="64" t="s">
        <v>59</v>
      </c>
      <c r="F5" s="64" t="s">
        <v>60</v>
      </c>
      <c r="G5" s="64" t="s">
        <v>48</v>
      </c>
      <c r="H5" s="64" t="s">
        <v>49</v>
      </c>
      <c r="I5" s="64" t="s">
        <v>1</v>
      </c>
      <c r="J5" s="64" t="s">
        <v>2</v>
      </c>
      <c r="K5" s="64" t="s">
        <v>50</v>
      </c>
      <c r="L5" s="64" t="s">
        <v>51</v>
      </c>
      <c r="M5" s="64" t="s">
        <v>52</v>
      </c>
      <c r="N5" s="64" t="s">
        <v>53</v>
      </c>
      <c r="O5" s="64" t="s">
        <v>54</v>
      </c>
      <c r="P5" s="64" t="s">
        <v>61</v>
      </c>
      <c r="Q5" s="64" t="s">
        <v>62</v>
      </c>
      <c r="R5" s="64" t="s">
        <v>55</v>
      </c>
      <c r="S5" s="64" t="s">
        <v>56</v>
      </c>
      <c r="T5" s="64" t="s">
        <v>57</v>
      </c>
      <c r="U5" s="65" t="s">
        <v>58</v>
      </c>
      <c r="V5" s="58"/>
      <c r="W5" s="58"/>
    </row>
    <row r="6" spans="1:23" ht="14.25" thickBot="1" x14ac:dyDescent="0.2">
      <c r="A6" s="66" t="s">
        <v>3</v>
      </c>
      <c r="B6" s="50" t="s">
        <v>4</v>
      </c>
      <c r="C6" s="51"/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7"/>
      <c r="V6" s="58"/>
      <c r="W6" s="58"/>
    </row>
    <row r="7" spans="1:23" ht="14.25" thickBot="1" x14ac:dyDescent="0.2">
      <c r="A7" s="52" t="s">
        <v>5</v>
      </c>
      <c r="B7" s="53"/>
      <c r="C7" s="54"/>
      <c r="D7" s="68">
        <v>17145404.841699999</v>
      </c>
      <c r="E7" s="68">
        <v>19256078.840799998</v>
      </c>
      <c r="F7" s="69">
        <v>89.038921077598303</v>
      </c>
      <c r="G7" s="68">
        <v>19072930.132100001</v>
      </c>
      <c r="H7" s="69">
        <v>-10.106078494756</v>
      </c>
      <c r="I7" s="68">
        <v>2143094.7535999999</v>
      </c>
      <c r="J7" s="69">
        <v>12.4995284356756</v>
      </c>
      <c r="K7" s="68">
        <v>1938206.1444999999</v>
      </c>
      <c r="L7" s="69">
        <v>10.162078564100501</v>
      </c>
      <c r="M7" s="69">
        <v>0.105710432134068</v>
      </c>
      <c r="N7" s="68">
        <v>359414040.15460002</v>
      </c>
      <c r="O7" s="68">
        <v>5111564929.2434998</v>
      </c>
      <c r="P7" s="68">
        <v>978618</v>
      </c>
      <c r="Q7" s="68">
        <v>943104</v>
      </c>
      <c r="R7" s="69">
        <v>3.76565044788273</v>
      </c>
      <c r="S7" s="68">
        <v>17.520017863660801</v>
      </c>
      <c r="T7" s="68">
        <v>19.702506030405999</v>
      </c>
      <c r="U7" s="70">
        <v>-12.457111537951</v>
      </c>
      <c r="V7" s="58"/>
      <c r="W7" s="58"/>
    </row>
    <row r="8" spans="1:23" ht="14.25" thickBot="1" x14ac:dyDescent="0.2">
      <c r="A8" s="55">
        <v>42235</v>
      </c>
      <c r="B8" s="45" t="s">
        <v>6</v>
      </c>
      <c r="C8" s="46"/>
      <c r="D8" s="71">
        <v>593105.45640000002</v>
      </c>
      <c r="E8" s="71">
        <v>768699.33429999999</v>
      </c>
      <c r="F8" s="72">
        <v>77.157014444418493</v>
      </c>
      <c r="G8" s="71">
        <v>621889.39780000004</v>
      </c>
      <c r="H8" s="72">
        <v>-4.6284663320883297</v>
      </c>
      <c r="I8" s="71">
        <v>141281.34580000001</v>
      </c>
      <c r="J8" s="72">
        <v>23.820611372814199</v>
      </c>
      <c r="K8" s="71">
        <v>166637.37760000001</v>
      </c>
      <c r="L8" s="72">
        <v>26.7953398449141</v>
      </c>
      <c r="M8" s="72">
        <v>-0.152162931061392</v>
      </c>
      <c r="N8" s="71">
        <v>11658402.137</v>
      </c>
      <c r="O8" s="71">
        <v>182748103.11129999</v>
      </c>
      <c r="P8" s="71">
        <v>28541</v>
      </c>
      <c r="Q8" s="71">
        <v>27152</v>
      </c>
      <c r="R8" s="72">
        <v>5.1156452563346999</v>
      </c>
      <c r="S8" s="71">
        <v>20.780822550015799</v>
      </c>
      <c r="T8" s="71">
        <v>20.755802607542702</v>
      </c>
      <c r="U8" s="73">
        <v>0.120399192153368</v>
      </c>
      <c r="V8" s="58"/>
      <c r="W8" s="58"/>
    </row>
    <row r="9" spans="1:23" ht="12" customHeight="1" thickBot="1" x14ac:dyDescent="0.2">
      <c r="A9" s="56"/>
      <c r="B9" s="45" t="s">
        <v>7</v>
      </c>
      <c r="C9" s="46"/>
      <c r="D9" s="71">
        <v>137111.80379999999</v>
      </c>
      <c r="E9" s="71">
        <v>137597.2789</v>
      </c>
      <c r="F9" s="72">
        <v>99.647176816372294</v>
      </c>
      <c r="G9" s="71">
        <v>134642.70680000001</v>
      </c>
      <c r="H9" s="72">
        <v>1.8338141431363499</v>
      </c>
      <c r="I9" s="71">
        <v>27050.761500000001</v>
      </c>
      <c r="J9" s="72">
        <v>19.728980839211999</v>
      </c>
      <c r="K9" s="71">
        <v>30199.372100000001</v>
      </c>
      <c r="L9" s="72">
        <v>22.429266922610601</v>
      </c>
      <c r="M9" s="72">
        <v>-0.10426079686603799</v>
      </c>
      <c r="N9" s="71">
        <v>2464462.2927999999</v>
      </c>
      <c r="O9" s="71">
        <v>29749500.8979</v>
      </c>
      <c r="P9" s="71">
        <v>8032</v>
      </c>
      <c r="Q9" s="71">
        <v>7823</v>
      </c>
      <c r="R9" s="72">
        <v>2.6716093570241499</v>
      </c>
      <c r="S9" s="71">
        <v>17.070692704183301</v>
      </c>
      <c r="T9" s="71">
        <v>16.749648280710701</v>
      </c>
      <c r="U9" s="73">
        <v>1.8806760161165901</v>
      </c>
      <c r="V9" s="58"/>
      <c r="W9" s="58"/>
    </row>
    <row r="10" spans="1:23" ht="14.25" thickBot="1" x14ac:dyDescent="0.2">
      <c r="A10" s="56"/>
      <c r="B10" s="45" t="s">
        <v>8</v>
      </c>
      <c r="C10" s="46"/>
      <c r="D10" s="71">
        <v>172539.84109999999</v>
      </c>
      <c r="E10" s="71">
        <v>191366.45929999999</v>
      </c>
      <c r="F10" s="72">
        <v>90.162007350260893</v>
      </c>
      <c r="G10" s="71">
        <v>149674.53839999999</v>
      </c>
      <c r="H10" s="72">
        <v>15.276681621621799</v>
      </c>
      <c r="I10" s="71">
        <v>44068.353999999999</v>
      </c>
      <c r="J10" s="72">
        <v>25.540972866932801</v>
      </c>
      <c r="K10" s="71">
        <v>40688.902399999999</v>
      </c>
      <c r="L10" s="72">
        <v>27.184919248763801</v>
      </c>
      <c r="M10" s="72">
        <v>8.3055855544533E-2</v>
      </c>
      <c r="N10" s="71">
        <v>3287697.9183999998</v>
      </c>
      <c r="O10" s="71">
        <v>47946263.288699999</v>
      </c>
      <c r="P10" s="71">
        <v>94636</v>
      </c>
      <c r="Q10" s="71">
        <v>90759</v>
      </c>
      <c r="R10" s="72">
        <v>4.2717526636476801</v>
      </c>
      <c r="S10" s="71">
        <v>1.8231945676064101</v>
      </c>
      <c r="T10" s="71">
        <v>1.76886219989202</v>
      </c>
      <c r="U10" s="73">
        <v>2.9800641511189201</v>
      </c>
      <c r="V10" s="58"/>
      <c r="W10" s="58"/>
    </row>
    <row r="11" spans="1:23" ht="14.25" thickBot="1" x14ac:dyDescent="0.2">
      <c r="A11" s="56"/>
      <c r="B11" s="45" t="s">
        <v>9</v>
      </c>
      <c r="C11" s="46"/>
      <c r="D11" s="71">
        <v>43510.523099999999</v>
      </c>
      <c r="E11" s="71">
        <v>62899.800199999998</v>
      </c>
      <c r="F11" s="72">
        <v>69.174342305780499</v>
      </c>
      <c r="G11" s="71">
        <v>47360.617299999998</v>
      </c>
      <c r="H11" s="72">
        <v>-8.1293159158210706</v>
      </c>
      <c r="I11" s="71">
        <v>9733.9012000000002</v>
      </c>
      <c r="J11" s="72">
        <v>22.371372501380002</v>
      </c>
      <c r="K11" s="71">
        <v>11128.326800000001</v>
      </c>
      <c r="L11" s="72">
        <v>23.4970053905949</v>
      </c>
      <c r="M11" s="72">
        <v>-0.12530415623667701</v>
      </c>
      <c r="N11" s="71">
        <v>890127.90890000004</v>
      </c>
      <c r="O11" s="71">
        <v>15434137.261600001</v>
      </c>
      <c r="P11" s="71">
        <v>2524</v>
      </c>
      <c r="Q11" s="71">
        <v>2457</v>
      </c>
      <c r="R11" s="72">
        <v>2.7269027269027202</v>
      </c>
      <c r="S11" s="71">
        <v>17.238717551505498</v>
      </c>
      <c r="T11" s="71">
        <v>17.023020716320701</v>
      </c>
      <c r="U11" s="73">
        <v>1.25123481222065</v>
      </c>
      <c r="V11" s="58"/>
      <c r="W11" s="58"/>
    </row>
    <row r="12" spans="1:23" ht="14.25" thickBot="1" x14ac:dyDescent="0.2">
      <c r="A12" s="56"/>
      <c r="B12" s="45" t="s">
        <v>10</v>
      </c>
      <c r="C12" s="46"/>
      <c r="D12" s="71">
        <v>112127.5206</v>
      </c>
      <c r="E12" s="71">
        <v>166635.3112</v>
      </c>
      <c r="F12" s="72">
        <v>67.289171660274206</v>
      </c>
      <c r="G12" s="71">
        <v>124619.7322</v>
      </c>
      <c r="H12" s="72">
        <v>-10.024264520125501</v>
      </c>
      <c r="I12" s="71">
        <v>21450.621500000001</v>
      </c>
      <c r="J12" s="72">
        <v>19.130559014608199</v>
      </c>
      <c r="K12" s="71">
        <v>24927.145499999999</v>
      </c>
      <c r="L12" s="72">
        <v>20.002567057354</v>
      </c>
      <c r="M12" s="72">
        <v>-0.13946739308758799</v>
      </c>
      <c r="N12" s="71">
        <v>2387537.4057999998</v>
      </c>
      <c r="O12" s="71">
        <v>53778064.238399997</v>
      </c>
      <c r="P12" s="71">
        <v>1308</v>
      </c>
      <c r="Q12" s="71">
        <v>1236</v>
      </c>
      <c r="R12" s="72">
        <v>5.8252427184466002</v>
      </c>
      <c r="S12" s="71">
        <v>85.724404128440398</v>
      </c>
      <c r="T12" s="71">
        <v>78.641083980582493</v>
      </c>
      <c r="U12" s="73">
        <v>8.2628980858764098</v>
      </c>
      <c r="V12" s="58"/>
      <c r="W12" s="58"/>
    </row>
    <row r="13" spans="1:23" ht="14.25" thickBot="1" x14ac:dyDescent="0.2">
      <c r="A13" s="56"/>
      <c r="B13" s="45" t="s">
        <v>11</v>
      </c>
      <c r="C13" s="46"/>
      <c r="D13" s="71">
        <v>297281.68209999998</v>
      </c>
      <c r="E13" s="71">
        <v>330445.3811</v>
      </c>
      <c r="F13" s="72">
        <v>89.963939308334901</v>
      </c>
      <c r="G13" s="71">
        <v>290154.46470000001</v>
      </c>
      <c r="H13" s="72">
        <v>2.4563528282665099</v>
      </c>
      <c r="I13" s="71">
        <v>87341.062300000005</v>
      </c>
      <c r="J13" s="72">
        <v>29.3799004644424</v>
      </c>
      <c r="K13" s="71">
        <v>80529.745500000005</v>
      </c>
      <c r="L13" s="72">
        <v>27.754094903644599</v>
      </c>
      <c r="M13" s="72">
        <v>8.4581377448907993E-2</v>
      </c>
      <c r="N13" s="71">
        <v>5516468.5255000005</v>
      </c>
      <c r="O13" s="71">
        <v>83732439.546399996</v>
      </c>
      <c r="P13" s="71">
        <v>12102</v>
      </c>
      <c r="Q13" s="71">
        <v>11579</v>
      </c>
      <c r="R13" s="72">
        <v>4.51679765091977</v>
      </c>
      <c r="S13" s="71">
        <v>24.5646737811932</v>
      </c>
      <c r="T13" s="71">
        <v>23.065639485275099</v>
      </c>
      <c r="U13" s="73">
        <v>6.1023985470785602</v>
      </c>
      <c r="V13" s="58"/>
      <c r="W13" s="58"/>
    </row>
    <row r="14" spans="1:23" ht="14.25" thickBot="1" x14ac:dyDescent="0.2">
      <c r="A14" s="56"/>
      <c r="B14" s="45" t="s">
        <v>12</v>
      </c>
      <c r="C14" s="46"/>
      <c r="D14" s="71">
        <v>113110.61599999999</v>
      </c>
      <c r="E14" s="71">
        <v>171539.5074</v>
      </c>
      <c r="F14" s="72">
        <v>65.938522101643898</v>
      </c>
      <c r="G14" s="71">
        <v>156522.4711</v>
      </c>
      <c r="H14" s="72">
        <v>-27.735222166448398</v>
      </c>
      <c r="I14" s="71">
        <v>18782.852500000001</v>
      </c>
      <c r="J14" s="72">
        <v>16.605737961854999</v>
      </c>
      <c r="K14" s="71">
        <v>12936.540199999999</v>
      </c>
      <c r="L14" s="72">
        <v>8.2649731435271203</v>
      </c>
      <c r="M14" s="72">
        <v>0.451922400395741</v>
      </c>
      <c r="N14" s="71">
        <v>2763715.0411</v>
      </c>
      <c r="O14" s="71">
        <v>44141990.956600003</v>
      </c>
      <c r="P14" s="71">
        <v>2397</v>
      </c>
      <c r="Q14" s="71">
        <v>2446</v>
      </c>
      <c r="R14" s="72">
        <v>-2.0032706459525702</v>
      </c>
      <c r="S14" s="71">
        <v>47.188408844388803</v>
      </c>
      <c r="T14" s="71">
        <v>46.711264145543701</v>
      </c>
      <c r="U14" s="73">
        <v>1.0111480987175101</v>
      </c>
      <c r="V14" s="58"/>
      <c r="W14" s="58"/>
    </row>
    <row r="15" spans="1:23" ht="14.25" thickBot="1" x14ac:dyDescent="0.2">
      <c r="A15" s="56"/>
      <c r="B15" s="45" t="s">
        <v>13</v>
      </c>
      <c r="C15" s="46"/>
      <c r="D15" s="71">
        <v>98008.827900000004</v>
      </c>
      <c r="E15" s="71">
        <v>112549.6455</v>
      </c>
      <c r="F15" s="72">
        <v>87.080530075947706</v>
      </c>
      <c r="G15" s="71">
        <v>109605.1439</v>
      </c>
      <c r="H15" s="72">
        <v>-10.580083732730699</v>
      </c>
      <c r="I15" s="71">
        <v>21899.13</v>
      </c>
      <c r="J15" s="72">
        <v>22.344038255762101</v>
      </c>
      <c r="K15" s="71">
        <v>1688.9952000000001</v>
      </c>
      <c r="L15" s="72">
        <v>1.5409816910974401</v>
      </c>
      <c r="M15" s="72">
        <v>11.965773970228</v>
      </c>
      <c r="N15" s="71">
        <v>2198089.9654000001</v>
      </c>
      <c r="O15" s="71">
        <v>34085420.830600001</v>
      </c>
      <c r="P15" s="71">
        <v>4111</v>
      </c>
      <c r="Q15" s="71">
        <v>4263</v>
      </c>
      <c r="R15" s="72">
        <v>-3.5655641566971701</v>
      </c>
      <c r="S15" s="71">
        <v>23.840629506202902</v>
      </c>
      <c r="T15" s="71">
        <v>19.885069387755099</v>
      </c>
      <c r="U15" s="73">
        <v>16.591676479929401</v>
      </c>
      <c r="V15" s="58"/>
      <c r="W15" s="58"/>
    </row>
    <row r="16" spans="1:23" ht="14.25" thickBot="1" x14ac:dyDescent="0.2">
      <c r="A16" s="56"/>
      <c r="B16" s="45" t="s">
        <v>14</v>
      </c>
      <c r="C16" s="46"/>
      <c r="D16" s="71">
        <v>845424.54079999996</v>
      </c>
      <c r="E16" s="71">
        <v>1066946.6269</v>
      </c>
      <c r="F16" s="72">
        <v>79.237753743724795</v>
      </c>
      <c r="G16" s="71">
        <v>1034139.2916</v>
      </c>
      <c r="H16" s="72">
        <v>-18.248484738262299</v>
      </c>
      <c r="I16" s="71">
        <v>37786.631600000001</v>
      </c>
      <c r="J16" s="72">
        <v>4.46954515470342</v>
      </c>
      <c r="K16" s="71">
        <v>-4285.8926000000001</v>
      </c>
      <c r="L16" s="72">
        <v>-0.41444055310662797</v>
      </c>
      <c r="M16" s="72">
        <v>-9.8165138809124599</v>
      </c>
      <c r="N16" s="71">
        <v>19039051.180199999</v>
      </c>
      <c r="O16" s="71">
        <v>255243670.49739999</v>
      </c>
      <c r="P16" s="71">
        <v>48889</v>
      </c>
      <c r="Q16" s="71">
        <v>50998</v>
      </c>
      <c r="R16" s="72">
        <v>-4.1354562924036298</v>
      </c>
      <c r="S16" s="71">
        <v>17.292735396510501</v>
      </c>
      <c r="T16" s="71">
        <v>18.4680574669595</v>
      </c>
      <c r="U16" s="73">
        <v>-6.7966232264572701</v>
      </c>
      <c r="V16" s="58"/>
      <c r="W16" s="58"/>
    </row>
    <row r="17" spans="1:23" ht="12" thickBot="1" x14ac:dyDescent="0.2">
      <c r="A17" s="56"/>
      <c r="B17" s="45" t="s">
        <v>15</v>
      </c>
      <c r="C17" s="46"/>
      <c r="D17" s="71">
        <v>463066.67629999999</v>
      </c>
      <c r="E17" s="71">
        <v>728269.57979999995</v>
      </c>
      <c r="F17" s="72">
        <v>63.584514463334997</v>
      </c>
      <c r="G17" s="71">
        <v>1817525.3759999999</v>
      </c>
      <c r="H17" s="72">
        <v>-74.522134193300005</v>
      </c>
      <c r="I17" s="71">
        <v>67783.649000000005</v>
      </c>
      <c r="J17" s="72">
        <v>14.6379889698835</v>
      </c>
      <c r="K17" s="71">
        <v>-23349.979899999998</v>
      </c>
      <c r="L17" s="72">
        <v>-1.2847127312955899</v>
      </c>
      <c r="M17" s="72">
        <v>-3.9029424988926902</v>
      </c>
      <c r="N17" s="71">
        <v>9588537.0754000004</v>
      </c>
      <c r="O17" s="71">
        <v>236547776.95480001</v>
      </c>
      <c r="P17" s="71">
        <v>13892</v>
      </c>
      <c r="Q17" s="71">
        <v>13029</v>
      </c>
      <c r="R17" s="72">
        <v>6.6236856243763897</v>
      </c>
      <c r="S17" s="71">
        <v>33.333334026777997</v>
      </c>
      <c r="T17" s="71">
        <v>36.549930040678497</v>
      </c>
      <c r="U17" s="73">
        <v>-9.6497878409536604</v>
      </c>
      <c r="V17" s="40"/>
      <c r="W17" s="40"/>
    </row>
    <row r="18" spans="1:23" ht="12" thickBot="1" x14ac:dyDescent="0.2">
      <c r="A18" s="56"/>
      <c r="B18" s="45" t="s">
        <v>16</v>
      </c>
      <c r="C18" s="46"/>
      <c r="D18" s="71">
        <v>2275887.4593000002</v>
      </c>
      <c r="E18" s="71">
        <v>1931558.8504999999</v>
      </c>
      <c r="F18" s="72">
        <v>117.826462223031</v>
      </c>
      <c r="G18" s="71">
        <v>1915812.4648</v>
      </c>
      <c r="H18" s="72">
        <v>18.794897784402401</v>
      </c>
      <c r="I18" s="71">
        <v>312045.0025</v>
      </c>
      <c r="J18" s="72">
        <v>13.710915327771801</v>
      </c>
      <c r="K18" s="71">
        <v>309022.60889999999</v>
      </c>
      <c r="L18" s="72">
        <v>16.130107438895902</v>
      </c>
      <c r="M18" s="72">
        <v>9.7804934427239993E-3</v>
      </c>
      <c r="N18" s="71">
        <v>36623388.028300002</v>
      </c>
      <c r="O18" s="71">
        <v>560788177.49790001</v>
      </c>
      <c r="P18" s="71">
        <v>95224</v>
      </c>
      <c r="Q18" s="71">
        <v>86330</v>
      </c>
      <c r="R18" s="72">
        <v>10.302328275222999</v>
      </c>
      <c r="S18" s="71">
        <v>23.9003555752751</v>
      </c>
      <c r="T18" s="71">
        <v>21.467736391752599</v>
      </c>
      <c r="U18" s="73">
        <v>10.178171516574</v>
      </c>
      <c r="V18" s="40"/>
      <c r="W18" s="40"/>
    </row>
    <row r="19" spans="1:23" ht="12" thickBot="1" x14ac:dyDescent="0.2">
      <c r="A19" s="56"/>
      <c r="B19" s="45" t="s">
        <v>17</v>
      </c>
      <c r="C19" s="46"/>
      <c r="D19" s="71">
        <v>591157.64870000002</v>
      </c>
      <c r="E19" s="71">
        <v>595160.56850000005</v>
      </c>
      <c r="F19" s="72">
        <v>99.327421873715807</v>
      </c>
      <c r="G19" s="71">
        <v>516989.25459999999</v>
      </c>
      <c r="H19" s="72">
        <v>14.3462157946368</v>
      </c>
      <c r="I19" s="71">
        <v>34042.036399999997</v>
      </c>
      <c r="J19" s="72">
        <v>5.7585377563600799</v>
      </c>
      <c r="K19" s="71">
        <v>45065.6368</v>
      </c>
      <c r="L19" s="72">
        <v>8.7169387756168693</v>
      </c>
      <c r="M19" s="72">
        <v>-0.24461210764473201</v>
      </c>
      <c r="N19" s="71">
        <v>10089337.2568</v>
      </c>
      <c r="O19" s="71">
        <v>167290362.25999999</v>
      </c>
      <c r="P19" s="71">
        <v>10298</v>
      </c>
      <c r="Q19" s="71">
        <v>9237</v>
      </c>
      <c r="R19" s="72">
        <v>11.4864133376637</v>
      </c>
      <c r="S19" s="71">
        <v>57.4050930957468</v>
      </c>
      <c r="T19" s="71">
        <v>44.854663310598703</v>
      </c>
      <c r="U19" s="73">
        <v>21.8629203583296</v>
      </c>
      <c r="V19" s="40"/>
      <c r="W19" s="40"/>
    </row>
    <row r="20" spans="1:23" ht="12" thickBot="1" x14ac:dyDescent="0.2">
      <c r="A20" s="56"/>
      <c r="B20" s="45" t="s">
        <v>18</v>
      </c>
      <c r="C20" s="46"/>
      <c r="D20" s="71">
        <v>919629.3811</v>
      </c>
      <c r="E20" s="71">
        <v>1100634.0475999999</v>
      </c>
      <c r="F20" s="72">
        <v>83.554509612464599</v>
      </c>
      <c r="G20" s="71">
        <v>937759.53049999999</v>
      </c>
      <c r="H20" s="72">
        <v>-1.93334738921108</v>
      </c>
      <c r="I20" s="71">
        <v>72657.154299999995</v>
      </c>
      <c r="J20" s="72">
        <v>7.9006995419276702</v>
      </c>
      <c r="K20" s="71">
        <v>76974.745699999999</v>
      </c>
      <c r="L20" s="72">
        <v>8.2083671982473199</v>
      </c>
      <c r="M20" s="72">
        <v>-5.6091012198044E-2</v>
      </c>
      <c r="N20" s="71">
        <v>20172583.901900001</v>
      </c>
      <c r="O20" s="71">
        <v>273658845.72600001</v>
      </c>
      <c r="P20" s="71">
        <v>43375</v>
      </c>
      <c r="Q20" s="71">
        <v>40765</v>
      </c>
      <c r="R20" s="72">
        <v>6.4025512081442404</v>
      </c>
      <c r="S20" s="71">
        <v>21.2018301118156</v>
      </c>
      <c r="T20" s="71">
        <v>20.831746974120001</v>
      </c>
      <c r="U20" s="73">
        <v>1.7455244936113199</v>
      </c>
      <c r="V20" s="40"/>
      <c r="W20" s="40"/>
    </row>
    <row r="21" spans="1:23" ht="12" thickBot="1" x14ac:dyDescent="0.2">
      <c r="A21" s="56"/>
      <c r="B21" s="45" t="s">
        <v>19</v>
      </c>
      <c r="C21" s="46"/>
      <c r="D21" s="71">
        <v>366489.04719999997</v>
      </c>
      <c r="E21" s="71">
        <v>397873.80930000002</v>
      </c>
      <c r="F21" s="72">
        <v>92.111880358444097</v>
      </c>
      <c r="G21" s="71">
        <v>416642.92489999998</v>
      </c>
      <c r="H21" s="72">
        <v>-12.0376165542803</v>
      </c>
      <c r="I21" s="71">
        <v>53821.041499999999</v>
      </c>
      <c r="J21" s="72">
        <v>14.685579804143201</v>
      </c>
      <c r="K21" s="71">
        <v>38017.042699999998</v>
      </c>
      <c r="L21" s="72">
        <v>9.1246101704774194</v>
      </c>
      <c r="M21" s="72">
        <v>0.41570826338893502</v>
      </c>
      <c r="N21" s="71">
        <v>7326630.0698999995</v>
      </c>
      <c r="O21" s="71">
        <v>102579537.5174</v>
      </c>
      <c r="P21" s="71">
        <v>32191</v>
      </c>
      <c r="Q21" s="71">
        <v>30265</v>
      </c>
      <c r="R21" s="72">
        <v>6.3637865521229102</v>
      </c>
      <c r="S21" s="71">
        <v>11.384829523779899</v>
      </c>
      <c r="T21" s="71">
        <v>11.1090119015364</v>
      </c>
      <c r="U21" s="73">
        <v>2.4226767881539302</v>
      </c>
      <c r="V21" s="40"/>
      <c r="W21" s="40"/>
    </row>
    <row r="22" spans="1:23" ht="12" thickBot="1" x14ac:dyDescent="0.2">
      <c r="A22" s="56"/>
      <c r="B22" s="45" t="s">
        <v>20</v>
      </c>
      <c r="C22" s="46"/>
      <c r="D22" s="71">
        <v>1363204.9336999999</v>
      </c>
      <c r="E22" s="71">
        <v>1373345.7122</v>
      </c>
      <c r="F22" s="72">
        <v>99.261600454283595</v>
      </c>
      <c r="G22" s="71">
        <v>1272310.6428</v>
      </c>
      <c r="H22" s="72">
        <v>7.1440328990699102</v>
      </c>
      <c r="I22" s="71">
        <v>155295.2402</v>
      </c>
      <c r="J22" s="72">
        <v>11.391921813142099</v>
      </c>
      <c r="K22" s="71">
        <v>145703.49</v>
      </c>
      <c r="L22" s="72">
        <v>11.4518801539966</v>
      </c>
      <c r="M22" s="72">
        <v>6.5830613940682001E-2</v>
      </c>
      <c r="N22" s="71">
        <v>27909196.728700001</v>
      </c>
      <c r="O22" s="71">
        <v>340182762.15170002</v>
      </c>
      <c r="P22" s="71">
        <v>84269</v>
      </c>
      <c r="Q22" s="71">
        <v>83167</v>
      </c>
      <c r="R22" s="72">
        <v>1.32504478939963</v>
      </c>
      <c r="S22" s="71">
        <v>16.176825804269701</v>
      </c>
      <c r="T22" s="71">
        <v>16.138589197638499</v>
      </c>
      <c r="U22" s="73">
        <v>0.23636655975538301</v>
      </c>
      <c r="V22" s="40"/>
      <c r="W22" s="40"/>
    </row>
    <row r="23" spans="1:23" ht="12" thickBot="1" x14ac:dyDescent="0.2">
      <c r="A23" s="56"/>
      <c r="B23" s="45" t="s">
        <v>21</v>
      </c>
      <c r="C23" s="46"/>
      <c r="D23" s="71">
        <v>2867859.6948000002</v>
      </c>
      <c r="E23" s="71">
        <v>3388851.4035999998</v>
      </c>
      <c r="F23" s="72">
        <v>84.626304114528395</v>
      </c>
      <c r="G23" s="71">
        <v>2895637.2910000002</v>
      </c>
      <c r="H23" s="72">
        <v>-0.95929128576760503</v>
      </c>
      <c r="I23" s="71">
        <v>326045.88020000001</v>
      </c>
      <c r="J23" s="72">
        <v>11.368962044802499</v>
      </c>
      <c r="K23" s="71">
        <v>289610.29460000002</v>
      </c>
      <c r="L23" s="72">
        <v>10.001608126133201</v>
      </c>
      <c r="M23" s="72">
        <v>0.125809013972807</v>
      </c>
      <c r="N23" s="71">
        <v>58029046.034000002</v>
      </c>
      <c r="O23" s="71">
        <v>725085239.9425</v>
      </c>
      <c r="P23" s="71">
        <v>88237</v>
      </c>
      <c r="Q23" s="71">
        <v>84413</v>
      </c>
      <c r="R23" s="72">
        <v>4.5301079217656</v>
      </c>
      <c r="S23" s="71">
        <v>32.501781506624198</v>
      </c>
      <c r="T23" s="71">
        <v>33.778072262566198</v>
      </c>
      <c r="U23" s="73">
        <v>-3.9268332281473999</v>
      </c>
      <c r="V23" s="40"/>
      <c r="W23" s="40"/>
    </row>
    <row r="24" spans="1:23" ht="12" thickBot="1" x14ac:dyDescent="0.2">
      <c r="A24" s="56"/>
      <c r="B24" s="45" t="s">
        <v>22</v>
      </c>
      <c r="C24" s="46"/>
      <c r="D24" s="71">
        <v>284146.4584</v>
      </c>
      <c r="E24" s="71">
        <v>332184.78749999998</v>
      </c>
      <c r="F24" s="72">
        <v>85.538672778626307</v>
      </c>
      <c r="G24" s="71">
        <v>291617.17090000003</v>
      </c>
      <c r="H24" s="72">
        <v>-2.56182188344519</v>
      </c>
      <c r="I24" s="71">
        <v>47848.412799999998</v>
      </c>
      <c r="J24" s="72">
        <v>16.839348647676101</v>
      </c>
      <c r="K24" s="71">
        <v>54137.5988</v>
      </c>
      <c r="L24" s="72">
        <v>18.564612856272699</v>
      </c>
      <c r="M24" s="72">
        <v>-0.116170390623235</v>
      </c>
      <c r="N24" s="71">
        <v>5642963.7457999997</v>
      </c>
      <c r="O24" s="71">
        <v>68576208.297900006</v>
      </c>
      <c r="P24" s="71">
        <v>29066</v>
      </c>
      <c r="Q24" s="71">
        <v>27451</v>
      </c>
      <c r="R24" s="72">
        <v>5.8832100834213596</v>
      </c>
      <c r="S24" s="71">
        <v>9.7759051262643606</v>
      </c>
      <c r="T24" s="71">
        <v>9.7553907945065799</v>
      </c>
      <c r="U24" s="73">
        <v>0.209845855630032</v>
      </c>
      <c r="V24" s="40"/>
      <c r="W24" s="40"/>
    </row>
    <row r="25" spans="1:23" ht="12" thickBot="1" x14ac:dyDescent="0.2">
      <c r="A25" s="56"/>
      <c r="B25" s="45" t="s">
        <v>23</v>
      </c>
      <c r="C25" s="46"/>
      <c r="D25" s="71">
        <v>263655.39319999999</v>
      </c>
      <c r="E25" s="71">
        <v>302770.4106</v>
      </c>
      <c r="F25" s="72">
        <v>87.080964311378494</v>
      </c>
      <c r="G25" s="71">
        <v>252036.35509999999</v>
      </c>
      <c r="H25" s="72">
        <v>4.6100643279775699</v>
      </c>
      <c r="I25" s="71">
        <v>22781.766599999999</v>
      </c>
      <c r="J25" s="72">
        <v>8.6407360469651096</v>
      </c>
      <c r="K25" s="71">
        <v>26221.273300000001</v>
      </c>
      <c r="L25" s="72">
        <v>10.403766269987599</v>
      </c>
      <c r="M25" s="72">
        <v>-0.13117237521795</v>
      </c>
      <c r="N25" s="71">
        <v>5596589.4434000002</v>
      </c>
      <c r="O25" s="71">
        <v>75459054.547099993</v>
      </c>
      <c r="P25" s="71">
        <v>20394</v>
      </c>
      <c r="Q25" s="71">
        <v>19750</v>
      </c>
      <c r="R25" s="72">
        <v>3.2607594936708799</v>
      </c>
      <c r="S25" s="71">
        <v>12.928086358732999</v>
      </c>
      <c r="T25" s="71">
        <v>12.6578215594937</v>
      </c>
      <c r="U25" s="73">
        <v>2.09052439579912</v>
      </c>
      <c r="V25" s="40"/>
      <c r="W25" s="40"/>
    </row>
    <row r="26" spans="1:23" ht="12" thickBot="1" x14ac:dyDescent="0.2">
      <c r="A26" s="56"/>
      <c r="B26" s="45" t="s">
        <v>24</v>
      </c>
      <c r="C26" s="46"/>
      <c r="D26" s="71">
        <v>499480.30660000001</v>
      </c>
      <c r="E26" s="71">
        <v>558308.21719999996</v>
      </c>
      <c r="F26" s="72">
        <v>89.463183813587605</v>
      </c>
      <c r="G26" s="71">
        <v>488765.74859999999</v>
      </c>
      <c r="H26" s="72">
        <v>2.19216629452663</v>
      </c>
      <c r="I26" s="71">
        <v>103196.4025</v>
      </c>
      <c r="J26" s="72">
        <v>20.660755016041701</v>
      </c>
      <c r="K26" s="71">
        <v>105541.3851</v>
      </c>
      <c r="L26" s="72">
        <v>21.5934495005651</v>
      </c>
      <c r="M26" s="72">
        <v>-2.2218607400103001E-2</v>
      </c>
      <c r="N26" s="71">
        <v>12410912.301999999</v>
      </c>
      <c r="O26" s="71">
        <v>161841021.76350001</v>
      </c>
      <c r="P26" s="71">
        <v>37735</v>
      </c>
      <c r="Q26" s="71">
        <v>37746</v>
      </c>
      <c r="R26" s="72">
        <v>-2.9142160758755E-2</v>
      </c>
      <c r="S26" s="71">
        <v>13.236525946733799</v>
      </c>
      <c r="T26" s="71">
        <v>13.407400993482799</v>
      </c>
      <c r="U26" s="73">
        <v>-1.2909357594023201</v>
      </c>
      <c r="V26" s="40"/>
      <c r="W26" s="40"/>
    </row>
    <row r="27" spans="1:23" ht="12" thickBot="1" x14ac:dyDescent="0.2">
      <c r="A27" s="56"/>
      <c r="B27" s="45" t="s">
        <v>25</v>
      </c>
      <c r="C27" s="46"/>
      <c r="D27" s="71">
        <v>295637.3504</v>
      </c>
      <c r="E27" s="71">
        <v>341789.35499999998</v>
      </c>
      <c r="F27" s="72">
        <v>86.496944997014296</v>
      </c>
      <c r="G27" s="71">
        <v>344472.48739999998</v>
      </c>
      <c r="H27" s="72">
        <v>-14.1767887962828</v>
      </c>
      <c r="I27" s="71">
        <v>82909.309399999998</v>
      </c>
      <c r="J27" s="72">
        <v>28.0442607430431</v>
      </c>
      <c r="K27" s="71">
        <v>117492.0137</v>
      </c>
      <c r="L27" s="72">
        <v>34.107807734313702</v>
      </c>
      <c r="M27" s="72">
        <v>-0.29434089357172999</v>
      </c>
      <c r="N27" s="71">
        <v>4952810.7674000002</v>
      </c>
      <c r="O27" s="71">
        <v>60772729.329599999</v>
      </c>
      <c r="P27" s="71">
        <v>37645</v>
      </c>
      <c r="Q27" s="71">
        <v>34840</v>
      </c>
      <c r="R27" s="72">
        <v>8.0510907003444192</v>
      </c>
      <c r="S27" s="71">
        <v>7.8532965971576596</v>
      </c>
      <c r="T27" s="71">
        <v>7.6695819690011504</v>
      </c>
      <c r="U27" s="73">
        <v>2.33933133536561</v>
      </c>
      <c r="V27" s="40"/>
      <c r="W27" s="40"/>
    </row>
    <row r="28" spans="1:23" ht="12" thickBot="1" x14ac:dyDescent="0.2">
      <c r="A28" s="56"/>
      <c r="B28" s="45" t="s">
        <v>26</v>
      </c>
      <c r="C28" s="46"/>
      <c r="D28" s="71">
        <v>917047.19819999998</v>
      </c>
      <c r="E28" s="71">
        <v>1065645.5693000001</v>
      </c>
      <c r="F28" s="72">
        <v>86.055553987090605</v>
      </c>
      <c r="G28" s="71">
        <v>972055.33440000005</v>
      </c>
      <c r="H28" s="72">
        <v>-5.6589511166001296</v>
      </c>
      <c r="I28" s="71">
        <v>49926.505299999997</v>
      </c>
      <c r="J28" s="72">
        <v>5.4442677975568596</v>
      </c>
      <c r="K28" s="71">
        <v>45499.0092</v>
      </c>
      <c r="L28" s="72">
        <v>4.68070155986379</v>
      </c>
      <c r="M28" s="72">
        <v>9.7309725592881993E-2</v>
      </c>
      <c r="N28" s="71">
        <v>18895674.697299998</v>
      </c>
      <c r="O28" s="71">
        <v>216962621.89539999</v>
      </c>
      <c r="P28" s="71">
        <v>44228</v>
      </c>
      <c r="Q28" s="71">
        <v>42151</v>
      </c>
      <c r="R28" s="72">
        <v>4.9275224787075098</v>
      </c>
      <c r="S28" s="71">
        <v>20.7345391652347</v>
      </c>
      <c r="T28" s="71">
        <v>20.625456933406099</v>
      </c>
      <c r="U28" s="73">
        <v>0.52608949231677005</v>
      </c>
      <c r="V28" s="40"/>
      <c r="W28" s="40"/>
    </row>
    <row r="29" spans="1:23" ht="12" thickBot="1" x14ac:dyDescent="0.2">
      <c r="A29" s="56"/>
      <c r="B29" s="45" t="s">
        <v>27</v>
      </c>
      <c r="C29" s="46"/>
      <c r="D29" s="71">
        <v>672578.5503</v>
      </c>
      <c r="E29" s="71">
        <v>779923.53799999994</v>
      </c>
      <c r="F29" s="72">
        <v>86.236472875883393</v>
      </c>
      <c r="G29" s="71">
        <v>742007.97790000006</v>
      </c>
      <c r="H29" s="72">
        <v>-9.3569651092561301</v>
      </c>
      <c r="I29" s="71">
        <v>111336.20970000001</v>
      </c>
      <c r="J29" s="72">
        <v>16.5536366942328</v>
      </c>
      <c r="K29" s="71">
        <v>117799.8686</v>
      </c>
      <c r="L29" s="72">
        <v>15.8758223777313</v>
      </c>
      <c r="M29" s="72">
        <v>-5.4869831153614997E-2</v>
      </c>
      <c r="N29" s="71">
        <v>12791303.649499999</v>
      </c>
      <c r="O29" s="71">
        <v>160632837.39030001</v>
      </c>
      <c r="P29" s="71">
        <v>98887</v>
      </c>
      <c r="Q29" s="71">
        <v>97112</v>
      </c>
      <c r="R29" s="72">
        <v>1.8277864733503599</v>
      </c>
      <c r="S29" s="71">
        <v>6.8014860426547497</v>
      </c>
      <c r="T29" s="71">
        <v>6.7943387655490604</v>
      </c>
      <c r="U29" s="73">
        <v>0.105084051644991</v>
      </c>
      <c r="V29" s="40"/>
      <c r="W29" s="40"/>
    </row>
    <row r="30" spans="1:23" ht="12" thickBot="1" x14ac:dyDescent="0.2">
      <c r="A30" s="56"/>
      <c r="B30" s="45" t="s">
        <v>28</v>
      </c>
      <c r="C30" s="46"/>
      <c r="D30" s="71">
        <v>1030756.0466</v>
      </c>
      <c r="E30" s="71">
        <v>1288119.9076</v>
      </c>
      <c r="F30" s="72">
        <v>80.020193812584196</v>
      </c>
      <c r="G30" s="71">
        <v>1136568.1381999999</v>
      </c>
      <c r="H30" s="72">
        <v>-9.3097886561888092</v>
      </c>
      <c r="I30" s="71">
        <v>166774.82759999999</v>
      </c>
      <c r="J30" s="72">
        <v>16.1798544039703</v>
      </c>
      <c r="K30" s="71">
        <v>146766.00709999999</v>
      </c>
      <c r="L30" s="72">
        <v>12.9130847651981</v>
      </c>
      <c r="M30" s="72">
        <v>0.136331435973228</v>
      </c>
      <c r="N30" s="71">
        <v>24841032.708999999</v>
      </c>
      <c r="O30" s="71">
        <v>298715413.16729999</v>
      </c>
      <c r="P30" s="71">
        <v>69662</v>
      </c>
      <c r="Q30" s="71">
        <v>69399</v>
      </c>
      <c r="R30" s="72">
        <v>0.37896799665702002</v>
      </c>
      <c r="S30" s="71">
        <v>14.796532494042699</v>
      </c>
      <c r="T30" s="71">
        <v>14.6032119569446</v>
      </c>
      <c r="U30" s="73">
        <v>1.30652595245457</v>
      </c>
      <c r="V30" s="40"/>
      <c r="W30" s="40"/>
    </row>
    <row r="31" spans="1:23" ht="12" thickBot="1" x14ac:dyDescent="0.2">
      <c r="A31" s="56"/>
      <c r="B31" s="45" t="s">
        <v>29</v>
      </c>
      <c r="C31" s="46"/>
      <c r="D31" s="71">
        <v>772761.02179999999</v>
      </c>
      <c r="E31" s="71">
        <v>884020.16449999996</v>
      </c>
      <c r="F31" s="72">
        <v>87.414411212788593</v>
      </c>
      <c r="G31" s="71">
        <v>933884.04740000004</v>
      </c>
      <c r="H31" s="72">
        <v>-17.253001167391002</v>
      </c>
      <c r="I31" s="71">
        <v>55119.077700000002</v>
      </c>
      <c r="J31" s="72">
        <v>7.1327455895239904</v>
      </c>
      <c r="K31" s="71">
        <v>26518.243600000002</v>
      </c>
      <c r="L31" s="72">
        <v>2.8395648982150101</v>
      </c>
      <c r="M31" s="72">
        <v>1.07853425481015</v>
      </c>
      <c r="N31" s="71">
        <v>18892946.608600002</v>
      </c>
      <c r="O31" s="71">
        <v>280911728.3951</v>
      </c>
      <c r="P31" s="71">
        <v>31701</v>
      </c>
      <c r="Q31" s="71">
        <v>29857</v>
      </c>
      <c r="R31" s="72">
        <v>6.17610610577084</v>
      </c>
      <c r="S31" s="71">
        <v>24.376550323333699</v>
      </c>
      <c r="T31" s="71">
        <v>25.1768625514955</v>
      </c>
      <c r="U31" s="73">
        <v>-3.2831234015739201</v>
      </c>
      <c r="V31" s="40"/>
      <c r="W31" s="40"/>
    </row>
    <row r="32" spans="1:23" ht="12" thickBot="1" x14ac:dyDescent="0.2">
      <c r="A32" s="56"/>
      <c r="B32" s="45" t="s">
        <v>30</v>
      </c>
      <c r="C32" s="46"/>
      <c r="D32" s="71">
        <v>123149.8499</v>
      </c>
      <c r="E32" s="71">
        <v>149596.1366</v>
      </c>
      <c r="F32" s="72">
        <v>82.321544325229596</v>
      </c>
      <c r="G32" s="71">
        <v>133680.77350000001</v>
      </c>
      <c r="H32" s="72">
        <v>-7.8776650705121902</v>
      </c>
      <c r="I32" s="71">
        <v>33366.2376</v>
      </c>
      <c r="J32" s="72">
        <v>27.094014022017902</v>
      </c>
      <c r="K32" s="71">
        <v>38228.715400000001</v>
      </c>
      <c r="L32" s="72">
        <v>28.597018403697401</v>
      </c>
      <c r="M32" s="72">
        <v>-0.12719438121637799</v>
      </c>
      <c r="N32" s="71">
        <v>2322872.1213000002</v>
      </c>
      <c r="O32" s="71">
        <v>30745678.718199998</v>
      </c>
      <c r="P32" s="71">
        <v>25078</v>
      </c>
      <c r="Q32" s="71">
        <v>23457</v>
      </c>
      <c r="R32" s="72">
        <v>6.9105171164258099</v>
      </c>
      <c r="S32" s="71">
        <v>4.9106726971847801</v>
      </c>
      <c r="T32" s="71">
        <v>4.8256814852709198</v>
      </c>
      <c r="U32" s="73">
        <v>1.7307447910871201</v>
      </c>
      <c r="V32" s="40"/>
      <c r="W32" s="40"/>
    </row>
    <row r="33" spans="1:23" ht="12" thickBot="1" x14ac:dyDescent="0.2">
      <c r="A33" s="56"/>
      <c r="B33" s="45" t="s">
        <v>31</v>
      </c>
      <c r="C33" s="46"/>
      <c r="D33" s="74"/>
      <c r="E33" s="74"/>
      <c r="F33" s="74"/>
      <c r="G33" s="74"/>
      <c r="H33" s="74"/>
      <c r="I33" s="74"/>
      <c r="J33" s="74"/>
      <c r="K33" s="74"/>
      <c r="L33" s="74"/>
      <c r="M33" s="74"/>
      <c r="N33" s="71">
        <v>10.531000000000001</v>
      </c>
      <c r="O33" s="71">
        <v>183.5264</v>
      </c>
      <c r="P33" s="74"/>
      <c r="Q33" s="74"/>
      <c r="R33" s="74"/>
      <c r="S33" s="74"/>
      <c r="T33" s="74"/>
      <c r="U33" s="75"/>
      <c r="V33" s="40"/>
      <c r="W33" s="40"/>
    </row>
    <row r="34" spans="1:23" ht="12" thickBot="1" x14ac:dyDescent="0.2">
      <c r="A34" s="56"/>
      <c r="B34" s="45" t="s">
        <v>71</v>
      </c>
      <c r="C34" s="46"/>
      <c r="D34" s="74"/>
      <c r="E34" s="74"/>
      <c r="F34" s="74"/>
      <c r="G34" s="74"/>
      <c r="H34" s="74"/>
      <c r="I34" s="74"/>
      <c r="J34" s="74"/>
      <c r="K34" s="74"/>
      <c r="L34" s="74"/>
      <c r="M34" s="74"/>
      <c r="N34" s="74"/>
      <c r="O34" s="71">
        <v>1</v>
      </c>
      <c r="P34" s="74"/>
      <c r="Q34" s="74"/>
      <c r="R34" s="74"/>
      <c r="S34" s="74"/>
      <c r="T34" s="74"/>
      <c r="U34" s="75"/>
      <c r="V34" s="40"/>
      <c r="W34" s="40"/>
    </row>
    <row r="35" spans="1:23" ht="12" thickBot="1" x14ac:dyDescent="0.2">
      <c r="A35" s="56"/>
      <c r="B35" s="45" t="s">
        <v>32</v>
      </c>
      <c r="C35" s="46"/>
      <c r="D35" s="71">
        <v>171002.91329999999</v>
      </c>
      <c r="E35" s="71">
        <v>180299.0509</v>
      </c>
      <c r="F35" s="72">
        <v>94.844045182935602</v>
      </c>
      <c r="G35" s="71">
        <v>153607.2108</v>
      </c>
      <c r="H35" s="72">
        <v>11.3247955023736</v>
      </c>
      <c r="I35" s="71">
        <v>26368.027399999999</v>
      </c>
      <c r="J35" s="72">
        <v>15.419636362417499</v>
      </c>
      <c r="K35" s="71">
        <v>25142.172299999998</v>
      </c>
      <c r="L35" s="72">
        <v>16.367833364760202</v>
      </c>
      <c r="M35" s="72">
        <v>4.8756928612727998E-2</v>
      </c>
      <c r="N35" s="71">
        <v>3625212.2365999999</v>
      </c>
      <c r="O35" s="71">
        <v>43990484.864399999</v>
      </c>
      <c r="P35" s="71">
        <v>12014</v>
      </c>
      <c r="Q35" s="71">
        <v>12135</v>
      </c>
      <c r="R35" s="72">
        <v>-0.99711578079934005</v>
      </c>
      <c r="S35" s="71">
        <v>14.233636865323801</v>
      </c>
      <c r="T35" s="71">
        <v>14.2915202719407</v>
      </c>
      <c r="U35" s="73">
        <v>-0.40666631560550498</v>
      </c>
      <c r="V35" s="40"/>
      <c r="W35" s="40"/>
    </row>
    <row r="36" spans="1:23" ht="12" customHeight="1" thickBot="1" x14ac:dyDescent="0.2">
      <c r="A36" s="56"/>
      <c r="B36" s="45" t="s">
        <v>70</v>
      </c>
      <c r="C36" s="46"/>
      <c r="D36" s="71">
        <v>71296.62</v>
      </c>
      <c r="E36" s="74"/>
      <c r="F36" s="74"/>
      <c r="G36" s="71">
        <v>4951.28</v>
      </c>
      <c r="H36" s="72">
        <v>1339.9634034027599</v>
      </c>
      <c r="I36" s="71">
        <v>2623.07</v>
      </c>
      <c r="J36" s="72">
        <v>3.6790944647866901</v>
      </c>
      <c r="K36" s="71">
        <v>2.15</v>
      </c>
      <c r="L36" s="72">
        <v>4.3423114830911998E-2</v>
      </c>
      <c r="M36" s="72">
        <v>1219.03255813954</v>
      </c>
      <c r="N36" s="71">
        <v>1388507.95</v>
      </c>
      <c r="O36" s="71">
        <v>15082227.59</v>
      </c>
      <c r="P36" s="71">
        <v>79</v>
      </c>
      <c r="Q36" s="71">
        <v>83</v>
      </c>
      <c r="R36" s="72">
        <v>-4.8192771084337398</v>
      </c>
      <c r="S36" s="71">
        <v>902.48886075949395</v>
      </c>
      <c r="T36" s="71">
        <v>1233.2213253012001</v>
      </c>
      <c r="U36" s="73">
        <v>-36.646708776369998</v>
      </c>
      <c r="V36" s="40"/>
      <c r="W36" s="40"/>
    </row>
    <row r="37" spans="1:23" ht="12" thickBot="1" x14ac:dyDescent="0.2">
      <c r="A37" s="56"/>
      <c r="B37" s="45" t="s">
        <v>36</v>
      </c>
      <c r="C37" s="46"/>
      <c r="D37" s="71">
        <v>127366.71</v>
      </c>
      <c r="E37" s="71">
        <v>170523.6367</v>
      </c>
      <c r="F37" s="72">
        <v>74.691528086557597</v>
      </c>
      <c r="G37" s="71">
        <v>239097.48</v>
      </c>
      <c r="H37" s="72">
        <v>-46.730216479069497</v>
      </c>
      <c r="I37" s="71">
        <v>-10170.11</v>
      </c>
      <c r="J37" s="72">
        <v>-7.9849043757195304</v>
      </c>
      <c r="K37" s="71">
        <v>-22454.05</v>
      </c>
      <c r="L37" s="72">
        <v>-9.39116966017375</v>
      </c>
      <c r="M37" s="72">
        <v>-0.54707012766071195</v>
      </c>
      <c r="N37" s="71">
        <v>5163532.46</v>
      </c>
      <c r="O37" s="71">
        <v>109764745.95999999</v>
      </c>
      <c r="P37" s="71">
        <v>54</v>
      </c>
      <c r="Q37" s="71">
        <v>277</v>
      </c>
      <c r="R37" s="72">
        <v>-80.505415162454895</v>
      </c>
      <c r="S37" s="71">
        <v>2358.6427777777799</v>
      </c>
      <c r="T37" s="71">
        <v>2591.0827436823101</v>
      </c>
      <c r="U37" s="73">
        <v>-9.8548185462628197</v>
      </c>
      <c r="V37" s="40"/>
      <c r="W37" s="40"/>
    </row>
    <row r="38" spans="1:23" ht="12" thickBot="1" x14ac:dyDescent="0.2">
      <c r="A38" s="56"/>
      <c r="B38" s="45" t="s">
        <v>37</v>
      </c>
      <c r="C38" s="46"/>
      <c r="D38" s="71">
        <v>25793.200000000001</v>
      </c>
      <c r="E38" s="71">
        <v>136577.0325</v>
      </c>
      <c r="F38" s="72">
        <v>18.8854593835168</v>
      </c>
      <c r="G38" s="71">
        <v>22967.53</v>
      </c>
      <c r="H38" s="72">
        <v>12.302890210658299</v>
      </c>
      <c r="I38" s="71">
        <v>-585.44000000000005</v>
      </c>
      <c r="J38" s="72">
        <v>-2.2697455143215999</v>
      </c>
      <c r="K38" s="71">
        <v>-2030.61</v>
      </c>
      <c r="L38" s="72">
        <v>-8.8412206275555096</v>
      </c>
      <c r="M38" s="72">
        <v>-0.71169254558974904</v>
      </c>
      <c r="N38" s="71">
        <v>4997327.07</v>
      </c>
      <c r="O38" s="71">
        <v>115294070.15000001</v>
      </c>
      <c r="P38" s="71">
        <v>17</v>
      </c>
      <c r="Q38" s="71">
        <v>239</v>
      </c>
      <c r="R38" s="72">
        <v>-92.887029288702905</v>
      </c>
      <c r="S38" s="71">
        <v>1517.2470588235301</v>
      </c>
      <c r="T38" s="71">
        <v>2888.4812133891201</v>
      </c>
      <c r="U38" s="73">
        <v>-90.376458243316307</v>
      </c>
      <c r="V38" s="40"/>
      <c r="W38" s="40"/>
    </row>
    <row r="39" spans="1:23" ht="12" thickBot="1" x14ac:dyDescent="0.2">
      <c r="A39" s="56"/>
      <c r="B39" s="45" t="s">
        <v>38</v>
      </c>
      <c r="C39" s="46"/>
      <c r="D39" s="71">
        <v>72116.320000000007</v>
      </c>
      <c r="E39" s="71">
        <v>98720.387499999997</v>
      </c>
      <c r="F39" s="72">
        <v>73.051090890420198</v>
      </c>
      <c r="G39" s="71">
        <v>123365.05</v>
      </c>
      <c r="H39" s="72">
        <v>-41.5423412060385</v>
      </c>
      <c r="I39" s="71">
        <v>-11471.81</v>
      </c>
      <c r="J39" s="72">
        <v>-15.9073702041369</v>
      </c>
      <c r="K39" s="71">
        <v>-22264.66</v>
      </c>
      <c r="L39" s="72">
        <v>-18.047785819403501</v>
      </c>
      <c r="M39" s="72">
        <v>-0.484752518116154</v>
      </c>
      <c r="N39" s="71">
        <v>4592876.4000000004</v>
      </c>
      <c r="O39" s="71">
        <v>76268081.719999999</v>
      </c>
      <c r="P39" s="71">
        <v>53</v>
      </c>
      <c r="Q39" s="71">
        <v>321</v>
      </c>
      <c r="R39" s="72">
        <v>-83.489096573208698</v>
      </c>
      <c r="S39" s="71">
        <v>1360.68528301887</v>
      </c>
      <c r="T39" s="71">
        <v>2074.1772585669801</v>
      </c>
      <c r="U39" s="73">
        <v>-52.436223456840096</v>
      </c>
      <c r="V39" s="40"/>
      <c r="W39" s="40"/>
    </row>
    <row r="40" spans="1:23" ht="12" thickBot="1" x14ac:dyDescent="0.2">
      <c r="A40" s="56"/>
      <c r="B40" s="45" t="s">
        <v>73</v>
      </c>
      <c r="C40" s="46"/>
      <c r="D40" s="71">
        <v>41.33</v>
      </c>
      <c r="E40" s="74"/>
      <c r="F40" s="74"/>
      <c r="G40" s="74"/>
      <c r="H40" s="74"/>
      <c r="I40" s="71">
        <v>33.299999999999997</v>
      </c>
      <c r="J40" s="72">
        <v>80.571013791434794</v>
      </c>
      <c r="K40" s="74"/>
      <c r="L40" s="74"/>
      <c r="M40" s="74"/>
      <c r="N40" s="71">
        <v>196.69</v>
      </c>
      <c r="O40" s="71">
        <v>4073.11</v>
      </c>
      <c r="P40" s="71">
        <v>11</v>
      </c>
      <c r="Q40" s="71">
        <v>28</v>
      </c>
      <c r="R40" s="72">
        <v>-60.714285714285701</v>
      </c>
      <c r="S40" s="71">
        <v>3.75727272727273</v>
      </c>
      <c r="T40" s="71">
        <v>0.27642857142857102</v>
      </c>
      <c r="U40" s="73">
        <v>92.642839860357398</v>
      </c>
      <c r="V40" s="40"/>
      <c r="W40" s="40"/>
    </row>
    <row r="41" spans="1:23" ht="12" customHeight="1" thickBot="1" x14ac:dyDescent="0.2">
      <c r="A41" s="56"/>
      <c r="B41" s="45" t="s">
        <v>33</v>
      </c>
      <c r="C41" s="46"/>
      <c r="D41" s="71">
        <v>141920.0851</v>
      </c>
      <c r="E41" s="71">
        <v>86185.679099999994</v>
      </c>
      <c r="F41" s="72">
        <v>164.667827163411</v>
      </c>
      <c r="G41" s="71">
        <v>232007.69260000001</v>
      </c>
      <c r="H41" s="72">
        <v>-38.829577799956098</v>
      </c>
      <c r="I41" s="71">
        <v>8394.4806000000008</v>
      </c>
      <c r="J41" s="72">
        <v>5.9149348692153501</v>
      </c>
      <c r="K41" s="71">
        <v>13433.093800000001</v>
      </c>
      <c r="L41" s="72">
        <v>5.7899346566752596</v>
      </c>
      <c r="M41" s="72">
        <v>-0.37508955680782902</v>
      </c>
      <c r="N41" s="71">
        <v>2701717.6080999998</v>
      </c>
      <c r="O41" s="71">
        <v>47547513.288400002</v>
      </c>
      <c r="P41" s="71">
        <v>236</v>
      </c>
      <c r="Q41" s="71">
        <v>193</v>
      </c>
      <c r="R41" s="72">
        <v>22.279792746114001</v>
      </c>
      <c r="S41" s="71">
        <v>601.35629279660998</v>
      </c>
      <c r="T41" s="71">
        <v>724.37447512953395</v>
      </c>
      <c r="U41" s="73">
        <v>-20.456788064996701</v>
      </c>
      <c r="V41" s="40"/>
      <c r="W41" s="40"/>
    </row>
    <row r="42" spans="1:23" ht="12" thickBot="1" x14ac:dyDescent="0.2">
      <c r="A42" s="56"/>
      <c r="B42" s="45" t="s">
        <v>34</v>
      </c>
      <c r="C42" s="46"/>
      <c r="D42" s="71">
        <v>291902.67</v>
      </c>
      <c r="E42" s="71">
        <v>268735.8578</v>
      </c>
      <c r="F42" s="72">
        <v>108.62066282842</v>
      </c>
      <c r="G42" s="71">
        <v>338709.90700000001</v>
      </c>
      <c r="H42" s="72">
        <v>-13.819270128405201</v>
      </c>
      <c r="I42" s="71">
        <v>17675.221699999998</v>
      </c>
      <c r="J42" s="72">
        <v>6.0551764394618299</v>
      </c>
      <c r="K42" s="71">
        <v>20584.168300000001</v>
      </c>
      <c r="L42" s="72">
        <v>6.0772265217503696</v>
      </c>
      <c r="M42" s="72">
        <v>-0.14131960823503401</v>
      </c>
      <c r="N42" s="71">
        <v>6830649.9715999998</v>
      </c>
      <c r="O42" s="71">
        <v>121067198.68780001</v>
      </c>
      <c r="P42" s="71">
        <v>1612</v>
      </c>
      <c r="Q42" s="71">
        <v>1801</v>
      </c>
      <c r="R42" s="72">
        <v>-10.494169905608</v>
      </c>
      <c r="S42" s="71">
        <v>181.08106079404499</v>
      </c>
      <c r="T42" s="71">
        <v>195.66376846196599</v>
      </c>
      <c r="U42" s="73">
        <v>-8.0531379725606893</v>
      </c>
      <c r="V42" s="40"/>
      <c r="W42" s="40"/>
    </row>
    <row r="43" spans="1:23" ht="12" thickBot="1" x14ac:dyDescent="0.2">
      <c r="A43" s="56"/>
      <c r="B43" s="45" t="s">
        <v>39</v>
      </c>
      <c r="C43" s="46"/>
      <c r="D43" s="71">
        <v>50142.26</v>
      </c>
      <c r="E43" s="71">
        <v>73374.955900000001</v>
      </c>
      <c r="F43" s="72">
        <v>68.3370223327112</v>
      </c>
      <c r="G43" s="71">
        <v>96704.3</v>
      </c>
      <c r="H43" s="72">
        <v>-48.148882728068997</v>
      </c>
      <c r="I43" s="71">
        <v>-5138.9399999999996</v>
      </c>
      <c r="J43" s="72">
        <v>-10.2487203408861</v>
      </c>
      <c r="K43" s="71">
        <v>-14258.54</v>
      </c>
      <c r="L43" s="72">
        <v>-14.7444736169953</v>
      </c>
      <c r="M43" s="72">
        <v>-0.63958862548339501</v>
      </c>
      <c r="N43" s="71">
        <v>2170611.35</v>
      </c>
      <c r="O43" s="71">
        <v>49102455.18</v>
      </c>
      <c r="P43" s="71">
        <v>45</v>
      </c>
      <c r="Q43" s="71">
        <v>253</v>
      </c>
      <c r="R43" s="72">
        <v>-82.213438735177903</v>
      </c>
      <c r="S43" s="71">
        <v>1114.27244444444</v>
      </c>
      <c r="T43" s="71">
        <v>1668.1472332015801</v>
      </c>
      <c r="U43" s="73">
        <v>-49.707303767463102</v>
      </c>
      <c r="V43" s="40"/>
      <c r="W43" s="40"/>
    </row>
    <row r="44" spans="1:23" ht="12" thickBot="1" x14ac:dyDescent="0.2">
      <c r="A44" s="56"/>
      <c r="B44" s="45" t="s">
        <v>40</v>
      </c>
      <c r="C44" s="46"/>
      <c r="D44" s="71">
        <v>37547.050000000003</v>
      </c>
      <c r="E44" s="71">
        <v>14930.837799999999</v>
      </c>
      <c r="F44" s="72">
        <v>251.47316247719201</v>
      </c>
      <c r="G44" s="71">
        <v>95107.8</v>
      </c>
      <c r="H44" s="72">
        <v>-60.521587083288701</v>
      </c>
      <c r="I44" s="71">
        <v>5295</v>
      </c>
      <c r="J44" s="72">
        <v>14.102306306354301</v>
      </c>
      <c r="K44" s="71">
        <v>11742.96</v>
      </c>
      <c r="L44" s="72">
        <v>12.346999930605101</v>
      </c>
      <c r="M44" s="72">
        <v>-0.549091540804022</v>
      </c>
      <c r="N44" s="71">
        <v>1243333.92</v>
      </c>
      <c r="O44" s="71">
        <v>19561155.010000002</v>
      </c>
      <c r="P44" s="71">
        <v>44</v>
      </c>
      <c r="Q44" s="71">
        <v>71</v>
      </c>
      <c r="R44" s="72">
        <v>-38.028169014084497</v>
      </c>
      <c r="S44" s="71">
        <v>853.342045454546</v>
      </c>
      <c r="T44" s="71">
        <v>1187.7698591549299</v>
      </c>
      <c r="U44" s="73">
        <v>-39.190359303372396</v>
      </c>
      <c r="V44" s="40"/>
      <c r="W44" s="40"/>
    </row>
    <row r="45" spans="1:23" ht="12" thickBot="1" x14ac:dyDescent="0.2">
      <c r="A45" s="57"/>
      <c r="B45" s="45" t="s">
        <v>35</v>
      </c>
      <c r="C45" s="46"/>
      <c r="D45" s="76">
        <v>37547.855000000003</v>
      </c>
      <c r="E45" s="77"/>
      <c r="F45" s="77"/>
      <c r="G45" s="76">
        <v>30037.999899999999</v>
      </c>
      <c r="H45" s="78">
        <v>25.001182252484099</v>
      </c>
      <c r="I45" s="76">
        <v>5728.5402000000004</v>
      </c>
      <c r="J45" s="78">
        <v>15.2566376960814</v>
      </c>
      <c r="K45" s="76">
        <v>4610.9938000000002</v>
      </c>
      <c r="L45" s="78">
        <v>15.350535373029301</v>
      </c>
      <c r="M45" s="78">
        <v>0.242365626256101</v>
      </c>
      <c r="N45" s="76">
        <v>408686.45289999997</v>
      </c>
      <c r="O45" s="76">
        <v>6273152.9729000004</v>
      </c>
      <c r="P45" s="76">
        <v>31</v>
      </c>
      <c r="Q45" s="76">
        <v>21</v>
      </c>
      <c r="R45" s="78">
        <v>47.619047619047599</v>
      </c>
      <c r="S45" s="76">
        <v>1211.22112903226</v>
      </c>
      <c r="T45" s="76">
        <v>465.82854285714302</v>
      </c>
      <c r="U45" s="79">
        <v>61.540586463403997</v>
      </c>
      <c r="V45" s="40"/>
      <c r="W45" s="40"/>
    </row>
  </sheetData>
  <mergeCells count="43">
    <mergeCell ref="A1:U4"/>
    <mergeCell ref="W1:W4"/>
    <mergeCell ref="B6:C6"/>
    <mergeCell ref="A7:C7"/>
    <mergeCell ref="A8:A45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28:C28"/>
    <mergeCell ref="B29:C29"/>
    <mergeCell ref="B30:C30"/>
    <mergeCell ref="B19:C19"/>
    <mergeCell ref="B20:C20"/>
    <mergeCell ref="B21:C21"/>
    <mergeCell ref="B22:C22"/>
    <mergeCell ref="B23:C23"/>
    <mergeCell ref="B24:C24"/>
    <mergeCell ref="B41:C41"/>
    <mergeCell ref="B42:C42"/>
    <mergeCell ref="B31:C31"/>
    <mergeCell ref="B32:C32"/>
    <mergeCell ref="B33:C33"/>
    <mergeCell ref="B34:C34"/>
    <mergeCell ref="B35:C35"/>
    <mergeCell ref="B36:C36"/>
    <mergeCell ref="B43:C43"/>
    <mergeCell ref="B44:C44"/>
    <mergeCell ref="B45:C45"/>
    <mergeCell ref="B37:C37"/>
    <mergeCell ref="B38:C38"/>
    <mergeCell ref="B39:C39"/>
    <mergeCell ref="B40:C40"/>
    <mergeCell ref="B25:C25"/>
    <mergeCell ref="B26:C26"/>
    <mergeCell ref="B27:C27"/>
    <mergeCell ref="B18:C18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62"/>
  <sheetViews>
    <sheetView topLeftCell="A19" workbookViewId="0">
      <selection activeCell="B32" sqref="B32:E38"/>
    </sheetView>
  </sheetViews>
  <sheetFormatPr defaultRowHeight="13.5" x14ac:dyDescent="0.1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 x14ac:dyDescent="0.2">
      <c r="A1" s="30" t="s">
        <v>63</v>
      </c>
      <c r="B1" s="31" t="s">
        <v>64</v>
      </c>
      <c r="C1" s="30" t="s">
        <v>65</v>
      </c>
      <c r="D1" s="30" t="s">
        <v>66</v>
      </c>
      <c r="E1" s="30" t="s">
        <v>67</v>
      </c>
      <c r="F1" s="30" t="s">
        <v>68</v>
      </c>
      <c r="G1" s="30" t="s">
        <v>67</v>
      </c>
      <c r="H1" s="30" t="s">
        <v>69</v>
      </c>
    </row>
    <row r="2" spans="1:8" ht="14.25" x14ac:dyDescent="0.2">
      <c r="A2" s="32">
        <v>1</v>
      </c>
      <c r="B2" s="33">
        <v>12</v>
      </c>
      <c r="C2" s="32">
        <v>93107</v>
      </c>
      <c r="D2" s="32">
        <v>593106.34960940201</v>
      </c>
      <c r="E2" s="32">
        <v>451824.12123418797</v>
      </c>
      <c r="F2" s="32">
        <v>141282.22837521401</v>
      </c>
      <c r="G2" s="32">
        <v>451824.12123418797</v>
      </c>
      <c r="H2" s="32">
        <v>0.23820724304883401</v>
      </c>
    </row>
    <row r="3" spans="1:8" ht="14.25" x14ac:dyDescent="0.2">
      <c r="A3" s="32">
        <v>2</v>
      </c>
      <c r="B3" s="33">
        <v>13</v>
      </c>
      <c r="C3" s="32">
        <v>15804</v>
      </c>
      <c r="D3" s="32">
        <v>137111.927109727</v>
      </c>
      <c r="E3" s="32">
        <v>110061.054120331</v>
      </c>
      <c r="F3" s="32">
        <v>27050.872989395699</v>
      </c>
      <c r="G3" s="32">
        <v>110061.054120331</v>
      </c>
      <c r="H3" s="32">
        <v>0.19729044408913901</v>
      </c>
    </row>
    <row r="4" spans="1:8" ht="14.25" x14ac:dyDescent="0.2">
      <c r="A4" s="32">
        <v>3</v>
      </c>
      <c r="B4" s="33">
        <v>14</v>
      </c>
      <c r="C4" s="32">
        <v>121750</v>
      </c>
      <c r="D4" s="32">
        <v>172542.13138034201</v>
      </c>
      <c r="E4" s="32">
        <v>128471.487395726</v>
      </c>
      <c r="F4" s="32">
        <v>44070.643984615403</v>
      </c>
      <c r="G4" s="32">
        <v>128471.487395726</v>
      </c>
      <c r="H4" s="32">
        <v>0.25541961045716199</v>
      </c>
    </row>
    <row r="5" spans="1:8" ht="14.25" x14ac:dyDescent="0.2">
      <c r="A5" s="32">
        <v>4</v>
      </c>
      <c r="B5" s="33">
        <v>15</v>
      </c>
      <c r="C5" s="32">
        <v>3211</v>
      </c>
      <c r="D5" s="32">
        <v>43510.563396581201</v>
      </c>
      <c r="E5" s="32">
        <v>33776.621296581201</v>
      </c>
      <c r="F5" s="32">
        <v>9733.9421000000002</v>
      </c>
      <c r="G5" s="32">
        <v>33776.621296581201</v>
      </c>
      <c r="H5" s="32">
        <v>0.22371445782669</v>
      </c>
    </row>
    <row r="6" spans="1:8" ht="14.25" x14ac:dyDescent="0.2">
      <c r="A6" s="32">
        <v>5</v>
      </c>
      <c r="B6" s="33">
        <v>16</v>
      </c>
      <c r="C6" s="32">
        <v>1875</v>
      </c>
      <c r="D6" s="32">
        <v>112127.524977778</v>
      </c>
      <c r="E6" s="32">
        <v>90676.896104273503</v>
      </c>
      <c r="F6" s="32">
        <v>21450.628873504302</v>
      </c>
      <c r="G6" s="32">
        <v>90676.896104273503</v>
      </c>
      <c r="H6" s="32">
        <v>0.191305648436952</v>
      </c>
    </row>
    <row r="7" spans="1:8" ht="14.25" x14ac:dyDescent="0.2">
      <c r="A7" s="32">
        <v>6</v>
      </c>
      <c r="B7" s="33">
        <v>17</v>
      </c>
      <c r="C7" s="32">
        <v>27312</v>
      </c>
      <c r="D7" s="32">
        <v>297282.02464615402</v>
      </c>
      <c r="E7" s="32">
        <v>209940.617036752</v>
      </c>
      <c r="F7" s="32">
        <v>87341.407609401693</v>
      </c>
      <c r="G7" s="32">
        <v>209940.617036752</v>
      </c>
      <c r="H7" s="32">
        <v>0.293799827666545</v>
      </c>
    </row>
    <row r="8" spans="1:8" ht="14.25" x14ac:dyDescent="0.2">
      <c r="A8" s="32">
        <v>7</v>
      </c>
      <c r="B8" s="33">
        <v>18</v>
      </c>
      <c r="C8" s="32">
        <v>60200</v>
      </c>
      <c r="D8" s="32">
        <v>113110.618465812</v>
      </c>
      <c r="E8" s="32">
        <v>94327.761838461505</v>
      </c>
      <c r="F8" s="32">
        <v>18782.8566273504</v>
      </c>
      <c r="G8" s="32">
        <v>94327.761838461505</v>
      </c>
      <c r="H8" s="32">
        <v>0.16605741248800299</v>
      </c>
    </row>
    <row r="9" spans="1:8" ht="14.25" x14ac:dyDescent="0.2">
      <c r="A9" s="32">
        <v>8</v>
      </c>
      <c r="B9" s="33">
        <v>19</v>
      </c>
      <c r="C9" s="32">
        <v>13668</v>
      </c>
      <c r="D9" s="32">
        <v>98008.939313675204</v>
      </c>
      <c r="E9" s="32">
        <v>76109.6994811966</v>
      </c>
      <c r="F9" s="32">
        <v>21899.239832478601</v>
      </c>
      <c r="G9" s="32">
        <v>76109.6994811966</v>
      </c>
      <c r="H9" s="32">
        <v>0.22344124919453201</v>
      </c>
    </row>
    <row r="10" spans="1:8" ht="14.25" x14ac:dyDescent="0.2">
      <c r="A10" s="32">
        <v>9</v>
      </c>
      <c r="B10" s="33">
        <v>21</v>
      </c>
      <c r="C10" s="32">
        <v>204126</v>
      </c>
      <c r="D10" s="32">
        <v>845424.07517094002</v>
      </c>
      <c r="E10" s="32">
        <v>807637.908634188</v>
      </c>
      <c r="F10" s="32">
        <v>37786.166536752098</v>
      </c>
      <c r="G10" s="32">
        <v>807637.908634188</v>
      </c>
      <c r="H10" s="35">
        <v>4.4694926069040498E-2</v>
      </c>
    </row>
    <row r="11" spans="1:8" ht="14.25" x14ac:dyDescent="0.2">
      <c r="A11" s="32">
        <v>10</v>
      </c>
      <c r="B11" s="33">
        <v>22</v>
      </c>
      <c r="C11" s="32">
        <v>32657.481</v>
      </c>
      <c r="D11" s="32">
        <v>463066.66662307701</v>
      </c>
      <c r="E11" s="32">
        <v>395283.03055470099</v>
      </c>
      <c r="F11" s="32">
        <v>67783.636068376101</v>
      </c>
      <c r="G11" s="32">
        <v>395283.03055470099</v>
      </c>
      <c r="H11" s="32">
        <v>0.146379864831752</v>
      </c>
    </row>
    <row r="12" spans="1:8" ht="14.25" x14ac:dyDescent="0.2">
      <c r="A12" s="32">
        <v>11</v>
      </c>
      <c r="B12" s="33">
        <v>23</v>
      </c>
      <c r="C12" s="32">
        <v>254194.07800000001</v>
      </c>
      <c r="D12" s="32">
        <v>2275887.0165093099</v>
      </c>
      <c r="E12" s="32">
        <v>1963842.44573018</v>
      </c>
      <c r="F12" s="32">
        <v>312044.57077913202</v>
      </c>
      <c r="G12" s="32">
        <v>1963842.44573018</v>
      </c>
      <c r="H12" s="32">
        <v>0.137108990259866</v>
      </c>
    </row>
    <row r="13" spans="1:8" ht="14.25" x14ac:dyDescent="0.2">
      <c r="A13" s="32">
        <v>12</v>
      </c>
      <c r="B13" s="33">
        <v>24</v>
      </c>
      <c r="C13" s="32">
        <v>26361.34</v>
      </c>
      <c r="D13" s="32">
        <v>591157.71009572595</v>
      </c>
      <c r="E13" s="32">
        <v>557115.61197179498</v>
      </c>
      <c r="F13" s="32">
        <v>34042.098123931602</v>
      </c>
      <c r="G13" s="32">
        <v>557115.61197179498</v>
      </c>
      <c r="H13" s="32">
        <v>5.7585475994923897E-2</v>
      </c>
    </row>
    <row r="14" spans="1:8" ht="14.25" x14ac:dyDescent="0.2">
      <c r="A14" s="32">
        <v>13</v>
      </c>
      <c r="B14" s="33">
        <v>25</v>
      </c>
      <c r="C14" s="32">
        <v>87972</v>
      </c>
      <c r="D14" s="32">
        <v>919629.55689999997</v>
      </c>
      <c r="E14" s="32">
        <v>846972.22679999995</v>
      </c>
      <c r="F14" s="32">
        <v>72657.330100000006</v>
      </c>
      <c r="G14" s="32">
        <v>846972.22679999995</v>
      </c>
      <c r="H14" s="32">
        <v>7.90071714799188E-2</v>
      </c>
    </row>
    <row r="15" spans="1:8" ht="14.25" x14ac:dyDescent="0.2">
      <c r="A15" s="32">
        <v>14</v>
      </c>
      <c r="B15" s="33">
        <v>26</v>
      </c>
      <c r="C15" s="32">
        <v>67129</v>
      </c>
      <c r="D15" s="32">
        <v>366488.473140519</v>
      </c>
      <c r="E15" s="32">
        <v>312668.00545538898</v>
      </c>
      <c r="F15" s="32">
        <v>53820.467685129697</v>
      </c>
      <c r="G15" s="32">
        <v>312668.00545538898</v>
      </c>
      <c r="H15" s="32">
        <v>0.14685446236256899</v>
      </c>
    </row>
    <row r="16" spans="1:8" ht="14.25" x14ac:dyDescent="0.2">
      <c r="A16" s="32">
        <v>15</v>
      </c>
      <c r="B16" s="33">
        <v>27</v>
      </c>
      <c r="C16" s="32">
        <v>195631.80499999999</v>
      </c>
      <c r="D16" s="32">
        <v>1363206.65856667</v>
      </c>
      <c r="E16" s="32">
        <v>1207909.6912</v>
      </c>
      <c r="F16" s="32">
        <v>155296.967366667</v>
      </c>
      <c r="G16" s="32">
        <v>1207909.6912</v>
      </c>
      <c r="H16" s="32">
        <v>0.11392034097746601</v>
      </c>
    </row>
    <row r="17" spans="1:8" ht="14.25" x14ac:dyDescent="0.2">
      <c r="A17" s="32">
        <v>16</v>
      </c>
      <c r="B17" s="33">
        <v>29</v>
      </c>
      <c r="C17" s="32">
        <v>229807</v>
      </c>
      <c r="D17" s="32">
        <v>2867861.3663393199</v>
      </c>
      <c r="E17" s="32">
        <v>2541813.85319744</v>
      </c>
      <c r="F17" s="32">
        <v>326047.51314187999</v>
      </c>
      <c r="G17" s="32">
        <v>2541813.85319744</v>
      </c>
      <c r="H17" s="32">
        <v>0.113690123577369</v>
      </c>
    </row>
    <row r="18" spans="1:8" ht="14.25" x14ac:dyDescent="0.2">
      <c r="A18" s="32">
        <v>17</v>
      </c>
      <c r="B18" s="33">
        <v>31</v>
      </c>
      <c r="C18" s="32">
        <v>29788.911</v>
      </c>
      <c r="D18" s="32">
        <v>284146.48569986399</v>
      </c>
      <c r="E18" s="32">
        <v>236298.03470401699</v>
      </c>
      <c r="F18" s="32">
        <v>47848.450995846702</v>
      </c>
      <c r="G18" s="32">
        <v>236298.03470401699</v>
      </c>
      <c r="H18" s="32">
        <v>0.16839360472115</v>
      </c>
    </row>
    <row r="19" spans="1:8" ht="14.25" x14ac:dyDescent="0.2">
      <c r="A19" s="32">
        <v>18</v>
      </c>
      <c r="B19" s="33">
        <v>32</v>
      </c>
      <c r="C19" s="32">
        <v>19110.393</v>
      </c>
      <c r="D19" s="32">
        <v>263655.39485532901</v>
      </c>
      <c r="E19" s="32">
        <v>240873.62540416399</v>
      </c>
      <c r="F19" s="32">
        <v>22781.769451164801</v>
      </c>
      <c r="G19" s="32">
        <v>240873.62540416399</v>
      </c>
      <c r="H19" s="32">
        <v>8.6407370741135095E-2</v>
      </c>
    </row>
    <row r="20" spans="1:8" ht="14.25" x14ac:dyDescent="0.2">
      <c r="A20" s="32">
        <v>19</v>
      </c>
      <c r="B20" s="33">
        <v>33</v>
      </c>
      <c r="C20" s="32">
        <v>42949.680999999997</v>
      </c>
      <c r="D20" s="32">
        <v>499480.21349186898</v>
      </c>
      <c r="E20" s="32">
        <v>396283.88379461598</v>
      </c>
      <c r="F20" s="32">
        <v>103196.32969725299</v>
      </c>
      <c r="G20" s="32">
        <v>396283.88379461598</v>
      </c>
      <c r="H20" s="32">
        <v>0.20660744291712099</v>
      </c>
    </row>
    <row r="21" spans="1:8" ht="14.25" x14ac:dyDescent="0.2">
      <c r="A21" s="32">
        <v>20</v>
      </c>
      <c r="B21" s="33">
        <v>34</v>
      </c>
      <c r="C21" s="32">
        <v>59601.714</v>
      </c>
      <c r="D21" s="32">
        <v>295637.125106361</v>
      </c>
      <c r="E21" s="32">
        <v>212728.059022929</v>
      </c>
      <c r="F21" s="32">
        <v>82909.066083432001</v>
      </c>
      <c r="G21" s="32">
        <v>212728.059022929</v>
      </c>
      <c r="H21" s="32">
        <v>0.28044199812051301</v>
      </c>
    </row>
    <row r="22" spans="1:8" ht="14.25" x14ac:dyDescent="0.2">
      <c r="A22" s="32">
        <v>21</v>
      </c>
      <c r="B22" s="33">
        <v>35</v>
      </c>
      <c r="C22" s="32">
        <v>30609.262999999999</v>
      </c>
      <c r="D22" s="32">
        <v>917047.19825840695</v>
      </c>
      <c r="E22" s="32">
        <v>867120.69585752196</v>
      </c>
      <c r="F22" s="32">
        <v>49926.502400885001</v>
      </c>
      <c r="G22" s="32">
        <v>867120.69585752196</v>
      </c>
      <c r="H22" s="32">
        <v>5.4442674810742497E-2</v>
      </c>
    </row>
    <row r="23" spans="1:8" ht="14.25" x14ac:dyDescent="0.2">
      <c r="A23" s="32">
        <v>22</v>
      </c>
      <c r="B23" s="33">
        <v>36</v>
      </c>
      <c r="C23" s="32">
        <v>127740.31</v>
      </c>
      <c r="D23" s="32">
        <v>672578.54714159295</v>
      </c>
      <c r="E23" s="32">
        <v>561242.33471376402</v>
      </c>
      <c r="F23" s="32">
        <v>111336.212427829</v>
      </c>
      <c r="G23" s="32">
        <v>561242.33471376402</v>
      </c>
      <c r="H23" s="32">
        <v>0.16553637177545999</v>
      </c>
    </row>
    <row r="24" spans="1:8" ht="14.25" x14ac:dyDescent="0.2">
      <c r="A24" s="32">
        <v>23</v>
      </c>
      <c r="B24" s="33">
        <v>37</v>
      </c>
      <c r="C24" s="32">
        <v>124996.2</v>
      </c>
      <c r="D24" s="32">
        <v>1030756.09209823</v>
      </c>
      <c r="E24" s="32">
        <v>863981.23129723303</v>
      </c>
      <c r="F24" s="32">
        <v>166774.86080099799</v>
      </c>
      <c r="G24" s="32">
        <v>863981.23129723303</v>
      </c>
      <c r="H24" s="32">
        <v>0.161798569108146</v>
      </c>
    </row>
    <row r="25" spans="1:8" ht="14.25" x14ac:dyDescent="0.2">
      <c r="A25" s="32">
        <v>24</v>
      </c>
      <c r="B25" s="33">
        <v>38</v>
      </c>
      <c r="C25" s="32">
        <v>148332.76300000001</v>
      </c>
      <c r="D25" s="32">
        <v>772760.96234336297</v>
      </c>
      <c r="E25" s="32">
        <v>717641.90733185795</v>
      </c>
      <c r="F25" s="32">
        <v>55119.055011504403</v>
      </c>
      <c r="G25" s="32">
        <v>717641.90733185795</v>
      </c>
      <c r="H25" s="32">
        <v>7.1327432022909601E-2</v>
      </c>
    </row>
    <row r="26" spans="1:8" ht="14.25" x14ac:dyDescent="0.2">
      <c r="A26" s="32">
        <v>25</v>
      </c>
      <c r="B26" s="33">
        <v>39</v>
      </c>
      <c r="C26" s="32">
        <v>70435.745999999999</v>
      </c>
      <c r="D26" s="32">
        <v>123149.77088598401</v>
      </c>
      <c r="E26" s="32">
        <v>89783.604766170596</v>
      </c>
      <c r="F26" s="32">
        <v>33366.166119813803</v>
      </c>
      <c r="G26" s="32">
        <v>89783.604766170596</v>
      </c>
      <c r="H26" s="32">
        <v>0.270939733624882</v>
      </c>
    </row>
    <row r="27" spans="1:8" ht="14.25" x14ac:dyDescent="0.2">
      <c r="A27" s="32">
        <v>26</v>
      </c>
      <c r="B27" s="33">
        <v>42</v>
      </c>
      <c r="C27" s="32">
        <v>8929.5509999999995</v>
      </c>
      <c r="D27" s="32">
        <v>171002.91209999999</v>
      </c>
      <c r="E27" s="32">
        <v>144634.8806</v>
      </c>
      <c r="F27" s="32">
        <v>26368.031500000001</v>
      </c>
      <c r="G27" s="32">
        <v>144634.8806</v>
      </c>
      <c r="H27" s="32">
        <v>0.15419638868243599</v>
      </c>
    </row>
    <row r="28" spans="1:8" ht="14.25" x14ac:dyDescent="0.2">
      <c r="A28" s="32">
        <v>27</v>
      </c>
      <c r="B28" s="33">
        <v>75</v>
      </c>
      <c r="C28" s="32">
        <v>324</v>
      </c>
      <c r="D28" s="32">
        <v>141920.08547777799</v>
      </c>
      <c r="E28" s="32">
        <v>133525.60418803399</v>
      </c>
      <c r="F28" s="32">
        <v>8394.4812897435895</v>
      </c>
      <c r="G28" s="32">
        <v>133525.60418803399</v>
      </c>
      <c r="H28" s="32">
        <v>5.9149353394787899E-2</v>
      </c>
    </row>
    <row r="29" spans="1:8" ht="14.25" x14ac:dyDescent="0.2">
      <c r="A29" s="32">
        <v>28</v>
      </c>
      <c r="B29" s="33">
        <v>76</v>
      </c>
      <c r="C29" s="32">
        <v>1688</v>
      </c>
      <c r="D29" s="32">
        <v>291902.66235470102</v>
      </c>
      <c r="E29" s="32">
        <v>274227.45521623897</v>
      </c>
      <c r="F29" s="32">
        <v>17675.207138461501</v>
      </c>
      <c r="G29" s="32">
        <v>274227.45521623897</v>
      </c>
      <c r="H29" s="32">
        <v>6.0551716095633902E-2</v>
      </c>
    </row>
    <row r="30" spans="1:8" ht="14.25" x14ac:dyDescent="0.2">
      <c r="A30" s="32">
        <v>29</v>
      </c>
      <c r="B30" s="33">
        <v>99</v>
      </c>
      <c r="C30" s="32">
        <v>32</v>
      </c>
      <c r="D30" s="32">
        <v>37547.854927766399</v>
      </c>
      <c r="E30" s="32">
        <v>31819.314545042002</v>
      </c>
      <c r="F30" s="32">
        <v>5728.54038272445</v>
      </c>
      <c r="G30" s="32">
        <v>31819.314545042002</v>
      </c>
      <c r="H30" s="32">
        <v>0.15256638212075899</v>
      </c>
    </row>
    <row r="31" spans="1:8" ht="14.25" x14ac:dyDescent="0.2">
      <c r="A31" s="32">
        <v>30</v>
      </c>
      <c r="B31" s="33">
        <v>40</v>
      </c>
      <c r="C31" s="32">
        <v>0</v>
      </c>
      <c r="D31" s="32">
        <v>0</v>
      </c>
      <c r="E31" s="32">
        <v>0</v>
      </c>
      <c r="F31" s="32">
        <v>0</v>
      </c>
      <c r="G31" s="32">
        <v>0</v>
      </c>
      <c r="H31" s="32">
        <v>0</v>
      </c>
    </row>
    <row r="32" spans="1:8" ht="14.25" x14ac:dyDescent="0.2">
      <c r="A32" s="32"/>
      <c r="B32" s="36">
        <v>70</v>
      </c>
      <c r="C32" s="37">
        <v>75</v>
      </c>
      <c r="D32" s="37">
        <v>71296.62</v>
      </c>
      <c r="E32" s="37">
        <v>68673.55</v>
      </c>
      <c r="F32" s="32"/>
      <c r="G32" s="32"/>
      <c r="H32" s="32"/>
    </row>
    <row r="33" spans="1:8" ht="14.25" x14ac:dyDescent="0.2">
      <c r="A33" s="32"/>
      <c r="B33" s="36">
        <v>71</v>
      </c>
      <c r="C33" s="37">
        <v>52</v>
      </c>
      <c r="D33" s="37">
        <v>127366.71</v>
      </c>
      <c r="E33" s="37">
        <v>137536.82</v>
      </c>
      <c r="F33" s="32"/>
      <c r="G33" s="32"/>
      <c r="H33" s="32"/>
    </row>
    <row r="34" spans="1:8" ht="14.25" x14ac:dyDescent="0.2">
      <c r="A34" s="32"/>
      <c r="B34" s="36">
        <v>72</v>
      </c>
      <c r="C34" s="37">
        <v>12</v>
      </c>
      <c r="D34" s="37">
        <v>25793.200000000001</v>
      </c>
      <c r="E34" s="37">
        <v>26378.639999999999</v>
      </c>
      <c r="F34" s="32"/>
      <c r="G34" s="32"/>
      <c r="H34" s="32"/>
    </row>
    <row r="35" spans="1:8" ht="14.25" x14ac:dyDescent="0.2">
      <c r="A35" s="32"/>
      <c r="B35" s="36">
        <v>73</v>
      </c>
      <c r="C35" s="37">
        <v>47</v>
      </c>
      <c r="D35" s="37">
        <v>72116.320000000007</v>
      </c>
      <c r="E35" s="37">
        <v>83588.13</v>
      </c>
      <c r="F35" s="32"/>
      <c r="G35" s="32"/>
      <c r="H35" s="32"/>
    </row>
    <row r="36" spans="1:8" ht="14.25" x14ac:dyDescent="0.2">
      <c r="A36" s="32"/>
      <c r="B36" s="36">
        <v>74</v>
      </c>
      <c r="C36" s="37">
        <v>41</v>
      </c>
      <c r="D36" s="37">
        <v>41.33</v>
      </c>
      <c r="E36" s="37">
        <v>8.0299999999999994</v>
      </c>
      <c r="F36" s="32"/>
      <c r="G36" s="32"/>
      <c r="H36" s="32"/>
    </row>
    <row r="37" spans="1:8" ht="14.25" x14ac:dyDescent="0.2">
      <c r="A37" s="32"/>
      <c r="B37" s="36">
        <v>77</v>
      </c>
      <c r="C37" s="37">
        <v>39</v>
      </c>
      <c r="D37" s="37">
        <v>50142.26</v>
      </c>
      <c r="E37" s="37">
        <v>55281.2</v>
      </c>
      <c r="F37" s="32"/>
      <c r="G37" s="32"/>
      <c r="H37" s="32"/>
    </row>
    <row r="38" spans="1:8" ht="14.25" x14ac:dyDescent="0.2">
      <c r="A38" s="32"/>
      <c r="B38" s="36">
        <v>78</v>
      </c>
      <c r="C38" s="37">
        <v>38</v>
      </c>
      <c r="D38" s="37">
        <v>37547.050000000003</v>
      </c>
      <c r="E38" s="37">
        <v>32252.05</v>
      </c>
      <c r="F38" s="32"/>
      <c r="G38" s="32"/>
      <c r="H38" s="32"/>
    </row>
    <row r="39" spans="1:8" ht="14.25" x14ac:dyDescent="0.2">
      <c r="A39" s="32"/>
      <c r="B39" s="33"/>
      <c r="C39" s="32"/>
      <c r="D39" s="32"/>
      <c r="E39" s="32"/>
      <c r="F39" s="32"/>
      <c r="G39" s="32"/>
      <c r="H39" s="32"/>
    </row>
    <row r="40" spans="1:8" ht="14.25" x14ac:dyDescent="0.2">
      <c r="A40" s="32"/>
      <c r="B40" s="33"/>
      <c r="C40" s="32"/>
      <c r="D40" s="32"/>
      <c r="E40" s="32"/>
      <c r="F40" s="32"/>
      <c r="G40" s="32"/>
      <c r="H40" s="32"/>
    </row>
    <row r="41" spans="1:8" ht="14.25" x14ac:dyDescent="0.2">
      <c r="A41" s="32"/>
      <c r="B41" s="33"/>
      <c r="C41" s="32"/>
      <c r="D41" s="32"/>
      <c r="E41" s="32"/>
      <c r="F41" s="32"/>
      <c r="G41" s="32"/>
      <c r="H41" s="32"/>
    </row>
    <row r="42" spans="1:8" ht="14.25" x14ac:dyDescent="0.2">
      <c r="A42" s="32"/>
      <c r="B42" s="33"/>
      <c r="C42" s="33"/>
      <c r="D42" s="33"/>
      <c r="E42" s="33"/>
      <c r="F42" s="33"/>
      <c r="G42" s="33"/>
      <c r="H42" s="33"/>
    </row>
    <row r="43" spans="1:8" ht="14.25" x14ac:dyDescent="0.2">
      <c r="A43" s="32"/>
      <c r="B43" s="33"/>
      <c r="C43" s="33"/>
      <c r="D43" s="33"/>
      <c r="E43" s="33"/>
      <c r="F43" s="33"/>
      <c r="G43" s="33"/>
      <c r="H43" s="33"/>
    </row>
    <row r="44" spans="1:8" ht="14.25" x14ac:dyDescent="0.2">
      <c r="A44" s="32"/>
      <c r="B44" s="33"/>
      <c r="C44" s="32"/>
      <c r="D44" s="32"/>
      <c r="E44" s="32"/>
      <c r="F44" s="32"/>
      <c r="G44" s="32"/>
      <c r="H44" s="32"/>
    </row>
    <row r="45" spans="1:8" ht="14.25" x14ac:dyDescent="0.2">
      <c r="A45" s="32"/>
      <c r="B45" s="33"/>
      <c r="C45" s="32"/>
      <c r="D45" s="32"/>
      <c r="E45" s="32"/>
      <c r="F45" s="32"/>
      <c r="G45" s="32"/>
      <c r="H45" s="32"/>
    </row>
    <row r="46" spans="1:8" ht="14.25" x14ac:dyDescent="0.2">
      <c r="A46" s="32"/>
      <c r="B46" s="33"/>
      <c r="C46" s="32"/>
      <c r="D46" s="32"/>
      <c r="E46" s="32"/>
      <c r="F46" s="32"/>
      <c r="G46" s="32"/>
      <c r="H46" s="32"/>
    </row>
    <row r="47" spans="1:8" ht="14.25" x14ac:dyDescent="0.2">
      <c r="A47" s="32"/>
      <c r="B47" s="33"/>
      <c r="C47" s="32"/>
      <c r="D47" s="32"/>
      <c r="E47" s="32"/>
      <c r="F47" s="32"/>
      <c r="G47" s="32"/>
      <c r="H47" s="32"/>
    </row>
    <row r="48" spans="1:8" ht="14.25" x14ac:dyDescent="0.2">
      <c r="A48" s="32"/>
      <c r="B48" s="33"/>
      <c r="C48" s="32"/>
      <c r="D48" s="32"/>
      <c r="E48" s="32"/>
      <c r="F48" s="32"/>
      <c r="G48" s="32"/>
      <c r="H48" s="32"/>
    </row>
    <row r="49" spans="1:8" ht="14.25" x14ac:dyDescent="0.2">
      <c r="A49" s="32"/>
      <c r="B49" s="33"/>
      <c r="C49" s="32"/>
      <c r="D49" s="32"/>
      <c r="E49" s="32"/>
      <c r="F49" s="32"/>
      <c r="G49" s="32"/>
      <c r="H49" s="32"/>
    </row>
    <row r="50" spans="1:8" ht="14.25" x14ac:dyDescent="0.2">
      <c r="A50" s="32"/>
      <c r="B50" s="33"/>
      <c r="C50" s="32"/>
      <c r="D50" s="32"/>
      <c r="E50" s="32"/>
      <c r="F50" s="32"/>
      <c r="G50" s="32"/>
      <c r="H50" s="32"/>
    </row>
    <row r="51" spans="1:8" ht="14.25" x14ac:dyDescent="0.2">
      <c r="A51" s="32"/>
      <c r="B51" s="33"/>
      <c r="C51" s="32"/>
      <c r="D51" s="32"/>
      <c r="E51" s="32"/>
      <c r="F51" s="32"/>
      <c r="G51" s="32"/>
      <c r="H51" s="32"/>
    </row>
    <row r="52" spans="1:8" ht="14.25" x14ac:dyDescent="0.2">
      <c r="A52" s="32"/>
      <c r="B52" s="33"/>
      <c r="C52" s="32"/>
      <c r="D52" s="32"/>
      <c r="E52" s="32"/>
      <c r="F52" s="32"/>
      <c r="G52" s="32"/>
      <c r="H52" s="32"/>
    </row>
    <row r="53" spans="1:8" ht="14.25" x14ac:dyDescent="0.2">
      <c r="A53" s="32"/>
      <c r="B53" s="33"/>
      <c r="C53" s="32"/>
      <c r="D53" s="32"/>
      <c r="E53" s="32"/>
      <c r="F53" s="32"/>
      <c r="G53" s="32"/>
      <c r="H53" s="32"/>
    </row>
    <row r="54" spans="1:8" ht="14.25" x14ac:dyDescent="0.2">
      <c r="A54" s="32"/>
      <c r="B54" s="33"/>
      <c r="C54" s="32"/>
      <c r="D54" s="32"/>
      <c r="E54" s="32"/>
      <c r="F54" s="32"/>
      <c r="G54" s="32"/>
      <c r="H54" s="32"/>
    </row>
    <row r="55" spans="1:8" ht="14.25" x14ac:dyDescent="0.2">
      <c r="A55" s="32"/>
      <c r="B55" s="33"/>
      <c r="C55" s="32"/>
      <c r="D55" s="32"/>
      <c r="E55" s="32"/>
      <c r="F55" s="32"/>
      <c r="G55" s="32"/>
      <c r="H55" s="32"/>
    </row>
    <row r="56" spans="1:8" ht="14.25" x14ac:dyDescent="0.2">
      <c r="A56" s="32"/>
      <c r="B56" s="33"/>
      <c r="C56" s="32"/>
      <c r="D56" s="32"/>
      <c r="E56" s="32"/>
      <c r="F56" s="32"/>
      <c r="G56" s="32"/>
      <c r="H56" s="32"/>
    </row>
    <row r="57" spans="1:8" ht="14.25" x14ac:dyDescent="0.2">
      <c r="A57" s="32"/>
      <c r="B57" s="33"/>
      <c r="C57" s="32"/>
      <c r="D57" s="32"/>
      <c r="E57" s="32"/>
      <c r="F57" s="32"/>
      <c r="G57" s="32"/>
      <c r="H57" s="32"/>
    </row>
    <row r="58" spans="1:8" ht="14.25" x14ac:dyDescent="0.2">
      <c r="A58" s="32"/>
      <c r="B58" s="33"/>
      <c r="C58" s="32"/>
      <c r="D58" s="32"/>
      <c r="E58" s="32"/>
      <c r="F58" s="32"/>
      <c r="G58" s="32"/>
      <c r="H58" s="32"/>
    </row>
    <row r="59" spans="1:8" ht="14.25" x14ac:dyDescent="0.2">
      <c r="A59" s="32"/>
      <c r="B59" s="33"/>
      <c r="C59" s="32"/>
      <c r="D59" s="32"/>
      <c r="E59" s="32"/>
      <c r="F59" s="32"/>
      <c r="G59" s="32"/>
      <c r="H59" s="32"/>
    </row>
    <row r="60" spans="1:8" ht="14.25" x14ac:dyDescent="0.2">
      <c r="A60" s="32"/>
      <c r="B60" s="33"/>
      <c r="C60" s="32"/>
      <c r="D60" s="32"/>
      <c r="E60" s="32"/>
      <c r="F60" s="32"/>
      <c r="G60" s="32"/>
      <c r="H60" s="32"/>
    </row>
    <row r="61" spans="1:8" ht="14.25" x14ac:dyDescent="0.2">
      <c r="A61" s="32"/>
      <c r="B61" s="33"/>
      <c r="C61" s="32"/>
      <c r="D61" s="32"/>
      <c r="E61" s="32"/>
      <c r="F61" s="32"/>
      <c r="G61" s="32"/>
      <c r="H61" s="32"/>
    </row>
    <row r="62" spans="1:8" ht="14.25" x14ac:dyDescent="0.2">
      <c r="A62" s="32"/>
      <c r="B62" s="33"/>
      <c r="C62" s="32"/>
      <c r="D62" s="32"/>
      <c r="E62" s="32"/>
      <c r="F62" s="32"/>
      <c r="G62" s="32"/>
      <c r="H62" s="32"/>
    </row>
  </sheetData>
  <phoneticPr fontId="2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杨进</cp:lastModifiedBy>
  <dcterms:created xsi:type="dcterms:W3CDTF">2013-06-21T00:28:37Z</dcterms:created>
  <dcterms:modified xsi:type="dcterms:W3CDTF">2015-08-20T00:28:55Z</dcterms:modified>
</cp:coreProperties>
</file>