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<sst xmlns="http://schemas.openxmlformats.org/spreadsheetml/2006/main" count="117" uniqueCount="75">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</sst>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O9" sqref="O9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16452414.245299997</v>
      </c>
      <c r="F3" s="25">
        <f>RA!I7</f>
        <v>1779008.0651</v>
      </c>
      <c r="G3" s="16">
        <f>SUM(G4:G40)</f>
        <v>14673406.180200001</v>
      </c>
      <c r="H3" s="27">
        <f>RA!J7</f>
        <v>10.8130517416811</v>
      </c>
      <c r="I3" s="20">
        <f>SUM(I4:I40)</f>
        <v>16452419.63513978</v>
      </c>
      <c r="J3" s="21">
        <f>SUM(J4:J40)</f>
        <v>14673406.1505167</v>
      </c>
      <c r="K3" s="22">
        <f>E3-I3</f>
        <v>-5.3898397833108902</v>
      </c>
      <c r="L3" s="22">
        <f>G3-J3</f>
        <v>2.9683301225304604E-2</v>
      </c>
    </row>
    <row r="4" spans="1:13" x14ac:dyDescent="0.15">
      <c r="A4" s="44">
        <f>RA!A8</f>
        <v>42257</v>
      </c>
      <c r="B4" s="12">
        <v>12</v>
      </c>
      <c r="C4" s="41" t="s">
        <v>6</v>
      </c>
      <c r="D4" s="41"/>
      <c r="E4" s="15">
        <f>VLOOKUP(C4,RA!B8:D36,3,0)</f>
        <v>801329.18920000002</v>
      </c>
      <c r="F4" s="25">
        <f>VLOOKUP(C4,RA!B8:I39,8,0)</f>
        <v>184197.3836</v>
      </c>
      <c r="G4" s="16">
        <f t="shared" ref="G4:G40" si="0">E4-F4</f>
        <v>617131.80560000008</v>
      </c>
      <c r="H4" s="27">
        <f>RA!J8</f>
        <v>22.986481221767502</v>
      </c>
      <c r="I4" s="20">
        <f>VLOOKUP(B4,RMS!B:D,3,FALSE)</f>
        <v>801330.14007692295</v>
      </c>
      <c r="J4" s="21">
        <f>VLOOKUP(B4,RMS!B:E,4,FALSE)</f>
        <v>617131.821428205</v>
      </c>
      <c r="K4" s="22">
        <f t="shared" ref="K4:K40" si="1">E4-I4</f>
        <v>-0.95087692292872816</v>
      </c>
      <c r="L4" s="22">
        <f t="shared" ref="L4:L40" si="2">G4-J4</f>
        <v>-1.5828204923309386E-2</v>
      </c>
    </row>
    <row r="5" spans="1:13" x14ac:dyDescent="0.15">
      <c r="A5" s="44"/>
      <c r="B5" s="12">
        <v>13</v>
      </c>
      <c r="C5" s="41" t="s">
        <v>7</v>
      </c>
      <c r="D5" s="41"/>
      <c r="E5" s="15">
        <f>VLOOKUP(C5,RA!B8:D37,3,0)</f>
        <v>101689.9344</v>
      </c>
      <c r="F5" s="25">
        <f>VLOOKUP(C5,RA!B9:I40,8,0)</f>
        <v>25264.700199999999</v>
      </c>
      <c r="G5" s="16">
        <f t="shared" si="0"/>
        <v>76425.234200000006</v>
      </c>
      <c r="H5" s="27">
        <f>RA!J9</f>
        <v>24.844838723782299</v>
      </c>
      <c r="I5" s="20">
        <f>VLOOKUP(B5,RMS!B:D,3,FALSE)</f>
        <v>101690.005622752</v>
      </c>
      <c r="J5" s="21">
        <f>VLOOKUP(B5,RMS!B:E,4,FALSE)</f>
        <v>76425.230741902997</v>
      </c>
      <c r="K5" s="22">
        <f t="shared" si="1"/>
        <v>-7.1222751997993328E-2</v>
      </c>
      <c r="L5" s="22">
        <f t="shared" si="2"/>
        <v>3.4580970095703378E-3</v>
      </c>
      <c r="M5" s="34"/>
    </row>
    <row r="6" spans="1:13" x14ac:dyDescent="0.15">
      <c r="A6" s="44"/>
      <c r="B6" s="12">
        <v>14</v>
      </c>
      <c r="C6" s="41" t="s">
        <v>8</v>
      </c>
      <c r="D6" s="41"/>
      <c r="E6" s="15">
        <f>VLOOKUP(C6,RA!B10:D38,3,0)</f>
        <v>140632.3903</v>
      </c>
      <c r="F6" s="25">
        <f>VLOOKUP(C6,RA!B10:I41,8,0)</f>
        <v>38100.632599999997</v>
      </c>
      <c r="G6" s="16">
        <f t="shared" si="0"/>
        <v>102531.7577</v>
      </c>
      <c r="H6" s="27">
        <f>RA!J10</f>
        <v>27.092359390836599</v>
      </c>
      <c r="I6" s="20">
        <f>VLOOKUP(B6,RMS!B:D,3,FALSE)</f>
        <v>140634.348809402</v>
      </c>
      <c r="J6" s="21">
        <f>VLOOKUP(B6,RMS!B:E,4,FALSE)</f>
        <v>102531.757616239</v>
      </c>
      <c r="K6" s="22">
        <f>E6-I6</f>
        <v>-1.9585094020003453</v>
      </c>
      <c r="L6" s="22">
        <f t="shared" si="2"/>
        <v>8.3760998677462339E-5</v>
      </c>
      <c r="M6" s="34"/>
    </row>
    <row r="7" spans="1:13" x14ac:dyDescent="0.15">
      <c r="A7" s="44"/>
      <c r="B7" s="12">
        <v>15</v>
      </c>
      <c r="C7" s="41" t="s">
        <v>9</v>
      </c>
      <c r="D7" s="41"/>
      <c r="E7" s="15">
        <f>VLOOKUP(C7,RA!B10:D39,3,0)</f>
        <v>62200.451000000001</v>
      </c>
      <c r="F7" s="25">
        <f>VLOOKUP(C7,RA!B11:I42,8,0)</f>
        <v>15085.6656</v>
      </c>
      <c r="G7" s="16">
        <f t="shared" si="0"/>
        <v>47114.785400000001</v>
      </c>
      <c r="H7" s="27">
        <f>RA!J11</f>
        <v>24.253305816062301</v>
      </c>
      <c r="I7" s="20">
        <f>VLOOKUP(B7,RMS!B:D,3,FALSE)</f>
        <v>62200.488493162396</v>
      </c>
      <c r="J7" s="21">
        <f>VLOOKUP(B7,RMS!B:E,4,FALSE)</f>
        <v>47114.785273504298</v>
      </c>
      <c r="K7" s="22">
        <f t="shared" si="1"/>
        <v>-3.7493162395549007E-2</v>
      </c>
      <c r="L7" s="22">
        <f t="shared" si="2"/>
        <v>1.2649570271605626E-4</v>
      </c>
      <c r="M7" s="34"/>
    </row>
    <row r="8" spans="1:13" x14ac:dyDescent="0.15">
      <c r="A8" s="44"/>
      <c r="B8" s="12">
        <v>16</v>
      </c>
      <c r="C8" s="41" t="s">
        <v>10</v>
      </c>
      <c r="D8" s="41"/>
      <c r="E8" s="15">
        <f>VLOOKUP(C8,RA!B12:D39,3,0)</f>
        <v>300271.52220000001</v>
      </c>
      <c r="F8" s="25">
        <f>VLOOKUP(C8,RA!B12:I43,8,0)</f>
        <v>19831.5033</v>
      </c>
      <c r="G8" s="16">
        <f t="shared" si="0"/>
        <v>280440.01890000002</v>
      </c>
      <c r="H8" s="27">
        <f>RA!J12</f>
        <v>6.6045235174819403</v>
      </c>
      <c r="I8" s="20">
        <f>VLOOKUP(B8,RMS!B:D,3,FALSE)</f>
        <v>300271.53449059802</v>
      </c>
      <c r="J8" s="21">
        <f>VLOOKUP(B8,RMS!B:E,4,FALSE)</f>
        <v>280440.01906324801</v>
      </c>
      <c r="K8" s="22">
        <f t="shared" si="1"/>
        <v>-1.2290598009712994E-2</v>
      </c>
      <c r="L8" s="22">
        <f t="shared" si="2"/>
        <v>-1.6324798343703151E-4</v>
      </c>
      <c r="M8" s="34"/>
    </row>
    <row r="9" spans="1:13" x14ac:dyDescent="0.15">
      <c r="A9" s="44"/>
      <c r="B9" s="12">
        <v>17</v>
      </c>
      <c r="C9" s="41" t="s">
        <v>11</v>
      </c>
      <c r="D9" s="41"/>
      <c r="E9" s="15">
        <f>VLOOKUP(C9,RA!B12:D40,3,0)</f>
        <v>346128.45039999997</v>
      </c>
      <c r="F9" s="25">
        <f>VLOOKUP(C9,RA!B13:I44,8,0)</f>
        <v>88180.396599999993</v>
      </c>
      <c r="G9" s="16">
        <f t="shared" si="0"/>
        <v>257948.05379999999</v>
      </c>
      <c r="H9" s="27">
        <f>RA!J13</f>
        <v>25.476205870420401</v>
      </c>
      <c r="I9" s="20">
        <f>VLOOKUP(B9,RMS!B:D,3,FALSE)</f>
        <v>346128.82901025598</v>
      </c>
      <c r="J9" s="21">
        <f>VLOOKUP(B9,RMS!B:E,4,FALSE)</f>
        <v>257948.04976410299</v>
      </c>
      <c r="K9" s="22">
        <f t="shared" si="1"/>
        <v>-0.37861025601159781</v>
      </c>
      <c r="L9" s="22">
        <f t="shared" si="2"/>
        <v>4.0358969999942929E-3</v>
      </c>
      <c r="M9" s="34"/>
    </row>
    <row r="10" spans="1:13" x14ac:dyDescent="0.15">
      <c r="A10" s="44"/>
      <c r="B10" s="12">
        <v>18</v>
      </c>
      <c r="C10" s="41" t="s">
        <v>12</v>
      </c>
      <c r="D10" s="41"/>
      <c r="E10" s="15">
        <f>VLOOKUP(C10,RA!B14:D41,3,0)</f>
        <v>126982.5772</v>
      </c>
      <c r="F10" s="25">
        <f>VLOOKUP(C10,RA!B14:I45,8,0)</f>
        <v>26732.321599999999</v>
      </c>
      <c r="G10" s="16">
        <f t="shared" si="0"/>
        <v>100250.2556</v>
      </c>
      <c r="H10" s="27">
        <f>RA!J14</f>
        <v>21.051960189700701</v>
      </c>
      <c r="I10" s="20">
        <f>VLOOKUP(B10,RMS!B:D,3,FALSE)</f>
        <v>126982.56254188</v>
      </c>
      <c r="J10" s="21">
        <f>VLOOKUP(B10,RMS!B:E,4,FALSE)</f>
        <v>100250.254982906</v>
      </c>
      <c r="K10" s="22">
        <f t="shared" si="1"/>
        <v>1.465811999514699E-2</v>
      </c>
      <c r="L10" s="22">
        <f t="shared" si="2"/>
        <v>6.1709400324616581E-4</v>
      </c>
      <c r="M10" s="34"/>
    </row>
    <row r="11" spans="1:13" x14ac:dyDescent="0.15">
      <c r="A11" s="44"/>
      <c r="B11" s="12">
        <v>19</v>
      </c>
      <c r="C11" s="41" t="s">
        <v>13</v>
      </c>
      <c r="D11" s="41"/>
      <c r="E11" s="15">
        <f>VLOOKUP(C11,RA!B14:D42,3,0)</f>
        <v>109369.63920000001</v>
      </c>
      <c r="F11" s="25">
        <f>VLOOKUP(C11,RA!B15:I46,8,0)</f>
        <v>18496.460899999998</v>
      </c>
      <c r="G11" s="16">
        <f t="shared" si="0"/>
        <v>90873.1783</v>
      </c>
      <c r="H11" s="27">
        <f>RA!J15</f>
        <v>16.9118788681164</v>
      </c>
      <c r="I11" s="20">
        <f>VLOOKUP(B11,RMS!B:D,3,FALSE)</f>
        <v>109369.691905128</v>
      </c>
      <c r="J11" s="21">
        <f>VLOOKUP(B11,RMS!B:E,4,FALSE)</f>
        <v>90873.178391452995</v>
      </c>
      <c r="K11" s="22">
        <f t="shared" si="1"/>
        <v>-5.2705127993249334E-2</v>
      </c>
      <c r="L11" s="22">
        <f t="shared" si="2"/>
        <v>-9.1452995548024774E-5</v>
      </c>
      <c r="M11" s="34"/>
    </row>
    <row r="12" spans="1:13" x14ac:dyDescent="0.15">
      <c r="A12" s="44"/>
      <c r="B12" s="12">
        <v>21</v>
      </c>
      <c r="C12" s="41" t="s">
        <v>14</v>
      </c>
      <c r="D12" s="41"/>
      <c r="E12" s="15">
        <f>VLOOKUP(C12,RA!B16:D43,3,0)</f>
        <v>894875.05240000004</v>
      </c>
      <c r="F12" s="25">
        <f>VLOOKUP(C12,RA!B16:I47,8,0)</f>
        <v>7109.4165000000003</v>
      </c>
      <c r="G12" s="16">
        <f t="shared" si="0"/>
        <v>887765.63589999999</v>
      </c>
      <c r="H12" s="27">
        <f>RA!J16</f>
        <v>0.79445912375509598</v>
      </c>
      <c r="I12" s="20">
        <f>VLOOKUP(B12,RMS!B:D,3,FALSE)</f>
        <v>894874.48911794904</v>
      </c>
      <c r="J12" s="21">
        <f>VLOOKUP(B12,RMS!B:E,4,FALSE)</f>
        <v>887765.63607093995</v>
      </c>
      <c r="K12" s="22">
        <f t="shared" si="1"/>
        <v>0.56328205100726336</v>
      </c>
      <c r="L12" s="22">
        <f t="shared" si="2"/>
        <v>-1.7093995120376348E-4</v>
      </c>
      <c r="M12" s="34"/>
    </row>
    <row r="13" spans="1:13" x14ac:dyDescent="0.15">
      <c r="A13" s="44"/>
      <c r="B13" s="12">
        <v>22</v>
      </c>
      <c r="C13" s="41" t="s">
        <v>15</v>
      </c>
      <c r="D13" s="41"/>
      <c r="E13" s="15">
        <f>VLOOKUP(C13,RA!B16:D44,3,0)</f>
        <v>630071.59680000006</v>
      </c>
      <c r="F13" s="25">
        <f>VLOOKUP(C13,RA!B17:I48,8,0)</f>
        <v>95998.489700000006</v>
      </c>
      <c r="G13" s="16">
        <f t="shared" si="0"/>
        <v>534073.10710000002</v>
      </c>
      <c r="H13" s="27">
        <f>RA!J17</f>
        <v>15.236123987742999</v>
      </c>
      <c r="I13" s="20">
        <f>VLOOKUP(B13,RMS!B:D,3,FALSE)</f>
        <v>630071.52875042695</v>
      </c>
      <c r="J13" s="21">
        <f>VLOOKUP(B13,RMS!B:E,4,FALSE)</f>
        <v>534073.10430940206</v>
      </c>
      <c r="K13" s="22">
        <f t="shared" si="1"/>
        <v>6.8049573106691241E-2</v>
      </c>
      <c r="L13" s="22">
        <f t="shared" si="2"/>
        <v>2.7905979659408331E-3</v>
      </c>
      <c r="M13" s="34"/>
    </row>
    <row r="14" spans="1:13" x14ac:dyDescent="0.15">
      <c r="A14" s="44"/>
      <c r="B14" s="12">
        <v>23</v>
      </c>
      <c r="C14" s="41" t="s">
        <v>16</v>
      </c>
      <c r="D14" s="41"/>
      <c r="E14" s="15">
        <f>VLOOKUP(C14,RA!B18:D45,3,0)</f>
        <v>1361019.7293</v>
      </c>
      <c r="F14" s="25">
        <f>VLOOKUP(C14,RA!B18:I49,8,0)</f>
        <v>177326.40979999999</v>
      </c>
      <c r="G14" s="16">
        <f t="shared" si="0"/>
        <v>1183693.3195</v>
      </c>
      <c r="H14" s="27">
        <f>RA!J18</f>
        <v>13.0289374931547</v>
      </c>
      <c r="I14" s="20">
        <f>VLOOKUP(B14,RMS!B:D,3,FALSE)</f>
        <v>1361019.4782837599</v>
      </c>
      <c r="J14" s="21">
        <f>VLOOKUP(B14,RMS!B:E,4,FALSE)</f>
        <v>1183693.3140640999</v>
      </c>
      <c r="K14" s="22">
        <f t="shared" si="1"/>
        <v>0.25101624010130763</v>
      </c>
      <c r="L14" s="22">
        <f t="shared" si="2"/>
        <v>5.4359000641852617E-3</v>
      </c>
      <c r="M14" s="34"/>
    </row>
    <row r="15" spans="1:13" x14ac:dyDescent="0.15">
      <c r="A15" s="44"/>
      <c r="B15" s="12">
        <v>24</v>
      </c>
      <c r="C15" s="41" t="s">
        <v>17</v>
      </c>
      <c r="D15" s="41"/>
      <c r="E15" s="15">
        <f>VLOOKUP(C15,RA!B18:D46,3,0)</f>
        <v>487344.1188</v>
      </c>
      <c r="F15" s="25">
        <f>VLOOKUP(C15,RA!B19:I50,8,0)</f>
        <v>33151.842299999997</v>
      </c>
      <c r="G15" s="16">
        <f t="shared" si="0"/>
        <v>454192.27649999998</v>
      </c>
      <c r="H15" s="27">
        <f>RA!J19</f>
        <v>6.8025530669438803</v>
      </c>
      <c r="I15" s="20">
        <f>VLOOKUP(B15,RMS!B:D,3,FALSE)</f>
        <v>487344.12349829101</v>
      </c>
      <c r="J15" s="21">
        <f>VLOOKUP(B15,RMS!B:E,4,FALSE)</f>
        <v>454192.27947521402</v>
      </c>
      <c r="K15" s="22">
        <f t="shared" si="1"/>
        <v>-4.6982910134829581E-3</v>
      </c>
      <c r="L15" s="22">
        <f t="shared" si="2"/>
        <v>-2.9752140399068594E-3</v>
      </c>
      <c r="M15" s="34"/>
    </row>
    <row r="16" spans="1:13" x14ac:dyDescent="0.15">
      <c r="A16" s="44"/>
      <c r="B16" s="12">
        <v>25</v>
      </c>
      <c r="C16" s="41" t="s">
        <v>18</v>
      </c>
      <c r="D16" s="41"/>
      <c r="E16" s="15">
        <f>VLOOKUP(C16,RA!B20:D47,3,0)</f>
        <v>1089487.7808999999</v>
      </c>
      <c r="F16" s="25">
        <f>VLOOKUP(C16,RA!B20:I51,8,0)</f>
        <v>71762.000199999995</v>
      </c>
      <c r="G16" s="16">
        <f t="shared" si="0"/>
        <v>1017725.7806999999</v>
      </c>
      <c r="H16" s="27">
        <f>RA!J20</f>
        <v>6.5867650338142498</v>
      </c>
      <c r="I16" s="20">
        <f>VLOOKUP(B16,RMS!B:D,3,FALSE)</f>
        <v>1089488.0556000001</v>
      </c>
      <c r="J16" s="21">
        <f>VLOOKUP(B16,RMS!B:E,4,FALSE)</f>
        <v>1017725.7807</v>
      </c>
      <c r="K16" s="22">
        <f t="shared" si="1"/>
        <v>-0.27470000018365681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1" t="s">
        <v>19</v>
      </c>
      <c r="D17" s="41"/>
      <c r="E17" s="15">
        <f>VLOOKUP(C17,RA!B20:D48,3,0)</f>
        <v>296267.58639999997</v>
      </c>
      <c r="F17" s="25">
        <f>VLOOKUP(C17,RA!B21:I52,8,0)</f>
        <v>41139.409299999999</v>
      </c>
      <c r="G17" s="16">
        <f t="shared" si="0"/>
        <v>255128.17709999997</v>
      </c>
      <c r="H17" s="27">
        <f>RA!J21</f>
        <v>13.885896125152399</v>
      </c>
      <c r="I17" s="20">
        <f>VLOOKUP(B17,RMS!B:D,3,FALSE)</f>
        <v>296267.43691663299</v>
      </c>
      <c r="J17" s="21">
        <f>VLOOKUP(B17,RMS!B:E,4,FALSE)</f>
        <v>255128.17688747399</v>
      </c>
      <c r="K17" s="22">
        <f t="shared" si="1"/>
        <v>0.14948336698580533</v>
      </c>
      <c r="L17" s="22">
        <f t="shared" si="2"/>
        <v>2.1252597798593342E-4</v>
      </c>
      <c r="M17" s="34"/>
    </row>
    <row r="18" spans="1:13" x14ac:dyDescent="0.15">
      <c r="A18" s="44"/>
      <c r="B18" s="12">
        <v>27</v>
      </c>
      <c r="C18" s="41" t="s">
        <v>20</v>
      </c>
      <c r="D18" s="41"/>
      <c r="E18" s="15">
        <f>VLOOKUP(C18,RA!B22:D49,3,0)</f>
        <v>1147302.827</v>
      </c>
      <c r="F18" s="25">
        <f>VLOOKUP(C18,RA!B22:I53,8,0)</f>
        <v>136959.451</v>
      </c>
      <c r="G18" s="16">
        <f t="shared" si="0"/>
        <v>1010343.376</v>
      </c>
      <c r="H18" s="27">
        <f>RA!J22</f>
        <v>11.937515342669</v>
      </c>
      <c r="I18" s="20">
        <f>VLOOKUP(B18,RMS!B:D,3,FALSE)</f>
        <v>1147303.8931333299</v>
      </c>
      <c r="J18" s="21">
        <f>VLOOKUP(B18,RMS!B:E,4,FALSE)</f>
        <v>1010343.3747</v>
      </c>
      <c r="K18" s="22">
        <f t="shared" si="1"/>
        <v>-1.0661333298776299</v>
      </c>
      <c r="L18" s="22">
        <f t="shared" si="2"/>
        <v>1.3000000035390258E-3</v>
      </c>
      <c r="M18" s="34"/>
    </row>
    <row r="19" spans="1:13" x14ac:dyDescent="0.15">
      <c r="A19" s="44"/>
      <c r="B19" s="12">
        <v>29</v>
      </c>
      <c r="C19" s="41" t="s">
        <v>21</v>
      </c>
      <c r="D19" s="41"/>
      <c r="E19" s="15">
        <f>VLOOKUP(C19,RA!B22:D50,3,0)</f>
        <v>2599145.4827999999</v>
      </c>
      <c r="F19" s="25">
        <f>VLOOKUP(C19,RA!B23:I54,8,0)</f>
        <v>233693.44699999999</v>
      </c>
      <c r="G19" s="16">
        <f t="shared" si="0"/>
        <v>2365452.0357999997</v>
      </c>
      <c r="H19" s="27">
        <f>RA!J23</f>
        <v>8.9911645402875795</v>
      </c>
      <c r="I19" s="20">
        <f>VLOOKUP(B19,RMS!B:D,3,FALSE)</f>
        <v>2599147.4695888902</v>
      </c>
      <c r="J19" s="21">
        <f>VLOOKUP(B19,RMS!B:E,4,FALSE)</f>
        <v>2365452.0711581199</v>
      </c>
      <c r="K19" s="22">
        <f t="shared" si="1"/>
        <v>-1.986788890324533</v>
      </c>
      <c r="L19" s="22">
        <f t="shared" si="2"/>
        <v>-3.535812022164464E-2</v>
      </c>
      <c r="M19" s="34"/>
    </row>
    <row r="20" spans="1:13" x14ac:dyDescent="0.15">
      <c r="A20" s="44"/>
      <c r="B20" s="12">
        <v>31</v>
      </c>
      <c r="C20" s="41" t="s">
        <v>22</v>
      </c>
      <c r="D20" s="41"/>
      <c r="E20" s="15">
        <f>VLOOKUP(C20,RA!B24:D51,3,0)</f>
        <v>211956.76759999999</v>
      </c>
      <c r="F20" s="25">
        <f>VLOOKUP(C20,RA!B24:I55,8,0)</f>
        <v>37403.309200000003</v>
      </c>
      <c r="G20" s="16">
        <f t="shared" si="0"/>
        <v>174553.4584</v>
      </c>
      <c r="H20" s="27">
        <f>RA!J24</f>
        <v>17.646668999305898</v>
      </c>
      <c r="I20" s="20">
        <f>VLOOKUP(B20,RMS!B:D,3,FALSE)</f>
        <v>211956.80651013501</v>
      </c>
      <c r="J20" s="21">
        <f>VLOOKUP(B20,RMS!B:E,4,FALSE)</f>
        <v>174553.430449618</v>
      </c>
      <c r="K20" s="22">
        <f t="shared" si="1"/>
        <v>-3.8910135015612468E-2</v>
      </c>
      <c r="L20" s="22">
        <f t="shared" si="2"/>
        <v>2.7950382005656138E-2</v>
      </c>
      <c r="M20" s="34"/>
    </row>
    <row r="21" spans="1:13" x14ac:dyDescent="0.15">
      <c r="A21" s="44"/>
      <c r="B21" s="12">
        <v>32</v>
      </c>
      <c r="C21" s="41" t="s">
        <v>23</v>
      </c>
      <c r="D21" s="41"/>
      <c r="E21" s="15">
        <f>VLOOKUP(C21,RA!B24:D52,3,0)</f>
        <v>247498.51259999999</v>
      </c>
      <c r="F21" s="25">
        <f>VLOOKUP(C21,RA!B25:I56,8,0)</f>
        <v>19806.0841</v>
      </c>
      <c r="G21" s="16">
        <f t="shared" si="0"/>
        <v>227692.42849999998</v>
      </c>
      <c r="H21" s="27">
        <f>RA!J25</f>
        <v>8.0025063148601703</v>
      </c>
      <c r="I21" s="20">
        <f>VLOOKUP(B21,RMS!B:D,3,FALSE)</f>
        <v>247498.514032123</v>
      </c>
      <c r="J21" s="21">
        <f>VLOOKUP(B21,RMS!B:E,4,FALSE)</f>
        <v>227692.42778374799</v>
      </c>
      <c r="K21" s="22">
        <f t="shared" si="1"/>
        <v>-1.4321230119094253E-3</v>
      </c>
      <c r="L21" s="22">
        <f t="shared" si="2"/>
        <v>7.1625199052505195E-4</v>
      </c>
      <c r="M21" s="34"/>
    </row>
    <row r="22" spans="1:13" x14ac:dyDescent="0.15">
      <c r="A22" s="44"/>
      <c r="B22" s="12">
        <v>33</v>
      </c>
      <c r="C22" s="41" t="s">
        <v>24</v>
      </c>
      <c r="D22" s="41"/>
      <c r="E22" s="15">
        <f>VLOOKUP(C22,RA!B26:D53,3,0)</f>
        <v>488745.85239999997</v>
      </c>
      <c r="F22" s="25">
        <f>VLOOKUP(C22,RA!B26:I57,8,0)</f>
        <v>96057.757299999997</v>
      </c>
      <c r="G22" s="16">
        <f t="shared" si="0"/>
        <v>392688.09509999998</v>
      </c>
      <c r="H22" s="27">
        <f>RA!J26</f>
        <v>19.6539278703452</v>
      </c>
      <c r="I22" s="20">
        <f>VLOOKUP(B22,RMS!B:D,3,FALSE)</f>
        <v>488745.79891565698</v>
      </c>
      <c r="J22" s="21">
        <f>VLOOKUP(B22,RMS!B:E,4,FALSE)</f>
        <v>392688.06886226102</v>
      </c>
      <c r="K22" s="22">
        <f t="shared" si="1"/>
        <v>5.3484342992305756E-2</v>
      </c>
      <c r="L22" s="22">
        <f t="shared" si="2"/>
        <v>2.6237738959025592E-2</v>
      </c>
      <c r="M22" s="34"/>
    </row>
    <row r="23" spans="1:13" x14ac:dyDescent="0.15">
      <c r="A23" s="44"/>
      <c r="B23" s="12">
        <v>34</v>
      </c>
      <c r="C23" s="41" t="s">
        <v>25</v>
      </c>
      <c r="D23" s="41"/>
      <c r="E23" s="15">
        <f>VLOOKUP(C23,RA!B26:D54,3,0)</f>
        <v>239196.6042</v>
      </c>
      <c r="F23" s="25">
        <f>VLOOKUP(C23,RA!B27:I58,8,0)</f>
        <v>68666.912299999996</v>
      </c>
      <c r="G23" s="16">
        <f t="shared" si="0"/>
        <v>170529.69190000001</v>
      </c>
      <c r="H23" s="27">
        <f>RA!J27</f>
        <v>28.707310678451499</v>
      </c>
      <c r="I23" s="20">
        <f>VLOOKUP(B23,RMS!B:D,3,FALSE)</f>
        <v>239196.469087406</v>
      </c>
      <c r="J23" s="21">
        <f>VLOOKUP(B23,RMS!B:E,4,FALSE)</f>
        <v>170529.69629769001</v>
      </c>
      <c r="K23" s="22">
        <f t="shared" si="1"/>
        <v>0.13511259399820119</v>
      </c>
      <c r="L23" s="22">
        <f t="shared" si="2"/>
        <v>-4.3976900051347911E-3</v>
      </c>
      <c r="M23" s="34"/>
    </row>
    <row r="24" spans="1:13" x14ac:dyDescent="0.15">
      <c r="A24" s="44"/>
      <c r="B24" s="12">
        <v>35</v>
      </c>
      <c r="C24" s="41" t="s">
        <v>26</v>
      </c>
      <c r="D24" s="41"/>
      <c r="E24" s="15">
        <f>VLOOKUP(C24,RA!B28:D55,3,0)</f>
        <v>868440.16059999994</v>
      </c>
      <c r="F24" s="25">
        <f>VLOOKUP(C24,RA!B28:I59,8,0)</f>
        <v>51970.759400000003</v>
      </c>
      <c r="G24" s="16">
        <f t="shared" si="0"/>
        <v>816469.40119999996</v>
      </c>
      <c r="H24" s="27">
        <f>RA!J28</f>
        <v>5.9843800134823004</v>
      </c>
      <c r="I24" s="20">
        <f>VLOOKUP(B24,RMS!B:D,3,FALSE)</f>
        <v>868440.15966194705</v>
      </c>
      <c r="J24" s="21">
        <f>VLOOKUP(B24,RMS!B:E,4,FALSE)</f>
        <v>816469.408918584</v>
      </c>
      <c r="K24" s="22">
        <f t="shared" si="1"/>
        <v>9.380528936162591E-4</v>
      </c>
      <c r="L24" s="22">
        <f t="shared" si="2"/>
        <v>-7.7185840345919132E-3</v>
      </c>
      <c r="M24" s="34"/>
    </row>
    <row r="25" spans="1:13" x14ac:dyDescent="0.15">
      <c r="A25" s="44"/>
      <c r="B25" s="12">
        <v>36</v>
      </c>
      <c r="C25" s="41" t="s">
        <v>27</v>
      </c>
      <c r="D25" s="41"/>
      <c r="E25" s="15">
        <f>VLOOKUP(C25,RA!B28:D56,3,0)</f>
        <v>677827.41079999995</v>
      </c>
      <c r="F25" s="25">
        <f>VLOOKUP(C25,RA!B29:I60,8,0)</f>
        <v>104272.8887</v>
      </c>
      <c r="G25" s="16">
        <f t="shared" si="0"/>
        <v>573554.52209999994</v>
      </c>
      <c r="H25" s="27">
        <f>RA!J29</f>
        <v>15.3833980506827</v>
      </c>
      <c r="I25" s="20">
        <f>VLOOKUP(B25,RMS!B:D,3,FALSE)</f>
        <v>677827.408968142</v>
      </c>
      <c r="J25" s="21">
        <f>VLOOKUP(B25,RMS!B:E,4,FALSE)</f>
        <v>573554.47050763899</v>
      </c>
      <c r="K25" s="22">
        <f t="shared" si="1"/>
        <v>1.8318579532206059E-3</v>
      </c>
      <c r="L25" s="22">
        <f t="shared" si="2"/>
        <v>5.1592360949143767E-2</v>
      </c>
      <c r="M25" s="34"/>
    </row>
    <row r="26" spans="1:13" x14ac:dyDescent="0.15">
      <c r="A26" s="44"/>
      <c r="B26" s="12">
        <v>37</v>
      </c>
      <c r="C26" s="41" t="s">
        <v>74</v>
      </c>
      <c r="D26" s="41"/>
      <c r="E26" s="15">
        <f>VLOOKUP(C26,RA!B30:D57,3,0)</f>
        <v>1069037.9080999999</v>
      </c>
      <c r="F26" s="25">
        <f>VLOOKUP(C26,RA!B30:I61,8,0)</f>
        <v>132506.53270000001</v>
      </c>
      <c r="G26" s="16">
        <f t="shared" si="0"/>
        <v>936531.3753999999</v>
      </c>
      <c r="H26" s="27">
        <f>RA!J30</f>
        <v>12.3949330230491</v>
      </c>
      <c r="I26" s="20">
        <f>VLOOKUP(B26,RMS!B:D,3,FALSE)</f>
        <v>1069037.91882478</v>
      </c>
      <c r="J26" s="21">
        <f>VLOOKUP(B26,RMS!B:E,4,FALSE)</f>
        <v>936531.35540087405</v>
      </c>
      <c r="K26" s="22">
        <f t="shared" si="1"/>
        <v>-1.0724780149757862E-2</v>
      </c>
      <c r="L26" s="22">
        <f t="shared" si="2"/>
        <v>1.9999125855974853E-2</v>
      </c>
      <c r="M26" s="34"/>
    </row>
    <row r="27" spans="1:13" x14ac:dyDescent="0.15">
      <c r="A27" s="44"/>
      <c r="B27" s="12">
        <v>38</v>
      </c>
      <c r="C27" s="41" t="s">
        <v>29</v>
      </c>
      <c r="D27" s="41"/>
      <c r="E27" s="15">
        <f>VLOOKUP(C27,RA!B30:D58,3,0)</f>
        <v>1012222.4566</v>
      </c>
      <c r="F27" s="25">
        <f>VLOOKUP(C27,RA!B31:I62,8,0)</f>
        <v>24047.1459</v>
      </c>
      <c r="G27" s="16">
        <f t="shared" si="0"/>
        <v>988175.31070000003</v>
      </c>
      <c r="H27" s="27">
        <f>RA!J31</f>
        <v>2.37567796912677</v>
      </c>
      <c r="I27" s="20">
        <f>VLOOKUP(B27,RMS!B:D,3,FALSE)</f>
        <v>1012222.29782301</v>
      </c>
      <c r="J27" s="21">
        <f>VLOOKUP(B27,RMS!B:E,4,FALSE)</f>
        <v>988175.35919645999</v>
      </c>
      <c r="K27" s="22">
        <f t="shared" si="1"/>
        <v>0.15877699002157897</v>
      </c>
      <c r="L27" s="22">
        <f t="shared" si="2"/>
        <v>-4.8496459960006177E-2</v>
      </c>
      <c r="M27" s="34"/>
    </row>
    <row r="28" spans="1:13" x14ac:dyDescent="0.15">
      <c r="A28" s="44"/>
      <c r="B28" s="12">
        <v>39</v>
      </c>
      <c r="C28" s="41" t="s">
        <v>30</v>
      </c>
      <c r="D28" s="41"/>
      <c r="E28" s="15">
        <f>VLOOKUP(C28,RA!B32:D59,3,0)</f>
        <v>91671.831999999995</v>
      </c>
      <c r="F28" s="25">
        <f>VLOOKUP(C28,RA!B32:I63,8,0)</f>
        <v>23872.2572</v>
      </c>
      <c r="G28" s="16">
        <f t="shared" si="0"/>
        <v>67799.574800000002</v>
      </c>
      <c r="H28" s="27">
        <f>RA!J32</f>
        <v>26.040995013604601</v>
      </c>
      <c r="I28" s="20">
        <f>VLOOKUP(B28,RMS!B:D,3,FALSE)</f>
        <v>91671.778962423399</v>
      </c>
      <c r="J28" s="21">
        <f>VLOOKUP(B28,RMS!B:E,4,FALSE)</f>
        <v>67799.580650147996</v>
      </c>
      <c r="K28" s="22">
        <f t="shared" si="1"/>
        <v>5.3037576595670544E-2</v>
      </c>
      <c r="L28" s="22">
        <f t="shared" si="2"/>
        <v>-5.8501479943515733E-3</v>
      </c>
      <c r="M28" s="34"/>
    </row>
    <row r="29" spans="1:13" x14ac:dyDescent="0.15">
      <c r="A29" s="44"/>
      <c r="B29" s="12">
        <v>40</v>
      </c>
      <c r="C29" s="41" t="s">
        <v>31</v>
      </c>
      <c r="D29" s="41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1" t="s">
        <v>32</v>
      </c>
      <c r="D30" s="41"/>
      <c r="E30" s="15">
        <f>VLOOKUP(C30,RA!B34:D62,3,0)</f>
        <v>144967.7193</v>
      </c>
      <c r="F30" s="25">
        <f>VLOOKUP(C30,RA!B34:I66,8,0)</f>
        <v>19440.996800000001</v>
      </c>
      <c r="G30" s="16">
        <f t="shared" si="0"/>
        <v>125526.7225</v>
      </c>
      <c r="H30" s="27">
        <f>RA!J34</f>
        <v>0</v>
      </c>
      <c r="I30" s="20">
        <f>VLOOKUP(B30,RMS!B:D,3,FALSE)</f>
        <v>144967.71840000001</v>
      </c>
      <c r="J30" s="21">
        <f>VLOOKUP(B30,RMS!B:E,4,FALSE)</f>
        <v>125526.7208</v>
      </c>
      <c r="K30" s="22">
        <f t="shared" si="1"/>
        <v>8.9999998454004526E-4</v>
      </c>
      <c r="L30" s="22">
        <f t="shared" si="2"/>
        <v>1.7000000079860911E-3</v>
      </c>
      <c r="M30" s="34"/>
    </row>
    <row r="31" spans="1:13" s="38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33381.21</v>
      </c>
      <c r="F31" s="25">
        <f>VLOOKUP(C31,RA!B35:I67,8,0)</f>
        <v>1265.74</v>
      </c>
      <c r="G31" s="16">
        <f t="shared" si="0"/>
        <v>32115.469999999998</v>
      </c>
      <c r="H31" s="27">
        <f>RA!J35</f>
        <v>13.410569534979199</v>
      </c>
      <c r="I31" s="20">
        <f>VLOOKUP(B31,RMS!B:D,3,FALSE)</f>
        <v>33381.21</v>
      </c>
      <c r="J31" s="21">
        <f>VLOOKUP(B31,RMS!B:E,4,FALSE)</f>
        <v>32115.47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1" t="s">
        <v>36</v>
      </c>
      <c r="D32" s="41"/>
      <c r="E32" s="15">
        <f>VLOOKUP(C32,RA!B34:D63,3,0)</f>
        <v>129100.04</v>
      </c>
      <c r="F32" s="25">
        <f>VLOOKUP(C32,RA!B34:I67,8,0)</f>
        <v>-16774.53</v>
      </c>
      <c r="G32" s="16">
        <f t="shared" si="0"/>
        <v>145874.57</v>
      </c>
      <c r="H32" s="27">
        <f>RA!J35</f>
        <v>13.410569534979199</v>
      </c>
      <c r="I32" s="20">
        <f>VLOOKUP(B32,RMS!B:D,3,FALSE)</f>
        <v>129100.04</v>
      </c>
      <c r="J32" s="21">
        <f>VLOOKUP(B32,RMS!B:E,4,FALSE)</f>
        <v>145874.57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1" t="s">
        <v>37</v>
      </c>
      <c r="D33" s="41"/>
      <c r="E33" s="15">
        <f>VLOOKUP(C33,RA!B34:D64,3,0)</f>
        <v>76616.27</v>
      </c>
      <c r="F33" s="25">
        <f>VLOOKUP(C33,RA!B34:I68,8,0)</f>
        <v>-4026.51</v>
      </c>
      <c r="G33" s="16">
        <f t="shared" si="0"/>
        <v>80642.78</v>
      </c>
      <c r="H33" s="27">
        <f>RA!J34</f>
        <v>0</v>
      </c>
      <c r="I33" s="20">
        <f>VLOOKUP(B33,RMS!B:D,3,FALSE)</f>
        <v>76616.27</v>
      </c>
      <c r="J33" s="21">
        <f>VLOOKUP(B33,RMS!B:E,4,FALSE)</f>
        <v>80642.78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1" t="s">
        <v>38</v>
      </c>
      <c r="D34" s="41"/>
      <c r="E34" s="15">
        <f>VLOOKUP(C34,RA!B35:D65,3,0)</f>
        <v>100976.22</v>
      </c>
      <c r="F34" s="25">
        <f>VLOOKUP(C34,RA!B35:I69,8,0)</f>
        <v>-20846.240000000002</v>
      </c>
      <c r="G34" s="16">
        <f t="shared" si="0"/>
        <v>121822.46</v>
      </c>
      <c r="H34" s="27">
        <f>RA!J35</f>
        <v>13.410569534979199</v>
      </c>
      <c r="I34" s="20">
        <f>VLOOKUP(B34,RMS!B:D,3,FALSE)</f>
        <v>100976.22</v>
      </c>
      <c r="J34" s="21">
        <f>VLOOKUP(B34,RMS!B:E,4,FALSE)</f>
        <v>121822.46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44"/>
      <c r="B35" s="12">
        <v>74</v>
      </c>
      <c r="C35" s="41" t="s">
        <v>72</v>
      </c>
      <c r="D35" s="41"/>
      <c r="E35" s="15">
        <f>VLOOKUP(C35,RA!B36:D66,3,0)</f>
        <v>0.83</v>
      </c>
      <c r="F35" s="25">
        <f>VLOOKUP(C35,RA!B36:I70,8,0)</f>
        <v>0.83</v>
      </c>
      <c r="G35" s="16">
        <f t="shared" si="0"/>
        <v>0</v>
      </c>
      <c r="H35" s="27">
        <f>RA!J36</f>
        <v>3.7917738751830701</v>
      </c>
      <c r="I35" s="20">
        <f>VLOOKUP(B35,RMS!B:D,3,FALSE)</f>
        <v>0.83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1" t="s">
        <v>33</v>
      </c>
      <c r="D36" s="41"/>
      <c r="E36" s="15">
        <f>VLOOKUP(C36,RA!B8:D66,3,0)</f>
        <v>165098.29010000001</v>
      </c>
      <c r="F36" s="25">
        <f>VLOOKUP(C36,RA!B8:I70,8,0)</f>
        <v>12443.2474</v>
      </c>
      <c r="G36" s="16">
        <f t="shared" si="0"/>
        <v>152655.04270000002</v>
      </c>
      <c r="H36" s="27">
        <f>RA!J36</f>
        <v>3.7917738751830701</v>
      </c>
      <c r="I36" s="20">
        <f>VLOOKUP(B36,RMS!B:D,3,FALSE)</f>
        <v>165098.290598291</v>
      </c>
      <c r="J36" s="21">
        <f>VLOOKUP(B36,RMS!B:E,4,FALSE)</f>
        <v>152655.04273504301</v>
      </c>
      <c r="K36" s="22">
        <f t="shared" si="1"/>
        <v>-4.9829098861664534E-4</v>
      </c>
      <c r="L36" s="22">
        <f t="shared" si="2"/>
        <v>-3.5042990930378437E-5</v>
      </c>
      <c r="M36" s="34"/>
    </row>
    <row r="37" spans="1:13" x14ac:dyDescent="0.15">
      <c r="A37" s="44"/>
      <c r="B37" s="12">
        <v>76</v>
      </c>
      <c r="C37" s="41" t="s">
        <v>34</v>
      </c>
      <c r="D37" s="41"/>
      <c r="E37" s="15">
        <f>VLOOKUP(C37,RA!B8:D67,3,0)</f>
        <v>282936.59039999999</v>
      </c>
      <c r="F37" s="25">
        <f>VLOOKUP(C37,RA!B8:I71,8,0)</f>
        <v>17894.3298</v>
      </c>
      <c r="G37" s="16">
        <f t="shared" si="0"/>
        <v>265042.26059999998</v>
      </c>
      <c r="H37" s="27">
        <f>RA!J37</f>
        <v>-12.993435168571599</v>
      </c>
      <c r="I37" s="20">
        <f>VLOOKUP(B37,RMS!B:D,3,FALSE)</f>
        <v>282936.585092308</v>
      </c>
      <c r="J37" s="21">
        <f>VLOOKUP(B37,RMS!B:E,4,FALSE)</f>
        <v>265042.25612051302</v>
      </c>
      <c r="K37" s="22">
        <f t="shared" si="1"/>
        <v>5.3076919866725802E-3</v>
      </c>
      <c r="L37" s="22">
        <f t="shared" si="2"/>
        <v>4.4794869609177113E-3</v>
      </c>
      <c r="M37" s="34"/>
    </row>
    <row r="38" spans="1:13" x14ac:dyDescent="0.15">
      <c r="A38" s="44"/>
      <c r="B38" s="12">
        <v>77</v>
      </c>
      <c r="C38" s="41" t="s">
        <v>39</v>
      </c>
      <c r="D38" s="41"/>
      <c r="E38" s="15">
        <f>VLOOKUP(C38,RA!B9:D68,3,0)</f>
        <v>80568.41</v>
      </c>
      <c r="F38" s="25">
        <f>VLOOKUP(C38,RA!B9:I72,8,0)</f>
        <v>-6186.33</v>
      </c>
      <c r="G38" s="16">
        <f t="shared" si="0"/>
        <v>86754.74</v>
      </c>
      <c r="H38" s="27">
        <f>RA!J38</f>
        <v>-5.2554242068949604</v>
      </c>
      <c r="I38" s="20">
        <f>VLOOKUP(B38,RMS!B:D,3,FALSE)</f>
        <v>80568.41</v>
      </c>
      <c r="J38" s="21">
        <f>VLOOKUP(B38,RMS!B:E,4,FALSE)</f>
        <v>86754.74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1" t="s">
        <v>40</v>
      </c>
      <c r="D39" s="41"/>
      <c r="E39" s="15">
        <f>VLOOKUP(C39,RA!B10:D69,3,0)</f>
        <v>29753.88</v>
      </c>
      <c r="F39" s="25">
        <f>VLOOKUP(C39,RA!B10:I73,8,0)</f>
        <v>3355.23</v>
      </c>
      <c r="G39" s="16">
        <f t="shared" si="0"/>
        <v>26398.65</v>
      </c>
      <c r="H39" s="27">
        <f>RA!J39</f>
        <v>-20.644702287330599</v>
      </c>
      <c r="I39" s="20">
        <f>VLOOKUP(B39,RMS!B:D,3,FALSE)</f>
        <v>29753.88</v>
      </c>
      <c r="J39" s="21">
        <f>VLOOKUP(B39,RMS!B:E,4,FALSE)</f>
        <v>26398.65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1" t="s">
        <v>35</v>
      </c>
      <c r="D40" s="41"/>
      <c r="E40" s="15">
        <f>VLOOKUP(C40,RA!B8:D70,3,0)</f>
        <v>8298.9523000000008</v>
      </c>
      <c r="F40" s="25">
        <f>VLOOKUP(C40,RA!B8:I74,8,0)</f>
        <v>808.1241</v>
      </c>
      <c r="G40" s="16">
        <f t="shared" si="0"/>
        <v>7490.8282000000008</v>
      </c>
      <c r="H40" s="27">
        <f>RA!J40</f>
        <v>100</v>
      </c>
      <c r="I40" s="20">
        <f>VLOOKUP(B40,RMS!B:D,3,FALSE)</f>
        <v>8298.9524241736599</v>
      </c>
      <c r="J40" s="21">
        <f>VLOOKUP(B40,RMS!B:E,4,FALSE)</f>
        <v>7490.8281673095798</v>
      </c>
      <c r="K40" s="22">
        <f t="shared" si="1"/>
        <v>-1.2417365906003397E-4</v>
      </c>
      <c r="L40" s="22">
        <f t="shared" si="2"/>
        <v>3.2690420994185843E-5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9.25" style="39" bestFit="1" customWidth="1"/>
    <col min="17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16452414.245300001</v>
      </c>
      <c r="E7" s="68">
        <v>16576809.7906</v>
      </c>
      <c r="F7" s="69">
        <v>99.249580909285996</v>
      </c>
      <c r="G7" s="68">
        <v>16278628.5612</v>
      </c>
      <c r="H7" s="69">
        <v>1.0675695648846999</v>
      </c>
      <c r="I7" s="68">
        <v>1779008.0651</v>
      </c>
      <c r="J7" s="69">
        <v>10.8130517416811</v>
      </c>
      <c r="K7" s="68">
        <v>1467588.8012000001</v>
      </c>
      <c r="L7" s="69">
        <v>9.0154326925180204</v>
      </c>
      <c r="M7" s="69">
        <v>0.212197901513941</v>
      </c>
      <c r="N7" s="68">
        <v>203806509.40900001</v>
      </c>
      <c r="O7" s="68">
        <v>5572815227.0782003</v>
      </c>
      <c r="P7" s="68">
        <v>899018</v>
      </c>
      <c r="Q7" s="68">
        <v>871760</v>
      </c>
      <c r="R7" s="69">
        <v>3.1267780122969699</v>
      </c>
      <c r="S7" s="68">
        <v>18.300428072964099</v>
      </c>
      <c r="T7" s="68">
        <v>18.560432324951801</v>
      </c>
      <c r="U7" s="70">
        <v>-1.42075502797599</v>
      </c>
      <c r="V7" s="58"/>
      <c r="W7" s="58"/>
    </row>
    <row r="8" spans="1:23" ht="14.25" thickBot="1" x14ac:dyDescent="0.2">
      <c r="A8" s="55">
        <v>42257</v>
      </c>
      <c r="B8" s="45" t="s">
        <v>6</v>
      </c>
      <c r="C8" s="46"/>
      <c r="D8" s="71">
        <v>801329.18920000002</v>
      </c>
      <c r="E8" s="71">
        <v>734109.67960000003</v>
      </c>
      <c r="F8" s="72">
        <v>109.15660308915</v>
      </c>
      <c r="G8" s="71">
        <v>775035.59900000005</v>
      </c>
      <c r="H8" s="72">
        <v>3.3925654813695898</v>
      </c>
      <c r="I8" s="71">
        <v>184197.3836</v>
      </c>
      <c r="J8" s="72">
        <v>22.986481221767502</v>
      </c>
      <c r="K8" s="71">
        <v>169676.6557</v>
      </c>
      <c r="L8" s="72">
        <v>21.892756399696701</v>
      </c>
      <c r="M8" s="72">
        <v>8.5578819550012994E-2</v>
      </c>
      <c r="N8" s="71">
        <v>7818787.9164000005</v>
      </c>
      <c r="O8" s="71">
        <v>199564007.39899999</v>
      </c>
      <c r="P8" s="71">
        <v>28628</v>
      </c>
      <c r="Q8" s="71">
        <v>25505</v>
      </c>
      <c r="R8" s="72">
        <v>12.2446579102137</v>
      </c>
      <c r="S8" s="71">
        <v>27.991099245493899</v>
      </c>
      <c r="T8" s="71">
        <v>24.330220819447199</v>
      </c>
      <c r="U8" s="73">
        <v>13.078723325365999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101689.9344</v>
      </c>
      <c r="E9" s="71">
        <v>111881.9835</v>
      </c>
      <c r="F9" s="72">
        <v>90.890357159247202</v>
      </c>
      <c r="G9" s="71">
        <v>101054.0472</v>
      </c>
      <c r="H9" s="72">
        <v>0.62925455993016999</v>
      </c>
      <c r="I9" s="71">
        <v>25264.700199999999</v>
      </c>
      <c r="J9" s="72">
        <v>24.844838723782299</v>
      </c>
      <c r="K9" s="71">
        <v>22917.479800000001</v>
      </c>
      <c r="L9" s="72">
        <v>22.67843835551</v>
      </c>
      <c r="M9" s="72">
        <v>0.102420528805266</v>
      </c>
      <c r="N9" s="71">
        <v>1333698.8570000001</v>
      </c>
      <c r="O9" s="71">
        <v>33317026.73</v>
      </c>
      <c r="P9" s="71">
        <v>5627</v>
      </c>
      <c r="Q9" s="71">
        <v>5536</v>
      </c>
      <c r="R9" s="72">
        <v>1.64378612716762</v>
      </c>
      <c r="S9" s="71">
        <v>18.0717850364315</v>
      </c>
      <c r="T9" s="71">
        <v>17.1934662933526</v>
      </c>
      <c r="U9" s="73">
        <v>4.8601659510018402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140632.3903</v>
      </c>
      <c r="E10" s="71">
        <v>132413.38159999999</v>
      </c>
      <c r="F10" s="72">
        <v>106.207083151783</v>
      </c>
      <c r="G10" s="71">
        <v>114621.8486</v>
      </c>
      <c r="H10" s="72">
        <v>22.692481422778201</v>
      </c>
      <c r="I10" s="71">
        <v>38100.632599999997</v>
      </c>
      <c r="J10" s="72">
        <v>27.092359390836599</v>
      </c>
      <c r="K10" s="71">
        <v>28076.355800000001</v>
      </c>
      <c r="L10" s="72">
        <v>24.494767919839699</v>
      </c>
      <c r="M10" s="72">
        <v>0.35703625040967701</v>
      </c>
      <c r="N10" s="71">
        <v>1480105.726</v>
      </c>
      <c r="O10" s="71">
        <v>51663693.853</v>
      </c>
      <c r="P10" s="71">
        <v>82735</v>
      </c>
      <c r="Q10" s="71">
        <v>80886</v>
      </c>
      <c r="R10" s="72">
        <v>2.28593328882625</v>
      </c>
      <c r="S10" s="71">
        <v>1.69979319876715</v>
      </c>
      <c r="T10" s="71">
        <v>1.4100512350715799</v>
      </c>
      <c r="U10" s="73">
        <v>17.045718497151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62200.451000000001</v>
      </c>
      <c r="E11" s="71">
        <v>58758.081599999998</v>
      </c>
      <c r="F11" s="72">
        <v>105.858546273573</v>
      </c>
      <c r="G11" s="71">
        <v>62812.938099999999</v>
      </c>
      <c r="H11" s="72">
        <v>-0.97509703976099704</v>
      </c>
      <c r="I11" s="71">
        <v>15085.6656</v>
      </c>
      <c r="J11" s="72">
        <v>24.253305816062301</v>
      </c>
      <c r="K11" s="71">
        <v>13244.874</v>
      </c>
      <c r="L11" s="72">
        <v>21.086219496553099</v>
      </c>
      <c r="M11" s="72">
        <v>0.138981435383983</v>
      </c>
      <c r="N11" s="71">
        <v>604528.91989999998</v>
      </c>
      <c r="O11" s="71">
        <v>16648641.317199999</v>
      </c>
      <c r="P11" s="71">
        <v>2884</v>
      </c>
      <c r="Q11" s="71">
        <v>2409</v>
      </c>
      <c r="R11" s="72">
        <v>19.717725197177302</v>
      </c>
      <c r="S11" s="71">
        <v>21.567424063800299</v>
      </c>
      <c r="T11" s="71">
        <v>21.6318262764633</v>
      </c>
      <c r="U11" s="73">
        <v>-0.29860873729041698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300271.52220000001</v>
      </c>
      <c r="E12" s="71">
        <v>187773.5399</v>
      </c>
      <c r="F12" s="72">
        <v>159.91152020668699</v>
      </c>
      <c r="G12" s="71">
        <v>172722.92189999999</v>
      </c>
      <c r="H12" s="72">
        <v>73.845786590992105</v>
      </c>
      <c r="I12" s="71">
        <v>19831.5033</v>
      </c>
      <c r="J12" s="72">
        <v>6.6045235174819403</v>
      </c>
      <c r="K12" s="71">
        <v>8479.6741999999995</v>
      </c>
      <c r="L12" s="72">
        <v>4.9094087262543002</v>
      </c>
      <c r="M12" s="72">
        <v>1.33871052498691</v>
      </c>
      <c r="N12" s="71">
        <v>3078267.0411999999</v>
      </c>
      <c r="O12" s="71">
        <v>58713183.359099999</v>
      </c>
      <c r="P12" s="71">
        <v>3591</v>
      </c>
      <c r="Q12" s="71">
        <v>1344</v>
      </c>
      <c r="R12" s="72">
        <v>167.1875</v>
      </c>
      <c r="S12" s="71">
        <v>83.617800668337495</v>
      </c>
      <c r="T12" s="71">
        <v>129.400328794643</v>
      </c>
      <c r="U12" s="73">
        <v>-54.752131436579702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346128.45039999997</v>
      </c>
      <c r="E13" s="71">
        <v>302671.75349999999</v>
      </c>
      <c r="F13" s="72">
        <v>114.35769819862</v>
      </c>
      <c r="G13" s="71">
        <v>272108.46629999997</v>
      </c>
      <c r="H13" s="72">
        <v>27.202381868704101</v>
      </c>
      <c r="I13" s="71">
        <v>88180.396599999993</v>
      </c>
      <c r="J13" s="72">
        <v>25.476205870420401</v>
      </c>
      <c r="K13" s="71">
        <v>70565.469500000007</v>
      </c>
      <c r="L13" s="72">
        <v>25.932845993186199</v>
      </c>
      <c r="M13" s="72">
        <v>0.24962530859374499</v>
      </c>
      <c r="N13" s="71">
        <v>3469252.3774999999</v>
      </c>
      <c r="O13" s="71">
        <v>90869731.731199995</v>
      </c>
      <c r="P13" s="71">
        <v>11683</v>
      </c>
      <c r="Q13" s="71">
        <v>9618</v>
      </c>
      <c r="R13" s="72">
        <v>21.470160116448302</v>
      </c>
      <c r="S13" s="71">
        <v>29.6266755456646</v>
      </c>
      <c r="T13" s="71">
        <v>25.7606054585153</v>
      </c>
      <c r="U13" s="73">
        <v>13.0492875624552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126982.5772</v>
      </c>
      <c r="E14" s="71">
        <v>117383.0417</v>
      </c>
      <c r="F14" s="72">
        <v>108.177957702386</v>
      </c>
      <c r="G14" s="71">
        <v>114990.0471</v>
      </c>
      <c r="H14" s="72">
        <v>10.429189658102199</v>
      </c>
      <c r="I14" s="71">
        <v>26732.321599999999</v>
      </c>
      <c r="J14" s="72">
        <v>21.051960189700701</v>
      </c>
      <c r="K14" s="71">
        <v>22104.872200000002</v>
      </c>
      <c r="L14" s="72">
        <v>19.223291717392499</v>
      </c>
      <c r="M14" s="72">
        <v>0.209340699106145</v>
      </c>
      <c r="N14" s="71">
        <v>1262393.8613</v>
      </c>
      <c r="O14" s="71">
        <v>46956753.0242</v>
      </c>
      <c r="P14" s="71">
        <v>2010</v>
      </c>
      <c r="Q14" s="71">
        <v>1560</v>
      </c>
      <c r="R14" s="72">
        <v>28.8461538461539</v>
      </c>
      <c r="S14" s="71">
        <v>63.1754115422886</v>
      </c>
      <c r="T14" s="71">
        <v>58.795447307692299</v>
      </c>
      <c r="U14" s="73">
        <v>6.93302050223192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109369.63920000001</v>
      </c>
      <c r="E15" s="71">
        <v>110354.4801</v>
      </c>
      <c r="F15" s="72">
        <v>99.107566000847797</v>
      </c>
      <c r="G15" s="71">
        <v>304757.18729999999</v>
      </c>
      <c r="H15" s="72">
        <v>-64.112531629208902</v>
      </c>
      <c r="I15" s="71">
        <v>18496.460899999998</v>
      </c>
      <c r="J15" s="72">
        <v>16.9118788681164</v>
      </c>
      <c r="K15" s="71">
        <v>-57228.184699999998</v>
      </c>
      <c r="L15" s="72">
        <v>-18.778288777046999</v>
      </c>
      <c r="M15" s="72">
        <v>-1.3232054449562201</v>
      </c>
      <c r="N15" s="71">
        <v>1030382.3859</v>
      </c>
      <c r="O15" s="71">
        <v>36385730.263999999</v>
      </c>
      <c r="P15" s="71">
        <v>4047</v>
      </c>
      <c r="Q15" s="71">
        <v>3082</v>
      </c>
      <c r="R15" s="72">
        <v>31.310837118754101</v>
      </c>
      <c r="S15" s="71">
        <v>27.024867605633801</v>
      </c>
      <c r="T15" s="71">
        <v>20.697504380272498</v>
      </c>
      <c r="U15" s="73">
        <v>23.413114608717699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894875.05240000004</v>
      </c>
      <c r="E16" s="71">
        <v>1031932.1523</v>
      </c>
      <c r="F16" s="72">
        <v>86.718400081388793</v>
      </c>
      <c r="G16" s="71">
        <v>923281.42220000003</v>
      </c>
      <c r="H16" s="72">
        <v>-3.0766751195223998</v>
      </c>
      <c r="I16" s="71">
        <v>7109.4165000000003</v>
      </c>
      <c r="J16" s="72">
        <v>0.79445912375509598</v>
      </c>
      <c r="K16" s="71">
        <v>1712.9492</v>
      </c>
      <c r="L16" s="72">
        <v>0.185528394573171</v>
      </c>
      <c r="M16" s="72">
        <v>3.1503954116094102</v>
      </c>
      <c r="N16" s="71">
        <v>10902845.130999999</v>
      </c>
      <c r="O16" s="71">
        <v>279352654.35049999</v>
      </c>
      <c r="P16" s="71">
        <v>44825</v>
      </c>
      <c r="Q16" s="71">
        <v>41329</v>
      </c>
      <c r="R16" s="72">
        <v>8.4589513416729201</v>
      </c>
      <c r="S16" s="71">
        <v>19.963749077523701</v>
      </c>
      <c r="T16" s="71">
        <v>18.720825105857902</v>
      </c>
      <c r="U16" s="73">
        <v>6.22590459757473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630071.59680000006</v>
      </c>
      <c r="E17" s="71">
        <v>995834.09609999997</v>
      </c>
      <c r="F17" s="72">
        <v>63.270739500440797</v>
      </c>
      <c r="G17" s="71">
        <v>778650.76749999996</v>
      </c>
      <c r="H17" s="72">
        <v>-19.0816187309544</v>
      </c>
      <c r="I17" s="71">
        <v>95998.489700000006</v>
      </c>
      <c r="J17" s="72">
        <v>15.236123987742999</v>
      </c>
      <c r="K17" s="71">
        <v>-181827.5998</v>
      </c>
      <c r="L17" s="72">
        <v>-23.3516240385649</v>
      </c>
      <c r="M17" s="72">
        <v>-1.5279643453776699</v>
      </c>
      <c r="N17" s="71">
        <v>6746816.7699999996</v>
      </c>
      <c r="O17" s="71">
        <v>258977291.56760001</v>
      </c>
      <c r="P17" s="71">
        <v>14386</v>
      </c>
      <c r="Q17" s="71">
        <v>14714</v>
      </c>
      <c r="R17" s="72">
        <v>-2.2291694984368702</v>
      </c>
      <c r="S17" s="71">
        <v>43.7975529542611</v>
      </c>
      <c r="T17" s="71">
        <v>41.944009521544103</v>
      </c>
      <c r="U17" s="73">
        <v>4.2320707612425004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1361019.7293</v>
      </c>
      <c r="E18" s="71">
        <v>1666492.2885</v>
      </c>
      <c r="F18" s="72">
        <v>81.669728608528203</v>
      </c>
      <c r="G18" s="71">
        <v>1292343.3492999999</v>
      </c>
      <c r="H18" s="72">
        <v>5.3140970653966502</v>
      </c>
      <c r="I18" s="71">
        <v>177326.40979999999</v>
      </c>
      <c r="J18" s="72">
        <v>13.0289374931547</v>
      </c>
      <c r="K18" s="71">
        <v>181022.40359999999</v>
      </c>
      <c r="L18" s="72">
        <v>14.007299507367801</v>
      </c>
      <c r="M18" s="72">
        <v>-2.0417328057178E-2</v>
      </c>
      <c r="N18" s="71">
        <v>16841941.701499999</v>
      </c>
      <c r="O18" s="71">
        <v>601908790.03499997</v>
      </c>
      <c r="P18" s="71">
        <v>65784</v>
      </c>
      <c r="Q18" s="71">
        <v>67195</v>
      </c>
      <c r="R18" s="72">
        <v>-2.09985862043307</v>
      </c>
      <c r="S18" s="71">
        <v>20.6892212285662</v>
      </c>
      <c r="T18" s="71">
        <v>23.6201515574075</v>
      </c>
      <c r="U18" s="73">
        <v>-14.166460382735499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487344.1188</v>
      </c>
      <c r="E19" s="71">
        <v>489922.18339999998</v>
      </c>
      <c r="F19" s="72">
        <v>99.473780798797804</v>
      </c>
      <c r="G19" s="71">
        <v>702365.03929999995</v>
      </c>
      <c r="H19" s="72">
        <v>-30.6138415878867</v>
      </c>
      <c r="I19" s="71">
        <v>33151.842299999997</v>
      </c>
      <c r="J19" s="72">
        <v>6.8025530669438803</v>
      </c>
      <c r="K19" s="71">
        <v>34818.1397</v>
      </c>
      <c r="L19" s="72">
        <v>4.9572711840414101</v>
      </c>
      <c r="M19" s="72">
        <v>-4.7857163373952002E-2</v>
      </c>
      <c r="N19" s="71">
        <v>8650110.0962000005</v>
      </c>
      <c r="O19" s="71">
        <v>182000541.32530001</v>
      </c>
      <c r="P19" s="71">
        <v>9783</v>
      </c>
      <c r="Q19" s="71">
        <v>10041</v>
      </c>
      <c r="R19" s="72">
        <v>-2.5694651927098899</v>
      </c>
      <c r="S19" s="71">
        <v>49.815406194418898</v>
      </c>
      <c r="T19" s="71">
        <v>66.194438721242904</v>
      </c>
      <c r="U19" s="73">
        <v>-32.879451916742703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1089487.7808999999</v>
      </c>
      <c r="E20" s="71">
        <v>975755.82849999995</v>
      </c>
      <c r="F20" s="72">
        <v>111.65577996852301</v>
      </c>
      <c r="G20" s="71">
        <v>897952.11990000005</v>
      </c>
      <c r="H20" s="72">
        <v>21.3302754963517</v>
      </c>
      <c r="I20" s="71">
        <v>71762.000199999995</v>
      </c>
      <c r="J20" s="72">
        <v>6.5867650338142498</v>
      </c>
      <c r="K20" s="71">
        <v>49249.708700000003</v>
      </c>
      <c r="L20" s="72">
        <v>5.4846697956996504</v>
      </c>
      <c r="M20" s="72">
        <v>0.457105069131099</v>
      </c>
      <c r="N20" s="71">
        <v>13495085.0573</v>
      </c>
      <c r="O20" s="71">
        <v>299560087.81849998</v>
      </c>
      <c r="P20" s="71">
        <v>40614</v>
      </c>
      <c r="Q20" s="71">
        <v>38816</v>
      </c>
      <c r="R20" s="72">
        <v>4.6321104699093203</v>
      </c>
      <c r="S20" s="71">
        <v>26.8254242601074</v>
      </c>
      <c r="T20" s="71">
        <v>24.404487907048601</v>
      </c>
      <c r="U20" s="73">
        <v>9.0247830922806003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296267.58639999997</v>
      </c>
      <c r="E21" s="71">
        <v>387416.81329999998</v>
      </c>
      <c r="F21" s="72">
        <v>76.472568104725596</v>
      </c>
      <c r="G21" s="71">
        <v>319861.70640000002</v>
      </c>
      <c r="H21" s="72">
        <v>-7.3763503188764403</v>
      </c>
      <c r="I21" s="71">
        <v>41139.409299999999</v>
      </c>
      <c r="J21" s="72">
        <v>13.885896125152399</v>
      </c>
      <c r="K21" s="71">
        <v>30172.096799999999</v>
      </c>
      <c r="L21" s="72">
        <v>9.4328568241515498</v>
      </c>
      <c r="M21" s="72">
        <v>0.36349189029514201</v>
      </c>
      <c r="N21" s="71">
        <v>4185285.0713</v>
      </c>
      <c r="O21" s="71">
        <v>111322098.10330001</v>
      </c>
      <c r="P21" s="71">
        <v>25343</v>
      </c>
      <c r="Q21" s="71">
        <v>24914</v>
      </c>
      <c r="R21" s="72">
        <v>1.72192341655295</v>
      </c>
      <c r="S21" s="71">
        <v>11.6903123702798</v>
      </c>
      <c r="T21" s="71">
        <v>13.108535622541501</v>
      </c>
      <c r="U21" s="73">
        <v>-12.131611263590599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1147302.827</v>
      </c>
      <c r="E22" s="71">
        <v>1281277.5330999999</v>
      </c>
      <c r="F22" s="72">
        <v>89.543662271525704</v>
      </c>
      <c r="G22" s="71">
        <v>1071982.9935000001</v>
      </c>
      <c r="H22" s="72">
        <v>7.0262153370625997</v>
      </c>
      <c r="I22" s="71">
        <v>136959.451</v>
      </c>
      <c r="J22" s="72">
        <v>11.937515342669</v>
      </c>
      <c r="K22" s="71">
        <v>96966.192599999995</v>
      </c>
      <c r="L22" s="72">
        <v>9.04549728754629</v>
      </c>
      <c r="M22" s="72">
        <v>0.41244538253634599</v>
      </c>
      <c r="N22" s="71">
        <v>15873350.649</v>
      </c>
      <c r="O22" s="71">
        <v>373272131.39969999</v>
      </c>
      <c r="P22" s="71">
        <v>71805</v>
      </c>
      <c r="Q22" s="71">
        <v>77739</v>
      </c>
      <c r="R22" s="72">
        <v>-7.6332342839501397</v>
      </c>
      <c r="S22" s="71">
        <v>15.978035331801401</v>
      </c>
      <c r="T22" s="71">
        <v>19.303794166377202</v>
      </c>
      <c r="U22" s="73">
        <v>-20.8145667819153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2599145.4827999999</v>
      </c>
      <c r="E23" s="71">
        <v>2505727.6598999999</v>
      </c>
      <c r="F23" s="72">
        <v>103.728171436784</v>
      </c>
      <c r="G23" s="71">
        <v>2930593.9089000002</v>
      </c>
      <c r="H23" s="72">
        <v>-11.309940455871899</v>
      </c>
      <c r="I23" s="71">
        <v>233693.44699999999</v>
      </c>
      <c r="J23" s="72">
        <v>8.9911645402875795</v>
      </c>
      <c r="K23" s="71">
        <v>249842.4485</v>
      </c>
      <c r="L23" s="72">
        <v>8.5253179480530097</v>
      </c>
      <c r="M23" s="72">
        <v>-6.4636740461659001E-2</v>
      </c>
      <c r="N23" s="71">
        <v>34733268.475900002</v>
      </c>
      <c r="O23" s="71">
        <v>801794889.44299996</v>
      </c>
      <c r="P23" s="71">
        <v>80521</v>
      </c>
      <c r="Q23" s="71">
        <v>73722</v>
      </c>
      <c r="R23" s="72">
        <v>9.2224844686796406</v>
      </c>
      <c r="S23" s="71">
        <v>32.279100890450898</v>
      </c>
      <c r="T23" s="71">
        <v>35.5852118838339</v>
      </c>
      <c r="U23" s="73">
        <v>-10.2422648158734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211956.76759999999</v>
      </c>
      <c r="E24" s="71">
        <v>242058.43520000001</v>
      </c>
      <c r="F24" s="72">
        <v>87.564297201570895</v>
      </c>
      <c r="G24" s="71">
        <v>194013.8695</v>
      </c>
      <c r="H24" s="72">
        <v>9.2482553676400894</v>
      </c>
      <c r="I24" s="71">
        <v>37403.309200000003</v>
      </c>
      <c r="J24" s="72">
        <v>17.646668999305898</v>
      </c>
      <c r="K24" s="71">
        <v>35821.287799999998</v>
      </c>
      <c r="L24" s="72">
        <v>18.463261359776102</v>
      </c>
      <c r="M24" s="72">
        <v>4.4164280436617999E-2</v>
      </c>
      <c r="N24" s="71">
        <v>2604756.6157999998</v>
      </c>
      <c r="O24" s="71">
        <v>74827000.786699995</v>
      </c>
      <c r="P24" s="71">
        <v>22805</v>
      </c>
      <c r="Q24" s="71">
        <v>23749</v>
      </c>
      <c r="R24" s="72">
        <v>-3.9749042064929001</v>
      </c>
      <c r="S24" s="71">
        <v>9.2943112299934203</v>
      </c>
      <c r="T24" s="71">
        <v>9.3079960924670502</v>
      </c>
      <c r="U24" s="73">
        <v>-0.147239124395426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247498.51259999999</v>
      </c>
      <c r="E25" s="71">
        <v>234189.64840000001</v>
      </c>
      <c r="F25" s="72">
        <v>105.682942986988</v>
      </c>
      <c r="G25" s="71">
        <v>191437.2322</v>
      </c>
      <c r="H25" s="72">
        <v>29.2844185823953</v>
      </c>
      <c r="I25" s="71">
        <v>19806.0841</v>
      </c>
      <c r="J25" s="72">
        <v>8.0025063148601703</v>
      </c>
      <c r="K25" s="71">
        <v>16532.944200000002</v>
      </c>
      <c r="L25" s="72">
        <v>8.6362219146208492</v>
      </c>
      <c r="M25" s="72">
        <v>0.19797683101114</v>
      </c>
      <c r="N25" s="71">
        <v>2769547.9123999998</v>
      </c>
      <c r="O25" s="71">
        <v>81796734.7905</v>
      </c>
      <c r="P25" s="71">
        <v>18425</v>
      </c>
      <c r="Q25" s="71">
        <v>17784</v>
      </c>
      <c r="R25" s="72">
        <v>3.6043634727845202</v>
      </c>
      <c r="S25" s="71">
        <v>13.4327550936228</v>
      </c>
      <c r="T25" s="71">
        <v>13.2144666947818</v>
      </c>
      <c r="U25" s="73">
        <v>1.6250456240700999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488745.85239999997</v>
      </c>
      <c r="E26" s="71">
        <v>498191.13990000001</v>
      </c>
      <c r="F26" s="72">
        <v>98.104083604960095</v>
      </c>
      <c r="G26" s="71">
        <v>418073.12329999998</v>
      </c>
      <c r="H26" s="72">
        <v>16.904394270111201</v>
      </c>
      <c r="I26" s="71">
        <v>96057.757299999997</v>
      </c>
      <c r="J26" s="72">
        <v>19.6539278703452</v>
      </c>
      <c r="K26" s="71">
        <v>90466.540500000003</v>
      </c>
      <c r="L26" s="72">
        <v>21.638927608145501</v>
      </c>
      <c r="M26" s="72">
        <v>6.1804251263481998E-2</v>
      </c>
      <c r="N26" s="71">
        <v>4827663.6453</v>
      </c>
      <c r="O26" s="71">
        <v>172793235.46200001</v>
      </c>
      <c r="P26" s="71">
        <v>37069</v>
      </c>
      <c r="Q26" s="71">
        <v>30513</v>
      </c>
      <c r="R26" s="72">
        <v>21.4859240323796</v>
      </c>
      <c r="S26" s="71">
        <v>13.184759567293399</v>
      </c>
      <c r="T26" s="71">
        <v>13.8106563268115</v>
      </c>
      <c r="U26" s="73">
        <v>-4.7471230425067503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239196.6042</v>
      </c>
      <c r="E27" s="71">
        <v>243374.3787</v>
      </c>
      <c r="F27" s="72">
        <v>98.283395925932794</v>
      </c>
      <c r="G27" s="71">
        <v>175552.97659999999</v>
      </c>
      <c r="H27" s="72">
        <v>36.253231834976503</v>
      </c>
      <c r="I27" s="71">
        <v>68666.912299999996</v>
      </c>
      <c r="J27" s="72">
        <v>28.707310678451499</v>
      </c>
      <c r="K27" s="71">
        <v>43670.199699999997</v>
      </c>
      <c r="L27" s="72">
        <v>24.875795640596401</v>
      </c>
      <c r="M27" s="72">
        <v>0.57239748779990096</v>
      </c>
      <c r="N27" s="71">
        <v>2777967.7089999998</v>
      </c>
      <c r="O27" s="71">
        <v>67225104.902099997</v>
      </c>
      <c r="P27" s="71">
        <v>29962</v>
      </c>
      <c r="Q27" s="71">
        <v>30420</v>
      </c>
      <c r="R27" s="72">
        <v>-1.50558842866535</v>
      </c>
      <c r="S27" s="71">
        <v>7.9833323609905902</v>
      </c>
      <c r="T27" s="71">
        <v>7.8166891847468802</v>
      </c>
      <c r="U27" s="73">
        <v>2.08738868317685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868440.16059999994</v>
      </c>
      <c r="E28" s="71">
        <v>852562.96849999996</v>
      </c>
      <c r="F28" s="72">
        <v>101.86228967086601</v>
      </c>
      <c r="G28" s="71">
        <v>720359.0098</v>
      </c>
      <c r="H28" s="72">
        <v>20.5565764827615</v>
      </c>
      <c r="I28" s="71">
        <v>51970.759400000003</v>
      </c>
      <c r="J28" s="72">
        <v>5.9843800134823004</v>
      </c>
      <c r="K28" s="71">
        <v>20687.702499999999</v>
      </c>
      <c r="L28" s="72">
        <v>2.8718600334774398</v>
      </c>
      <c r="M28" s="72">
        <v>1.51215713296341</v>
      </c>
      <c r="N28" s="71">
        <v>9951054.9383000005</v>
      </c>
      <c r="O28" s="71">
        <v>238669609.52360001</v>
      </c>
      <c r="P28" s="71">
        <v>41531</v>
      </c>
      <c r="Q28" s="71">
        <v>42956</v>
      </c>
      <c r="R28" s="72">
        <v>-3.31734798398361</v>
      </c>
      <c r="S28" s="71">
        <v>20.9106489273073</v>
      </c>
      <c r="T28" s="71">
        <v>20.697190248160901</v>
      </c>
      <c r="U28" s="73">
        <v>1.0208132702550901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677827.41079999995</v>
      </c>
      <c r="E29" s="71">
        <v>637993.05669999996</v>
      </c>
      <c r="F29" s="72">
        <v>106.243697118906</v>
      </c>
      <c r="G29" s="71">
        <v>574701.87670000002</v>
      </c>
      <c r="H29" s="72">
        <v>17.944179109377199</v>
      </c>
      <c r="I29" s="71">
        <v>104272.8887</v>
      </c>
      <c r="J29" s="72">
        <v>15.3833980506827</v>
      </c>
      <c r="K29" s="71">
        <v>69445.256800000003</v>
      </c>
      <c r="L29" s="72">
        <v>12.0837010658051</v>
      </c>
      <c r="M29" s="72">
        <v>0.501512032712362</v>
      </c>
      <c r="N29" s="71">
        <v>7107026.0732000005</v>
      </c>
      <c r="O29" s="71">
        <v>176873052.1277</v>
      </c>
      <c r="P29" s="71">
        <v>103148</v>
      </c>
      <c r="Q29" s="71">
        <v>101433</v>
      </c>
      <c r="R29" s="72">
        <v>1.69077124801593</v>
      </c>
      <c r="S29" s="71">
        <v>6.5714062395780797</v>
      </c>
      <c r="T29" s="71">
        <v>6.8086146707679003</v>
      </c>
      <c r="U29" s="73">
        <v>-3.6097057850595502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1069037.9080999999</v>
      </c>
      <c r="E30" s="71">
        <v>1096753.7948</v>
      </c>
      <c r="F30" s="72">
        <v>97.472916270597096</v>
      </c>
      <c r="G30" s="71">
        <v>932072.76159999997</v>
      </c>
      <c r="H30" s="72">
        <v>14.6946839498759</v>
      </c>
      <c r="I30" s="71">
        <v>132506.53270000001</v>
      </c>
      <c r="J30" s="72">
        <v>12.3949330230491</v>
      </c>
      <c r="K30" s="71">
        <v>103423.4262</v>
      </c>
      <c r="L30" s="72">
        <v>11.0960678673265</v>
      </c>
      <c r="M30" s="72">
        <v>0.28120424519449899</v>
      </c>
      <c r="N30" s="71">
        <v>11827871.328500001</v>
      </c>
      <c r="O30" s="71">
        <v>325475879.07069999</v>
      </c>
      <c r="P30" s="71">
        <v>84201</v>
      </c>
      <c r="Q30" s="71">
        <v>82656</v>
      </c>
      <c r="R30" s="72">
        <v>1.8691927990708499</v>
      </c>
      <c r="S30" s="71">
        <v>12.696261423260999</v>
      </c>
      <c r="T30" s="71">
        <v>12.1130471036585</v>
      </c>
      <c r="U30" s="73">
        <v>4.5935909805224799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1012222.4566</v>
      </c>
      <c r="E31" s="71">
        <v>757687.15910000005</v>
      </c>
      <c r="F31" s="72">
        <v>133.59371931317199</v>
      </c>
      <c r="G31" s="71">
        <v>724226.64489999996</v>
      </c>
      <c r="H31" s="72">
        <v>39.765978472079802</v>
      </c>
      <c r="I31" s="71">
        <v>24047.1459</v>
      </c>
      <c r="J31" s="72">
        <v>2.37567796912677</v>
      </c>
      <c r="K31" s="71">
        <v>16773.655699999999</v>
      </c>
      <c r="L31" s="72">
        <v>2.3160782357456702</v>
      </c>
      <c r="M31" s="72">
        <v>0.433625819564187</v>
      </c>
      <c r="N31" s="71">
        <v>10968254.158399999</v>
      </c>
      <c r="O31" s="71">
        <v>305183266.199</v>
      </c>
      <c r="P31" s="71">
        <v>33003</v>
      </c>
      <c r="Q31" s="71">
        <v>30742</v>
      </c>
      <c r="R31" s="72">
        <v>7.3547589616811004</v>
      </c>
      <c r="S31" s="71">
        <v>30.670619537617799</v>
      </c>
      <c r="T31" s="71">
        <v>29.307963086331402</v>
      </c>
      <c r="U31" s="73">
        <v>4.4428722726486702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91671.831999999995</v>
      </c>
      <c r="E32" s="71">
        <v>123657.7729</v>
      </c>
      <c r="F32" s="72">
        <v>74.13349751506</v>
      </c>
      <c r="G32" s="71">
        <v>88652.155700000003</v>
      </c>
      <c r="H32" s="72">
        <v>3.4062074138598901</v>
      </c>
      <c r="I32" s="71">
        <v>23872.2572</v>
      </c>
      <c r="J32" s="72">
        <v>26.040995013604601</v>
      </c>
      <c r="K32" s="71">
        <v>320151.54859999998</v>
      </c>
      <c r="L32" s="72">
        <v>361.13227712521399</v>
      </c>
      <c r="M32" s="72">
        <v>-0.92543450967396002</v>
      </c>
      <c r="N32" s="71">
        <v>1125021.9816000001</v>
      </c>
      <c r="O32" s="71">
        <v>33347513.034600001</v>
      </c>
      <c r="P32" s="71">
        <v>21514</v>
      </c>
      <c r="Q32" s="71">
        <v>21343</v>
      </c>
      <c r="R32" s="72">
        <v>0.80119945649628199</v>
      </c>
      <c r="S32" s="71">
        <v>4.26103151436274</v>
      </c>
      <c r="T32" s="71">
        <v>4.61733631167127</v>
      </c>
      <c r="U32" s="73">
        <v>-8.3619376225576207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1">
        <v>11.238899999999999</v>
      </c>
      <c r="O33" s="71">
        <v>196.9777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thickBot="1" x14ac:dyDescent="0.2">
      <c r="A35" s="56"/>
      <c r="B35" s="45" t="s">
        <v>32</v>
      </c>
      <c r="C35" s="46"/>
      <c r="D35" s="71">
        <v>144967.7193</v>
      </c>
      <c r="E35" s="71">
        <v>145138.62909999999</v>
      </c>
      <c r="F35" s="72">
        <v>99.882243754774507</v>
      </c>
      <c r="G35" s="71">
        <v>91231.431700000001</v>
      </c>
      <c r="H35" s="72">
        <v>58.901067974799702</v>
      </c>
      <c r="I35" s="71">
        <v>19440.996800000001</v>
      </c>
      <c r="J35" s="72">
        <v>13.410569534979199</v>
      </c>
      <c r="K35" s="71">
        <v>13438.245699999999</v>
      </c>
      <c r="L35" s="72">
        <v>14.7298419520473</v>
      </c>
      <c r="M35" s="72">
        <v>0.44669157224889899</v>
      </c>
      <c r="N35" s="71">
        <v>1722319.1222999999</v>
      </c>
      <c r="O35" s="71">
        <v>48014209.220700003</v>
      </c>
      <c r="P35" s="71">
        <v>10870</v>
      </c>
      <c r="Q35" s="71">
        <v>9449</v>
      </c>
      <c r="R35" s="72">
        <v>15.038628426288501</v>
      </c>
      <c r="S35" s="71">
        <v>13.3364967157314</v>
      </c>
      <c r="T35" s="71">
        <v>13.7395210498465</v>
      </c>
      <c r="U35" s="73">
        <v>-3.0219655334206199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33381.21</v>
      </c>
      <c r="E36" s="74"/>
      <c r="F36" s="74"/>
      <c r="G36" s="71">
        <v>1494.02</v>
      </c>
      <c r="H36" s="72">
        <v>2134.3214950268398</v>
      </c>
      <c r="I36" s="71">
        <v>1265.74</v>
      </c>
      <c r="J36" s="72">
        <v>3.7917738751830701</v>
      </c>
      <c r="K36" s="71">
        <v>170.94</v>
      </c>
      <c r="L36" s="72">
        <v>11.441613900750999</v>
      </c>
      <c r="M36" s="72">
        <v>6.4045864045864001</v>
      </c>
      <c r="N36" s="71">
        <v>615859.74</v>
      </c>
      <c r="O36" s="71">
        <v>16727488.279999999</v>
      </c>
      <c r="P36" s="71">
        <v>40</v>
      </c>
      <c r="Q36" s="71">
        <v>32</v>
      </c>
      <c r="R36" s="72">
        <v>25</v>
      </c>
      <c r="S36" s="71">
        <v>834.53025000000002</v>
      </c>
      <c r="T36" s="71">
        <v>1102.2987499999999</v>
      </c>
      <c r="U36" s="73">
        <v>-32.086134684752302</v>
      </c>
      <c r="V36" s="40"/>
      <c r="W36" s="40"/>
    </row>
    <row r="37" spans="1:23" ht="12" thickBot="1" x14ac:dyDescent="0.2">
      <c r="A37" s="56"/>
      <c r="B37" s="45" t="s">
        <v>36</v>
      </c>
      <c r="C37" s="46"/>
      <c r="D37" s="71">
        <v>129100.04</v>
      </c>
      <c r="E37" s="71">
        <v>116268.0085</v>
      </c>
      <c r="F37" s="72">
        <v>111.036596967256</v>
      </c>
      <c r="G37" s="71">
        <v>191758.19</v>
      </c>
      <c r="H37" s="72">
        <v>-32.675605667742303</v>
      </c>
      <c r="I37" s="71">
        <v>-16774.53</v>
      </c>
      <c r="J37" s="72">
        <v>-12.993435168571599</v>
      </c>
      <c r="K37" s="71">
        <v>-19997.439999999999</v>
      </c>
      <c r="L37" s="72">
        <v>-10.428467227397199</v>
      </c>
      <c r="M37" s="72">
        <v>-0.16116612926454599</v>
      </c>
      <c r="N37" s="71">
        <v>3566023.46</v>
      </c>
      <c r="O37" s="71">
        <v>120818737.31</v>
      </c>
      <c r="P37" s="71">
        <v>69</v>
      </c>
      <c r="Q37" s="71">
        <v>77</v>
      </c>
      <c r="R37" s="72">
        <v>-10.3896103896104</v>
      </c>
      <c r="S37" s="71">
        <v>1871.0150724637699</v>
      </c>
      <c r="T37" s="71">
        <v>1560.79545454545</v>
      </c>
      <c r="U37" s="73">
        <v>16.580284279047198</v>
      </c>
      <c r="V37" s="40"/>
      <c r="W37" s="40"/>
    </row>
    <row r="38" spans="1:23" ht="12" thickBot="1" x14ac:dyDescent="0.2">
      <c r="A38" s="56"/>
      <c r="B38" s="45" t="s">
        <v>37</v>
      </c>
      <c r="C38" s="46"/>
      <c r="D38" s="71">
        <v>76616.27</v>
      </c>
      <c r="E38" s="71">
        <v>94951.945500000002</v>
      </c>
      <c r="F38" s="72">
        <v>80.689520995649303</v>
      </c>
      <c r="G38" s="71">
        <v>79153.009999999995</v>
      </c>
      <c r="H38" s="72">
        <v>-3.2048560124245302</v>
      </c>
      <c r="I38" s="71">
        <v>-4026.51</v>
      </c>
      <c r="J38" s="72">
        <v>-5.2554242068949604</v>
      </c>
      <c r="K38" s="71">
        <v>-5107</v>
      </c>
      <c r="L38" s="72">
        <v>-6.4520603827952998</v>
      </c>
      <c r="M38" s="72">
        <v>-0.21157039357744301</v>
      </c>
      <c r="N38" s="71">
        <v>1478569.38</v>
      </c>
      <c r="O38" s="71">
        <v>120800790.08</v>
      </c>
      <c r="P38" s="71">
        <v>30</v>
      </c>
      <c r="Q38" s="71">
        <v>15</v>
      </c>
      <c r="R38" s="72">
        <v>100</v>
      </c>
      <c r="S38" s="71">
        <v>2553.87566666667</v>
      </c>
      <c r="T38" s="71">
        <v>2541.652</v>
      </c>
      <c r="U38" s="73">
        <v>0.478632019021551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100976.22</v>
      </c>
      <c r="E39" s="71">
        <v>75112.850399999996</v>
      </c>
      <c r="F39" s="72">
        <v>134.432682906146</v>
      </c>
      <c r="G39" s="71">
        <v>194634.37</v>
      </c>
      <c r="H39" s="72">
        <v>-48.120046834482501</v>
      </c>
      <c r="I39" s="71">
        <v>-20846.240000000002</v>
      </c>
      <c r="J39" s="72">
        <v>-20.644702287330599</v>
      </c>
      <c r="K39" s="71">
        <v>-19020.62</v>
      </c>
      <c r="L39" s="72">
        <v>-9.7724877677051598</v>
      </c>
      <c r="M39" s="72">
        <v>9.5981098407939003E-2</v>
      </c>
      <c r="N39" s="71">
        <v>2619662.66</v>
      </c>
      <c r="O39" s="71">
        <v>83876690.989999995</v>
      </c>
      <c r="P39" s="71">
        <v>73</v>
      </c>
      <c r="Q39" s="71">
        <v>73</v>
      </c>
      <c r="R39" s="72">
        <v>0</v>
      </c>
      <c r="S39" s="71">
        <v>1383.2358904109601</v>
      </c>
      <c r="T39" s="71">
        <v>1330.4784931506899</v>
      </c>
      <c r="U39" s="73">
        <v>3.8140564184319898</v>
      </c>
      <c r="V39" s="40"/>
      <c r="W39" s="40"/>
    </row>
    <row r="40" spans="1:23" ht="12" thickBot="1" x14ac:dyDescent="0.2">
      <c r="A40" s="56"/>
      <c r="B40" s="45" t="s">
        <v>73</v>
      </c>
      <c r="C40" s="46"/>
      <c r="D40" s="71">
        <v>0.83</v>
      </c>
      <c r="E40" s="74"/>
      <c r="F40" s="74"/>
      <c r="G40" s="74"/>
      <c r="H40" s="74"/>
      <c r="I40" s="71">
        <v>0.83</v>
      </c>
      <c r="J40" s="72">
        <v>100</v>
      </c>
      <c r="K40" s="74"/>
      <c r="L40" s="74"/>
      <c r="M40" s="74"/>
      <c r="N40" s="71">
        <v>0.76</v>
      </c>
      <c r="O40" s="71">
        <v>4097.42</v>
      </c>
      <c r="P40" s="71">
        <v>3</v>
      </c>
      <c r="Q40" s="74"/>
      <c r="R40" s="74"/>
      <c r="S40" s="71">
        <v>0.276666666666667</v>
      </c>
      <c r="T40" s="74"/>
      <c r="U40" s="75"/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165098.29010000001</v>
      </c>
      <c r="E41" s="71">
        <v>75270.849799999996</v>
      </c>
      <c r="F41" s="72">
        <v>219.33894799736899</v>
      </c>
      <c r="G41" s="71">
        <v>276647.8798</v>
      </c>
      <c r="H41" s="72">
        <v>-40.321866836877199</v>
      </c>
      <c r="I41" s="71">
        <v>12443.2474</v>
      </c>
      <c r="J41" s="72">
        <v>7.5368723640100299</v>
      </c>
      <c r="K41" s="71">
        <v>18181.086599999999</v>
      </c>
      <c r="L41" s="72">
        <v>6.5719233464373001</v>
      </c>
      <c r="M41" s="72">
        <v>-0.315593854549926</v>
      </c>
      <c r="N41" s="71">
        <v>2097455.5584999998</v>
      </c>
      <c r="O41" s="71">
        <v>51858531.427000001</v>
      </c>
      <c r="P41" s="71">
        <v>278</v>
      </c>
      <c r="Q41" s="71">
        <v>255</v>
      </c>
      <c r="R41" s="72">
        <v>9.0196078431372406</v>
      </c>
      <c r="S41" s="71">
        <v>593.87874136690596</v>
      </c>
      <c r="T41" s="71">
        <v>679.01793450980404</v>
      </c>
      <c r="U41" s="73">
        <v>-14.336124062453599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282936.59039999999</v>
      </c>
      <c r="E42" s="71">
        <v>235542.74650000001</v>
      </c>
      <c r="F42" s="72">
        <v>120.12112221846699</v>
      </c>
      <c r="G42" s="71">
        <v>433244.12809999997</v>
      </c>
      <c r="H42" s="72">
        <v>-34.693496795715703</v>
      </c>
      <c r="I42" s="71">
        <v>17894.3298</v>
      </c>
      <c r="J42" s="72">
        <v>6.3245018167151903</v>
      </c>
      <c r="K42" s="71">
        <v>25442.626100000001</v>
      </c>
      <c r="L42" s="72">
        <v>5.8725841736341797</v>
      </c>
      <c r="M42" s="72">
        <v>-0.296679134863362</v>
      </c>
      <c r="N42" s="71">
        <v>3708113.6907000002</v>
      </c>
      <c r="O42" s="71">
        <v>129705139.82610001</v>
      </c>
      <c r="P42" s="71">
        <v>1615</v>
      </c>
      <c r="Q42" s="71">
        <v>1753</v>
      </c>
      <c r="R42" s="72">
        <v>-7.8722190530519098</v>
      </c>
      <c r="S42" s="71">
        <v>175.19293523219801</v>
      </c>
      <c r="T42" s="71">
        <v>171.075582087849</v>
      </c>
      <c r="U42" s="73">
        <v>2.35018217994444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80568.41</v>
      </c>
      <c r="E43" s="71">
        <v>48454.701000000001</v>
      </c>
      <c r="F43" s="72">
        <v>166.27573452573799</v>
      </c>
      <c r="G43" s="71">
        <v>88482.96</v>
      </c>
      <c r="H43" s="72">
        <v>-8.9447165872389292</v>
      </c>
      <c r="I43" s="71">
        <v>-6186.33</v>
      </c>
      <c r="J43" s="72">
        <v>-7.6783568150345802</v>
      </c>
      <c r="K43" s="71">
        <v>-10319.66</v>
      </c>
      <c r="L43" s="72">
        <v>-11.6628783666369</v>
      </c>
      <c r="M43" s="72">
        <v>-0.40052966861311301</v>
      </c>
      <c r="N43" s="71">
        <v>1658341.22</v>
      </c>
      <c r="O43" s="71">
        <v>54033337.539999999</v>
      </c>
      <c r="P43" s="71">
        <v>64</v>
      </c>
      <c r="Q43" s="71">
        <v>44</v>
      </c>
      <c r="R43" s="72">
        <v>45.454545454545503</v>
      </c>
      <c r="S43" s="71">
        <v>1258.8814062500001</v>
      </c>
      <c r="T43" s="71">
        <v>1330.26545454545</v>
      </c>
      <c r="U43" s="73">
        <v>-5.6704347161736104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29753.88</v>
      </c>
      <c r="E44" s="71">
        <v>9897.2090000000007</v>
      </c>
      <c r="F44" s="72">
        <v>300.628995507723</v>
      </c>
      <c r="G44" s="71">
        <v>55876.11</v>
      </c>
      <c r="H44" s="72">
        <v>-46.750265900757903</v>
      </c>
      <c r="I44" s="71">
        <v>3355.23</v>
      </c>
      <c r="J44" s="72">
        <v>11.276613335806999</v>
      </c>
      <c r="K44" s="71">
        <v>6640.08</v>
      </c>
      <c r="L44" s="72">
        <v>11.883576004127701</v>
      </c>
      <c r="M44" s="72">
        <v>-0.49470036505584303</v>
      </c>
      <c r="N44" s="71">
        <v>711473.89</v>
      </c>
      <c r="O44" s="71">
        <v>21555895.140000001</v>
      </c>
      <c r="P44" s="71">
        <v>31</v>
      </c>
      <c r="Q44" s="71">
        <v>32</v>
      </c>
      <c r="R44" s="72">
        <v>-3.125</v>
      </c>
      <c r="S44" s="71">
        <v>959.80258064516102</v>
      </c>
      <c r="T44" s="71">
        <v>683.60218750000001</v>
      </c>
      <c r="U44" s="73">
        <v>28.776792094005899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8298.9523000000008</v>
      </c>
      <c r="E45" s="77"/>
      <c r="F45" s="77"/>
      <c r="G45" s="76">
        <v>11882.4488</v>
      </c>
      <c r="H45" s="78">
        <v>-30.157895567789001</v>
      </c>
      <c r="I45" s="76">
        <v>808.1241</v>
      </c>
      <c r="J45" s="78">
        <v>9.7376641145412997</v>
      </c>
      <c r="K45" s="76">
        <v>1394.4449999999999</v>
      </c>
      <c r="L45" s="78">
        <v>11.7353335450518</v>
      </c>
      <c r="M45" s="78">
        <v>-0.42046900379720997</v>
      </c>
      <c r="N45" s="76">
        <v>163394.2887</v>
      </c>
      <c r="O45" s="76">
        <v>6921464.2492000004</v>
      </c>
      <c r="P45" s="76">
        <v>21</v>
      </c>
      <c r="Q45" s="76">
        <v>24</v>
      </c>
      <c r="R45" s="78">
        <v>-12.5</v>
      </c>
      <c r="S45" s="76">
        <v>395.18820476190501</v>
      </c>
      <c r="T45" s="76">
        <v>452.60522916666702</v>
      </c>
      <c r="U45" s="79">
        <v>-14.5290329298555</v>
      </c>
      <c r="V45" s="40"/>
      <c r="W45" s="40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19:C19"/>
    <mergeCell ref="B20:C20"/>
    <mergeCell ref="B21:C21"/>
    <mergeCell ref="B22:C22"/>
    <mergeCell ref="B23:C2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22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74072</v>
      </c>
      <c r="D2" s="32">
        <v>801330.14007692295</v>
      </c>
      <c r="E2" s="32">
        <v>617131.821428205</v>
      </c>
      <c r="F2" s="32">
        <v>184198.31864871801</v>
      </c>
      <c r="G2" s="32">
        <v>617131.821428205</v>
      </c>
      <c r="H2" s="32">
        <v>0.22986570632552999</v>
      </c>
    </row>
    <row r="3" spans="1:8" ht="14.25" x14ac:dyDescent="0.2">
      <c r="A3" s="32">
        <v>2</v>
      </c>
      <c r="B3" s="33">
        <v>13</v>
      </c>
      <c r="C3" s="32">
        <v>10734</v>
      </c>
      <c r="D3" s="32">
        <v>101690.005622752</v>
      </c>
      <c r="E3" s="32">
        <v>76425.230741902997</v>
      </c>
      <c r="F3" s="32">
        <v>25264.774880848599</v>
      </c>
      <c r="G3" s="32">
        <v>76425.230741902997</v>
      </c>
      <c r="H3" s="32">
        <v>0.24844894762397399</v>
      </c>
    </row>
    <row r="4" spans="1:8" ht="14.25" x14ac:dyDescent="0.2">
      <c r="A4" s="32">
        <v>3</v>
      </c>
      <c r="B4" s="33">
        <v>14</v>
      </c>
      <c r="C4" s="32">
        <v>110040</v>
      </c>
      <c r="D4" s="32">
        <v>140634.348809402</v>
      </c>
      <c r="E4" s="32">
        <v>102531.757616239</v>
      </c>
      <c r="F4" s="32">
        <v>38102.5911931624</v>
      </c>
      <c r="G4" s="32">
        <v>102531.757616239</v>
      </c>
      <c r="H4" s="32">
        <v>0.27093374780582202</v>
      </c>
    </row>
    <row r="5" spans="1:8" ht="14.25" x14ac:dyDescent="0.2">
      <c r="A5" s="32">
        <v>4</v>
      </c>
      <c r="B5" s="33">
        <v>15</v>
      </c>
      <c r="C5" s="32">
        <v>3893</v>
      </c>
      <c r="D5" s="32">
        <v>62200.488493162396</v>
      </c>
      <c r="E5" s="32">
        <v>47114.785273504298</v>
      </c>
      <c r="F5" s="32">
        <v>15085.7032196581</v>
      </c>
      <c r="G5" s="32">
        <v>47114.785273504298</v>
      </c>
      <c r="H5" s="32">
        <v>0.242533516779639</v>
      </c>
    </row>
    <row r="6" spans="1:8" ht="14.25" x14ac:dyDescent="0.2">
      <c r="A6" s="32">
        <v>5</v>
      </c>
      <c r="B6" s="33">
        <v>16</v>
      </c>
      <c r="C6" s="32">
        <v>6336</v>
      </c>
      <c r="D6" s="32">
        <v>300271.53449059802</v>
      </c>
      <c r="E6" s="32">
        <v>280440.01906324801</v>
      </c>
      <c r="F6" s="32">
        <v>19831.515427350401</v>
      </c>
      <c r="G6" s="32">
        <v>280440.01906324801</v>
      </c>
      <c r="H6" s="32">
        <v>6.6045272859427101E-2</v>
      </c>
    </row>
    <row r="7" spans="1:8" ht="14.25" x14ac:dyDescent="0.2">
      <c r="A7" s="32">
        <v>6</v>
      </c>
      <c r="B7" s="33">
        <v>17</v>
      </c>
      <c r="C7" s="32">
        <v>24454.004000000001</v>
      </c>
      <c r="D7" s="32">
        <v>346128.82901025598</v>
      </c>
      <c r="E7" s="32">
        <v>257948.04976410299</v>
      </c>
      <c r="F7" s="32">
        <v>88180.779246153805</v>
      </c>
      <c r="G7" s="32">
        <v>257948.04976410299</v>
      </c>
      <c r="H7" s="32">
        <v>0.25476288553687898</v>
      </c>
    </row>
    <row r="8" spans="1:8" ht="14.25" x14ac:dyDescent="0.2">
      <c r="A8" s="32">
        <v>7</v>
      </c>
      <c r="B8" s="33">
        <v>18</v>
      </c>
      <c r="C8" s="32">
        <v>62902</v>
      </c>
      <c r="D8" s="32">
        <v>126982.56254188</v>
      </c>
      <c r="E8" s="32">
        <v>100250.254982906</v>
      </c>
      <c r="F8" s="32">
        <v>26732.3075589744</v>
      </c>
      <c r="G8" s="32">
        <v>100250.254982906</v>
      </c>
      <c r="H8" s="32">
        <v>0.21051951562371199</v>
      </c>
    </row>
    <row r="9" spans="1:8" ht="14.25" x14ac:dyDescent="0.2">
      <c r="A9" s="32">
        <v>8</v>
      </c>
      <c r="B9" s="33">
        <v>19</v>
      </c>
      <c r="C9" s="32">
        <v>16362</v>
      </c>
      <c r="D9" s="32">
        <v>109369.691905128</v>
      </c>
      <c r="E9" s="32">
        <v>90873.178391452995</v>
      </c>
      <c r="F9" s="32">
        <v>18496.5135136752</v>
      </c>
      <c r="G9" s="32">
        <v>90873.178391452995</v>
      </c>
      <c r="H9" s="32">
        <v>0.16911918824567801</v>
      </c>
    </row>
    <row r="10" spans="1:8" ht="14.25" x14ac:dyDescent="0.2">
      <c r="A10" s="32">
        <v>9</v>
      </c>
      <c r="B10" s="33">
        <v>21</v>
      </c>
      <c r="C10" s="32">
        <v>232865</v>
      </c>
      <c r="D10" s="32">
        <v>894874.48911794904</v>
      </c>
      <c r="E10" s="32">
        <v>887765.63607093995</v>
      </c>
      <c r="F10" s="32">
        <v>7108.8530470085498</v>
      </c>
      <c r="G10" s="32">
        <v>887765.63607093995</v>
      </c>
      <c r="H10" s="35">
        <v>7.9439665935895996E-3</v>
      </c>
    </row>
    <row r="11" spans="1:8" ht="14.25" x14ac:dyDescent="0.2">
      <c r="A11" s="32">
        <v>10</v>
      </c>
      <c r="B11" s="33">
        <v>22</v>
      </c>
      <c r="C11" s="32">
        <v>44663.012999999999</v>
      </c>
      <c r="D11" s="32">
        <v>630071.52875042695</v>
      </c>
      <c r="E11" s="32">
        <v>534073.10430940206</v>
      </c>
      <c r="F11" s="32">
        <v>95998.424441025607</v>
      </c>
      <c r="G11" s="32">
        <v>534073.10430940206</v>
      </c>
      <c r="H11" s="32">
        <v>0.15236115275897599</v>
      </c>
    </row>
    <row r="12" spans="1:8" ht="14.25" x14ac:dyDescent="0.2">
      <c r="A12" s="32">
        <v>11</v>
      </c>
      <c r="B12" s="33">
        <v>23</v>
      </c>
      <c r="C12" s="32">
        <v>158856.052</v>
      </c>
      <c r="D12" s="32">
        <v>1361019.4782837599</v>
      </c>
      <c r="E12" s="32">
        <v>1183693.3140640999</v>
      </c>
      <c r="F12" s="32">
        <v>177326.16421965801</v>
      </c>
      <c r="G12" s="32">
        <v>1183693.3140640999</v>
      </c>
      <c r="H12" s="32">
        <v>0.13028921852262201</v>
      </c>
    </row>
    <row r="13" spans="1:8" ht="14.25" x14ac:dyDescent="0.2">
      <c r="A13" s="32">
        <v>12</v>
      </c>
      <c r="B13" s="33">
        <v>24</v>
      </c>
      <c r="C13" s="32">
        <v>21038</v>
      </c>
      <c r="D13" s="32">
        <v>487344.12349829101</v>
      </c>
      <c r="E13" s="32">
        <v>454192.27947521402</v>
      </c>
      <c r="F13" s="32">
        <v>33151.844023076897</v>
      </c>
      <c r="G13" s="32">
        <v>454192.27947521402</v>
      </c>
      <c r="H13" s="32">
        <v>6.8025533549278996E-2</v>
      </c>
    </row>
    <row r="14" spans="1:8" ht="14.25" x14ac:dyDescent="0.2">
      <c r="A14" s="32">
        <v>13</v>
      </c>
      <c r="B14" s="33">
        <v>25</v>
      </c>
      <c r="C14" s="32">
        <v>79550</v>
      </c>
      <c r="D14" s="32">
        <v>1089488.0556000001</v>
      </c>
      <c r="E14" s="32">
        <v>1017725.7807</v>
      </c>
      <c r="F14" s="32">
        <v>71762.274900000004</v>
      </c>
      <c r="G14" s="32">
        <v>1017725.7807</v>
      </c>
      <c r="H14" s="32">
        <v>6.5867885867256504E-2</v>
      </c>
    </row>
    <row r="15" spans="1:8" ht="14.25" x14ac:dyDescent="0.2">
      <c r="A15" s="32">
        <v>14</v>
      </c>
      <c r="B15" s="33">
        <v>26</v>
      </c>
      <c r="C15" s="32">
        <v>53864</v>
      </c>
      <c r="D15" s="32">
        <v>296267.43691663299</v>
      </c>
      <c r="E15" s="32">
        <v>255128.17688747399</v>
      </c>
      <c r="F15" s="32">
        <v>41139.260029158198</v>
      </c>
      <c r="G15" s="32">
        <v>255128.17688747399</v>
      </c>
      <c r="H15" s="32">
        <v>0.138858527475412</v>
      </c>
    </row>
    <row r="16" spans="1:8" ht="14.25" x14ac:dyDescent="0.2">
      <c r="A16" s="32">
        <v>15</v>
      </c>
      <c r="B16" s="33">
        <v>27</v>
      </c>
      <c r="C16" s="32">
        <v>162724.859</v>
      </c>
      <c r="D16" s="32">
        <v>1147303.8931333299</v>
      </c>
      <c r="E16" s="32">
        <v>1010343.3747</v>
      </c>
      <c r="F16" s="32">
        <v>136960.518433333</v>
      </c>
      <c r="G16" s="32">
        <v>1010343.3747</v>
      </c>
      <c r="H16" s="32">
        <v>0.119375972881334</v>
      </c>
    </row>
    <row r="17" spans="1:8" ht="14.25" x14ac:dyDescent="0.2">
      <c r="A17" s="32">
        <v>16</v>
      </c>
      <c r="B17" s="33">
        <v>29</v>
      </c>
      <c r="C17" s="32">
        <v>194963</v>
      </c>
      <c r="D17" s="32">
        <v>2599147.4695888902</v>
      </c>
      <c r="E17" s="32">
        <v>2365452.0711581199</v>
      </c>
      <c r="F17" s="32">
        <v>233695.39843076901</v>
      </c>
      <c r="G17" s="32">
        <v>2365452.0711581199</v>
      </c>
      <c r="H17" s="32">
        <v>8.9912327470873799E-2</v>
      </c>
    </row>
    <row r="18" spans="1:8" ht="14.25" x14ac:dyDescent="0.2">
      <c r="A18" s="32">
        <v>17</v>
      </c>
      <c r="B18" s="33">
        <v>31</v>
      </c>
      <c r="C18" s="32">
        <v>22923.550999999999</v>
      </c>
      <c r="D18" s="32">
        <v>211956.80651013501</v>
      </c>
      <c r="E18" s="32">
        <v>174553.430449618</v>
      </c>
      <c r="F18" s="32">
        <v>37403.376060517803</v>
      </c>
      <c r="G18" s="32">
        <v>174553.430449618</v>
      </c>
      <c r="H18" s="32">
        <v>0.17646697304212</v>
      </c>
    </row>
    <row r="19" spans="1:8" ht="14.25" x14ac:dyDescent="0.2">
      <c r="A19" s="32">
        <v>18</v>
      </c>
      <c r="B19" s="33">
        <v>32</v>
      </c>
      <c r="C19" s="32">
        <v>17341.277999999998</v>
      </c>
      <c r="D19" s="32">
        <v>247498.514032123</v>
      </c>
      <c r="E19" s="32">
        <v>227692.42778374799</v>
      </c>
      <c r="F19" s="32">
        <v>19806.086248375199</v>
      </c>
      <c r="G19" s="32">
        <v>227692.42778374799</v>
      </c>
      <c r="H19" s="32">
        <v>8.0025071365901604E-2</v>
      </c>
    </row>
    <row r="20" spans="1:8" ht="14.25" x14ac:dyDescent="0.2">
      <c r="A20" s="32">
        <v>19</v>
      </c>
      <c r="B20" s="33">
        <v>33</v>
      </c>
      <c r="C20" s="32">
        <v>37406.449000000001</v>
      </c>
      <c r="D20" s="32">
        <v>488745.79891565698</v>
      </c>
      <c r="E20" s="32">
        <v>392688.06886226102</v>
      </c>
      <c r="F20" s="32">
        <v>96057.730053396095</v>
      </c>
      <c r="G20" s="32">
        <v>392688.06886226102</v>
      </c>
      <c r="H20" s="32">
        <v>0.19653924446309701</v>
      </c>
    </row>
    <row r="21" spans="1:8" ht="14.25" x14ac:dyDescent="0.2">
      <c r="A21" s="32">
        <v>20</v>
      </c>
      <c r="B21" s="33">
        <v>34</v>
      </c>
      <c r="C21" s="32">
        <v>46665.78</v>
      </c>
      <c r="D21" s="32">
        <v>239196.469087406</v>
      </c>
      <c r="E21" s="32">
        <v>170529.69629769001</v>
      </c>
      <c r="F21" s="32">
        <v>68666.772789716095</v>
      </c>
      <c r="G21" s="32">
        <v>170529.69629769001</v>
      </c>
      <c r="H21" s="32">
        <v>0.287072685695139</v>
      </c>
    </row>
    <row r="22" spans="1:8" ht="14.25" x14ac:dyDescent="0.2">
      <c r="A22" s="32">
        <v>21</v>
      </c>
      <c r="B22" s="33">
        <v>35</v>
      </c>
      <c r="C22" s="32">
        <v>29161.637999999999</v>
      </c>
      <c r="D22" s="32">
        <v>868440.15966194705</v>
      </c>
      <c r="E22" s="32">
        <v>816469.408918584</v>
      </c>
      <c r="F22" s="32">
        <v>51970.750743362798</v>
      </c>
      <c r="G22" s="32">
        <v>816469.408918584</v>
      </c>
      <c r="H22" s="32">
        <v>5.9843790231434303E-2</v>
      </c>
    </row>
    <row r="23" spans="1:8" ht="14.25" x14ac:dyDescent="0.2">
      <c r="A23" s="32">
        <v>22</v>
      </c>
      <c r="B23" s="33">
        <v>36</v>
      </c>
      <c r="C23" s="32">
        <v>133317.4</v>
      </c>
      <c r="D23" s="32">
        <v>677827.408968142</v>
      </c>
      <c r="E23" s="32">
        <v>573554.47050763899</v>
      </c>
      <c r="F23" s="32">
        <v>104272.93846050301</v>
      </c>
      <c r="G23" s="32">
        <v>573554.47050763899</v>
      </c>
      <c r="H23" s="32">
        <v>0.15383405433432901</v>
      </c>
    </row>
    <row r="24" spans="1:8" ht="14.25" x14ac:dyDescent="0.2">
      <c r="A24" s="32">
        <v>23</v>
      </c>
      <c r="B24" s="33">
        <v>37</v>
      </c>
      <c r="C24" s="32">
        <v>145172.234</v>
      </c>
      <c r="D24" s="32">
        <v>1069037.91882478</v>
      </c>
      <c r="E24" s="32">
        <v>936531.35540087405</v>
      </c>
      <c r="F24" s="32">
        <v>132506.56342390401</v>
      </c>
      <c r="G24" s="32">
        <v>936531.35540087405</v>
      </c>
      <c r="H24" s="32">
        <v>0.12394935772677899</v>
      </c>
    </row>
    <row r="25" spans="1:8" ht="14.25" x14ac:dyDescent="0.2">
      <c r="A25" s="32">
        <v>24</v>
      </c>
      <c r="B25" s="33">
        <v>38</v>
      </c>
      <c r="C25" s="32">
        <v>218946.99600000001</v>
      </c>
      <c r="D25" s="32">
        <v>1012222.29782301</v>
      </c>
      <c r="E25" s="32">
        <v>988175.35919645999</v>
      </c>
      <c r="F25" s="32">
        <v>24046.938626548701</v>
      </c>
      <c r="G25" s="32">
        <v>988175.35919645999</v>
      </c>
      <c r="H25" s="32">
        <v>2.37565786470685E-2</v>
      </c>
    </row>
    <row r="26" spans="1:8" ht="14.25" x14ac:dyDescent="0.2">
      <c r="A26" s="32">
        <v>25</v>
      </c>
      <c r="B26" s="33">
        <v>39</v>
      </c>
      <c r="C26" s="32">
        <v>64691.652999999998</v>
      </c>
      <c r="D26" s="32">
        <v>91671.778962423399</v>
      </c>
      <c r="E26" s="32">
        <v>67799.580650147996</v>
      </c>
      <c r="F26" s="32">
        <v>23872.198312275399</v>
      </c>
      <c r="G26" s="32">
        <v>67799.580650147996</v>
      </c>
      <c r="H26" s="32">
        <v>0.26040945842297603</v>
      </c>
    </row>
    <row r="27" spans="1:8" ht="14.25" x14ac:dyDescent="0.2">
      <c r="A27" s="32">
        <v>26</v>
      </c>
      <c r="B27" s="33">
        <v>42</v>
      </c>
      <c r="C27" s="32">
        <v>7425.0169999999998</v>
      </c>
      <c r="D27" s="32">
        <v>144967.71840000001</v>
      </c>
      <c r="E27" s="32">
        <v>125526.7208</v>
      </c>
      <c r="F27" s="32">
        <v>19440.997599999999</v>
      </c>
      <c r="G27" s="32">
        <v>125526.7208</v>
      </c>
      <c r="H27" s="32">
        <v>0.134105701700828</v>
      </c>
    </row>
    <row r="28" spans="1:8" ht="14.25" x14ac:dyDescent="0.2">
      <c r="A28" s="32">
        <v>27</v>
      </c>
      <c r="B28" s="33">
        <v>75</v>
      </c>
      <c r="C28" s="32">
        <v>284</v>
      </c>
      <c r="D28" s="32">
        <v>165098.290598291</v>
      </c>
      <c r="E28" s="32">
        <v>152655.04273504301</v>
      </c>
      <c r="F28" s="32">
        <v>12443.2478632479</v>
      </c>
      <c r="G28" s="32">
        <v>152655.04273504301</v>
      </c>
      <c r="H28" s="32">
        <v>7.5368726218517798E-2</v>
      </c>
    </row>
    <row r="29" spans="1:8" ht="14.25" x14ac:dyDescent="0.2">
      <c r="A29" s="32">
        <v>28</v>
      </c>
      <c r="B29" s="33">
        <v>76</v>
      </c>
      <c r="C29" s="32">
        <v>1676</v>
      </c>
      <c r="D29" s="32">
        <v>282936.585092308</v>
      </c>
      <c r="E29" s="32">
        <v>265042.25612051302</v>
      </c>
      <c r="F29" s="32">
        <v>17894.328971794901</v>
      </c>
      <c r="G29" s="32">
        <v>265042.25612051302</v>
      </c>
      <c r="H29" s="32">
        <v>6.3245016426408299E-2</v>
      </c>
    </row>
    <row r="30" spans="1:8" ht="14.25" x14ac:dyDescent="0.2">
      <c r="A30" s="32">
        <v>29</v>
      </c>
      <c r="B30" s="33">
        <v>99</v>
      </c>
      <c r="C30" s="32">
        <v>19</v>
      </c>
      <c r="D30" s="32">
        <v>8298.9524241736599</v>
      </c>
      <c r="E30" s="32">
        <v>7490.8281673095798</v>
      </c>
      <c r="F30" s="32">
        <v>808.12425686408005</v>
      </c>
      <c r="G30" s="32">
        <v>7490.8281673095798</v>
      </c>
      <c r="H30" s="32">
        <v>9.7376658590080503E-2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6">
        <v>70</v>
      </c>
      <c r="C32" s="37">
        <v>41</v>
      </c>
      <c r="D32" s="37">
        <v>33381.21</v>
      </c>
      <c r="E32" s="37">
        <v>32115.47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57</v>
      </c>
      <c r="D33" s="37">
        <v>129100.04</v>
      </c>
      <c r="E33" s="37">
        <v>145874.57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30</v>
      </c>
      <c r="D34" s="37">
        <v>76616.27</v>
      </c>
      <c r="E34" s="37">
        <v>80642.78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67</v>
      </c>
      <c r="D35" s="37">
        <v>100976.22</v>
      </c>
      <c r="E35" s="37">
        <v>121822.46</v>
      </c>
      <c r="F35" s="32"/>
      <c r="G35" s="32"/>
      <c r="H35" s="32"/>
    </row>
    <row r="36" spans="1:8" ht="14.25" x14ac:dyDescent="0.2">
      <c r="A36" s="32"/>
      <c r="B36" s="36">
        <v>74</v>
      </c>
      <c r="C36" s="37">
        <v>-1</v>
      </c>
      <c r="D36" s="37">
        <v>0.83</v>
      </c>
      <c r="E36" s="37">
        <v>0</v>
      </c>
      <c r="F36" s="32"/>
      <c r="G36" s="32"/>
      <c r="H36" s="32"/>
    </row>
    <row r="37" spans="1:8" ht="14.25" x14ac:dyDescent="0.2">
      <c r="A37" s="32"/>
      <c r="B37" s="36">
        <v>77</v>
      </c>
      <c r="C37" s="37">
        <v>62</v>
      </c>
      <c r="D37" s="37">
        <v>80568.41</v>
      </c>
      <c r="E37" s="37">
        <v>86754.74</v>
      </c>
      <c r="F37" s="32"/>
      <c r="G37" s="32"/>
      <c r="H37" s="32"/>
    </row>
    <row r="38" spans="1:8" ht="14.25" x14ac:dyDescent="0.2">
      <c r="A38" s="32"/>
      <c r="B38" s="36">
        <v>78</v>
      </c>
      <c r="C38" s="37">
        <v>31</v>
      </c>
      <c r="D38" s="37">
        <v>29753.88</v>
      </c>
      <c r="E38" s="37">
        <v>26398.65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2015-09-11T00:08:32Z</dcterms:modified>
</cp:coreProperties>
</file>