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WORK\BBG\RMS-RA Data check\RMS-RA部门销售数据核对\表格\"/>
    </mc:Choice>
  </mc:AlternateContent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E4" i="2" l="1"/>
  <c r="J35" i="2" l="1"/>
  <c r="I35" i="2"/>
  <c r="H35" i="2"/>
  <c r="F35" i="2"/>
  <c r="E35" i="2"/>
  <c r="J31" i="2"/>
  <c r="I31" i="2"/>
  <c r="H31" i="2"/>
  <c r="F31" i="2"/>
  <c r="E31" i="2"/>
  <c r="K31" i="2" l="1"/>
  <c r="K35" i="2"/>
  <c r="G35" i="2"/>
  <c r="L35" i="2" s="1"/>
  <c r="G31" i="2"/>
  <c r="L31" i="2" s="1"/>
  <c r="J38" i="2"/>
  <c r="J39" i="2"/>
  <c r="J32" i="2"/>
  <c r="J33" i="2"/>
  <c r="J34" i="2"/>
  <c r="I38" i="2"/>
  <c r="I39" i="2"/>
  <c r="I32" i="2"/>
  <c r="I33" i="2"/>
  <c r="I34" i="2"/>
  <c r="H30" i="2" l="1"/>
  <c r="H32" i="2"/>
  <c r="H40" i="2" l="1"/>
  <c r="J8" i="2" l="1"/>
  <c r="F38" i="2" l="1"/>
  <c r="F39" i="2"/>
  <c r="F33" i="2"/>
  <c r="F34" i="2"/>
  <c r="E38" i="2"/>
  <c r="K38" i="2" s="1"/>
  <c r="E39" i="2"/>
  <c r="K39" i="2" s="1"/>
  <c r="E34" i="2"/>
  <c r="K34" i="2" s="1"/>
  <c r="E33" i="2"/>
  <c r="K33" i="2" s="1"/>
  <c r="F40" i="2"/>
  <c r="E13" i="2"/>
  <c r="F37" i="2"/>
  <c r="F36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2" i="2"/>
  <c r="F4" i="2"/>
  <c r="E40" i="2"/>
  <c r="E37" i="2"/>
  <c r="E36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2" i="2"/>
  <c r="K32" i="2" s="1"/>
  <c r="E5" i="2"/>
  <c r="I30" i="2"/>
  <c r="I36" i="2"/>
  <c r="I37" i="2"/>
  <c r="I40" i="2"/>
  <c r="J4" i="2"/>
  <c r="J5" i="2"/>
  <c r="J6" i="2"/>
  <c r="J7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6" i="2"/>
  <c r="J37" i="2"/>
  <c r="J40" i="2"/>
  <c r="F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A4" i="2"/>
  <c r="H33" i="2"/>
  <c r="H34" i="2"/>
  <c r="H36" i="2"/>
  <c r="H37" i="2"/>
  <c r="H38" i="2"/>
  <c r="H39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K15" i="2" l="1"/>
  <c r="K6" i="2"/>
  <c r="E3" i="2"/>
  <c r="K19" i="2"/>
  <c r="G36" i="2"/>
  <c r="L36" i="2" s="1"/>
  <c r="G37" i="2"/>
  <c r="L37" i="2" s="1"/>
  <c r="G30" i="2"/>
  <c r="L30" i="2" s="1"/>
  <c r="G40" i="2"/>
  <c r="L40" i="2" s="1"/>
  <c r="G38" i="2"/>
  <c r="L38" i="2" s="1"/>
  <c r="G33" i="2"/>
  <c r="L33" i="2" s="1"/>
  <c r="G39" i="2"/>
  <c r="L39" i="2" s="1"/>
  <c r="G34" i="2"/>
  <c r="L34" i="2" s="1"/>
  <c r="G29" i="2"/>
  <c r="L29" i="2" s="1"/>
  <c r="G32" i="2"/>
  <c r="L32" i="2" s="1"/>
  <c r="I3" i="2"/>
  <c r="K5" i="2"/>
  <c r="K7" i="2"/>
  <c r="K40" i="2"/>
  <c r="G19" i="2"/>
  <c r="L19" i="2" s="1"/>
  <c r="G11" i="2"/>
  <c r="L11" i="2" s="1"/>
  <c r="G7" i="2"/>
  <c r="L7" i="2" s="1"/>
  <c r="G5" i="2"/>
  <c r="L5" i="2" s="1"/>
  <c r="K37" i="2"/>
  <c r="K28" i="2"/>
  <c r="K26" i="2"/>
  <c r="K24" i="2"/>
  <c r="K22" i="2"/>
  <c r="K20" i="2"/>
  <c r="K18" i="2"/>
  <c r="K16" i="2"/>
  <c r="K14" i="2"/>
  <c r="K12" i="2"/>
  <c r="K10" i="2"/>
  <c r="K8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3" i="2"/>
  <c r="G26" i="2"/>
  <c r="L26" i="2" s="1"/>
  <c r="G15" i="2"/>
  <c r="L15" i="2" s="1"/>
  <c r="G13" i="2"/>
  <c r="L13" i="2" s="1"/>
  <c r="G10" i="2"/>
  <c r="L10" i="2" s="1"/>
  <c r="G4" i="2"/>
  <c r="K36" i="2"/>
  <c r="K30" i="2"/>
  <c r="K27" i="2"/>
  <c r="K25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K3" i="2" l="1"/>
  <c r="L4" i="2"/>
  <c r="G3" i="2"/>
  <c r="L3" i="2" s="1"/>
</calcChain>
</file>

<file path=xl/sharedStrings.xml><?xml version="1.0" encoding="utf-8"?>
<sst xmlns="http://schemas.openxmlformats.org/spreadsheetml/2006/main" count="117" uniqueCount="75">
  <si>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</si>
  <si>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</si>
  <si>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</si>
  <si>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</si>
  <si>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</si>
  <si>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</si>
  <si>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</si>
  <si>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</si>
  <si>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</si>
  <si>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</si>
  <si>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</si>
  <si>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</si>
  <si>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</si>
  <si>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</si>
  <si>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</si>
  <si>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</si>
  <si>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</si>
  <si>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</si>
  <si>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</si>
  <si>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</si>
  <si>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</si>
  <si>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</si>
  <si>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</si>
  <si>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</si>
  <si>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</si>
  <si>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</si>
  <si>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</si>
  <si>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</si>
  <si>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</si>
  <si>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</si>
  <si>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</si>
  <si>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</si>
  <si>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</si>
  <si>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</si>
  <si>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</si>
  <si>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</si>
  <si>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</si>
  <si>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</si>
  <si>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</si>
  <si>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</si>
  <si>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</si>
  <si>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</si>
  <si>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</si>
  <si>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</si>
  <si>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</si>
  <si>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</si>
  <si>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</si>
  <si>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</si>
  <si>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</si>
  <si>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</si>
  <si>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</si>
  <si>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</si>
  <si>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</si>
  <si>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</si>
  <si>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</si>
  <si>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</si>
  <si>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</si>
  <si>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</si>
  <si>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</si>
  <si>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</si>
  <si>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</si>
  <si>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</si>
  <si>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</si>
  <si>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</si>
  <si>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</si>
  <si>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</si>
  <si>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</si>
  <si>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</si>
  <si>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</si>
  <si>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</si>
  <si>
    <t>70-手机通信自营</t>
  </si>
  <si>
    <t>41-周转筐</t>
  </si>
  <si>
    <r>
      <t>74-</t>
    </r>
    <r>
      <rPr>
        <sz val="8"/>
        <color rgb="FF000000"/>
        <rFont val="宋体"/>
        <family val="3"/>
        <charset val="134"/>
      </rPr>
      <t>赠品</t>
    </r>
    <phoneticPr fontId="23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</si>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</sst>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</numFmts>
  <fonts count="57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10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34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5" fillId="0" borderId="0"/>
    <xf numFmtId="43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178" fontId="35" fillId="0" borderId="0" applyFont="0" applyFill="0" applyBorder="0" applyAlignment="0" applyProtection="0"/>
    <xf numFmtId="179" fontId="35" fillId="0" borderId="0" applyFon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1" applyNumberFormat="0" applyFill="0" applyAlignment="0" applyProtection="0"/>
    <xf numFmtId="0" fontId="41" fillId="0" borderId="2" applyNumberFormat="0" applyFill="0" applyAlignment="0" applyProtection="0"/>
    <xf numFmtId="0" fontId="42" fillId="0" borderId="3" applyNumberFormat="0" applyFill="0" applyAlignment="0" applyProtection="0"/>
    <xf numFmtId="0" fontId="42" fillId="0" borderId="0" applyNumberFormat="0" applyFill="0" applyBorder="0" applyAlignment="0" applyProtection="0"/>
    <xf numFmtId="0" fontId="45" fillId="2" borderId="0" applyNumberFormat="0" applyBorder="0" applyAlignment="0" applyProtection="0"/>
    <xf numFmtId="0" fontId="43" fillId="3" borderId="0" applyNumberFormat="0" applyBorder="0" applyAlignment="0" applyProtection="0"/>
    <xf numFmtId="0" fontId="52" fillId="4" borderId="0" applyNumberFormat="0" applyBorder="0" applyAlignment="0" applyProtection="0"/>
    <xf numFmtId="0" fontId="54" fillId="5" borderId="4" applyNumberFormat="0" applyAlignment="0" applyProtection="0"/>
    <xf numFmtId="0" fontId="53" fillId="6" borderId="5" applyNumberFormat="0" applyAlignment="0" applyProtection="0"/>
    <xf numFmtId="0" fontId="47" fillId="6" borderId="4" applyNumberFormat="0" applyAlignment="0" applyProtection="0"/>
    <xf numFmtId="0" fontId="51" fillId="0" borderId="6" applyNumberFormat="0" applyFill="0" applyAlignment="0" applyProtection="0"/>
    <xf numFmtId="0" fontId="48" fillId="7" borderId="7" applyNumberFormat="0" applyAlignment="0" applyProtection="0"/>
    <xf numFmtId="0" fontId="50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6" fillId="0" borderId="9" applyNumberFormat="0" applyFill="0" applyAlignment="0" applyProtection="0"/>
    <xf numFmtId="0" fontId="37" fillId="9" borderId="0" applyNumberFormat="0" applyBorder="0" applyAlignment="0" applyProtection="0"/>
    <xf numFmtId="0" fontId="36" fillId="10" borderId="0" applyNumberFormat="0" applyBorder="0" applyAlignment="0" applyProtection="0"/>
    <xf numFmtId="0" fontId="36" fillId="11" borderId="0" applyNumberFormat="0" applyBorder="0" applyAlignment="0" applyProtection="0"/>
    <xf numFmtId="0" fontId="37" fillId="12" borderId="0" applyNumberFormat="0" applyBorder="0" applyAlignment="0" applyProtection="0"/>
    <xf numFmtId="0" fontId="37" fillId="13" borderId="0" applyNumberFormat="0" applyBorder="0" applyAlignment="0" applyProtection="0"/>
    <xf numFmtId="0" fontId="36" fillId="14" borderId="0" applyNumberFormat="0" applyBorder="0" applyAlignment="0" applyProtection="0"/>
    <xf numFmtId="0" fontId="36" fillId="15" borderId="0" applyNumberFormat="0" applyBorder="0" applyAlignment="0" applyProtection="0"/>
    <xf numFmtId="0" fontId="37" fillId="16" borderId="0" applyNumberFormat="0" applyBorder="0" applyAlignment="0" applyProtection="0"/>
    <xf numFmtId="0" fontId="37" fillId="17" borderId="0" applyNumberFormat="0" applyBorder="0" applyAlignment="0" applyProtection="0"/>
    <xf numFmtId="0" fontId="36" fillId="18" borderId="0" applyNumberFormat="0" applyBorder="0" applyAlignment="0" applyProtection="0"/>
    <xf numFmtId="0" fontId="36" fillId="19" borderId="0" applyNumberFormat="0" applyBorder="0" applyAlignment="0" applyProtection="0"/>
    <xf numFmtId="0" fontId="37" fillId="20" borderId="0" applyNumberFormat="0" applyBorder="0" applyAlignment="0" applyProtection="0"/>
    <xf numFmtId="0" fontId="37" fillId="21" borderId="0" applyNumberFormat="0" applyBorder="0" applyAlignment="0" applyProtection="0"/>
    <xf numFmtId="0" fontId="36" fillId="22" borderId="0" applyNumberFormat="0" applyBorder="0" applyAlignment="0" applyProtection="0"/>
    <xf numFmtId="0" fontId="36" fillId="23" borderId="0" applyNumberFormat="0" applyBorder="0" applyAlignment="0" applyProtection="0"/>
    <xf numFmtId="0" fontId="37" fillId="24" borderId="0" applyNumberFormat="0" applyBorder="0" applyAlignment="0" applyProtection="0"/>
    <xf numFmtId="0" fontId="37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7" fillId="28" borderId="0" applyNumberFormat="0" applyBorder="0" applyAlignment="0" applyProtection="0"/>
    <xf numFmtId="0" fontId="37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7" fillId="32" borderId="0" applyNumberFormat="0" applyBorder="0" applyAlignment="0" applyProtection="0"/>
    <xf numFmtId="0" fontId="44" fillId="0" borderId="0" applyNumberFormat="0" applyFill="0" applyBorder="0" applyAlignment="0" applyProtection="0">
      <alignment vertical="top"/>
      <protection locked="0"/>
    </xf>
    <xf numFmtId="0" fontId="55" fillId="0" borderId="0" applyNumberFormat="0" applyFill="0" applyBorder="0" applyAlignment="0" applyProtection="0">
      <alignment vertical="top"/>
      <protection locked="0"/>
    </xf>
    <xf numFmtId="0" fontId="38" fillId="38" borderId="21">
      <alignment vertical="center"/>
    </xf>
  </cellStyleXfs>
  <cellXfs count="80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11" fontId="32" fillId="0" borderId="0" xfId="0" applyNumberFormat="1" applyFont="1" applyAlignment="1"/>
    <xf numFmtId="1" fontId="56" fillId="0" borderId="0" xfId="0" applyNumberFormat="1" applyFont="1" applyAlignment="1"/>
    <xf numFmtId="0" fontId="56" fillId="0" borderId="0" xfId="0" applyNumberFormat="1" applyFont="1" applyAlignment="1"/>
    <xf numFmtId="0" fontId="20" fillId="0" borderId="0" xfId="0" applyFont="1">
      <alignment vertical="center"/>
    </xf>
    <xf numFmtId="0" fontId="20" fillId="0" borderId="0" xfId="0" applyFont="1">
      <alignment vertical="center"/>
    </xf>
    <xf numFmtId="0" fontId="20" fillId="0" borderId="0" xfId="0" applyFont="1">
      <alignment vertical="center"/>
    </xf>
    <xf numFmtId="0" fontId="21" fillId="33" borderId="18" xfId="0" applyFont="1" applyFill="1" applyBorder="1" applyAlignment="1">
      <alignment vertical="center" wrapText="1"/>
    </xf>
    <xf numFmtId="49" fontId="21" fillId="33" borderId="18" xfId="0" applyNumberFormat="1" applyFont="1" applyFill="1" applyBorder="1" applyAlignment="1">
      <alignment horizontal="left" vertical="top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0" fontId="0" fillId="0" borderId="0" xfId="0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</cellXfs>
  <cellStyles count="110">
    <cellStyle name="20% - 着色 1" xfId="19" builtinId="30" customBuiltin="1"/>
    <cellStyle name="20% - 着色 1 2" xfId="84"/>
    <cellStyle name="20% - 着色 2" xfId="23" builtinId="34" customBuiltin="1"/>
    <cellStyle name="20% - 着色 2 2" xfId="88"/>
    <cellStyle name="20% - 着色 3" xfId="27" builtinId="38" customBuiltin="1"/>
    <cellStyle name="20% - 着色 3 2" xfId="92"/>
    <cellStyle name="20% - 着色 4" xfId="31" builtinId="42" customBuiltin="1"/>
    <cellStyle name="20% - 着色 4 2" xfId="96"/>
    <cellStyle name="20% - 着色 5" xfId="35" builtinId="46" customBuiltin="1"/>
    <cellStyle name="20% - 着色 5 2" xfId="100"/>
    <cellStyle name="20% - 着色 6" xfId="39" builtinId="50" customBuiltin="1"/>
    <cellStyle name="20% - 着色 6 2" xfId="104"/>
    <cellStyle name="40% - 着色 1" xfId="20" builtinId="31" customBuiltin="1"/>
    <cellStyle name="40% - 着色 1 2" xfId="85"/>
    <cellStyle name="40% - 着色 2" xfId="24" builtinId="35" customBuiltin="1"/>
    <cellStyle name="40% - 着色 2 2" xfId="89"/>
    <cellStyle name="40% - 着色 3" xfId="28" builtinId="39" customBuiltin="1"/>
    <cellStyle name="40% - 着色 3 2" xfId="93"/>
    <cellStyle name="40% - 着色 4" xfId="32" builtinId="43" customBuiltin="1"/>
    <cellStyle name="40% - 着色 4 2" xfId="97"/>
    <cellStyle name="40% - 着色 5" xfId="36" builtinId="47" customBuiltin="1"/>
    <cellStyle name="40% - 着色 5 2" xfId="101"/>
    <cellStyle name="40% - 着色 6" xfId="40" builtinId="51" customBuiltin="1"/>
    <cellStyle name="40% - 着色 6 2" xfId="105"/>
    <cellStyle name="60% - 着色 1" xfId="21" builtinId="32" customBuiltin="1"/>
    <cellStyle name="60% - 着色 1 2" xfId="86"/>
    <cellStyle name="60% - 着色 2" xfId="25" builtinId="36" customBuiltin="1"/>
    <cellStyle name="60% - 着色 2 2" xfId="90"/>
    <cellStyle name="60% - 着色 3" xfId="29" builtinId="40" customBuiltin="1"/>
    <cellStyle name="60% - 着色 3 2" xfId="94"/>
    <cellStyle name="60% - 着色 4" xfId="33" builtinId="44" customBuiltin="1"/>
    <cellStyle name="60% - 着色 4 2" xfId="98"/>
    <cellStyle name="60% - 着色 5" xfId="37" builtinId="48" customBuiltin="1"/>
    <cellStyle name="60% - 着色 5 2" xfId="102"/>
    <cellStyle name="60% - 着色 6" xfId="41" builtinId="52" customBuiltin="1"/>
    <cellStyle name="60% - 着色 6 2" xfId="106"/>
    <cellStyle name="OBI_ColHeader" xfId="109"/>
    <cellStyle name="标题" xfId="1" builtinId="15" customBuiltin="1"/>
    <cellStyle name="标题 1" xfId="2" builtinId="16" customBuiltin="1"/>
    <cellStyle name="标题 1 2" xfId="68"/>
    <cellStyle name="标题 2" xfId="3" builtinId="17" customBuiltin="1"/>
    <cellStyle name="标题 2 2" xfId="69"/>
    <cellStyle name="标题 3" xfId="4" builtinId="18" customBuiltin="1"/>
    <cellStyle name="标题 3 2" xfId="70"/>
    <cellStyle name="标题 4" xfId="5" builtinId="19" customBuiltin="1"/>
    <cellStyle name="标题 4 2" xfId="71"/>
    <cellStyle name="标题 5" xfId="53"/>
    <cellStyle name="标题 6" xfId="67"/>
    <cellStyle name="差" xfId="7" builtinId="27" customBuiltin="1"/>
    <cellStyle name="差 2" xfId="73"/>
    <cellStyle name="常规" xfId="0" builtinId="0"/>
    <cellStyle name="常规 10" xfId="52"/>
    <cellStyle name="常规 10 2" xfId="61"/>
    <cellStyle name="常规 11" xfId="62"/>
    <cellStyle name="常规 2" xfId="44"/>
    <cellStyle name="常规 3" xfId="45"/>
    <cellStyle name="常规 3 2" xfId="54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好" xfId="6" builtinId="26" customBuiltin="1"/>
    <cellStyle name="好 2" xfId="72"/>
    <cellStyle name="汇总" xfId="17" builtinId="25" customBuiltin="1"/>
    <cellStyle name="汇总 2" xfId="82"/>
    <cellStyle name="货币 2" xfId="65"/>
    <cellStyle name="货币[0] 2" xfId="66"/>
    <cellStyle name="计算" xfId="11" builtinId="22" customBuiltin="1"/>
    <cellStyle name="计算 2" xfId="77"/>
    <cellStyle name="检查单元格" xfId="13" builtinId="23" customBuiltin="1"/>
    <cellStyle name="检查单元格 2" xfId="79"/>
    <cellStyle name="解释性文本" xfId="16" builtinId="53" customBuiltin="1"/>
    <cellStyle name="解释性文本 2" xfId="81"/>
    <cellStyle name="警告文本" xfId="14" builtinId="11" customBuiltin="1"/>
    <cellStyle name="警告文本 2" xfId="80"/>
    <cellStyle name="链接单元格" xfId="12" builtinId="24" customBuiltin="1"/>
    <cellStyle name="链接单元格 2" xfId="78"/>
    <cellStyle name="千位分隔 2" xfId="63"/>
    <cellStyle name="千位分隔[0] 2" xfId="64"/>
    <cellStyle name="适中" xfId="8" builtinId="28" customBuiltin="1"/>
    <cellStyle name="适中 2" xfId="74"/>
    <cellStyle name="输出" xfId="10" builtinId="21" customBuiltin="1"/>
    <cellStyle name="输出 2" xfId="76"/>
    <cellStyle name="输入" xfId="9" builtinId="20" customBuiltin="1"/>
    <cellStyle name="输入 2" xfId="75"/>
    <cellStyle name="已访问的超链接" xfId="43" builtinId="9" customBuiltin="1"/>
    <cellStyle name="已访问的超链接 2" xfId="108"/>
    <cellStyle name="着色 1" xfId="18" builtinId="29" customBuiltin="1"/>
    <cellStyle name="着色 1 2" xfId="83"/>
    <cellStyle name="着色 2" xfId="22" builtinId="33" customBuiltin="1"/>
    <cellStyle name="着色 2 2" xfId="87"/>
    <cellStyle name="着色 3" xfId="26" builtinId="37" customBuiltin="1"/>
    <cellStyle name="着色 3 2" xfId="91"/>
    <cellStyle name="着色 4" xfId="30" builtinId="41" customBuiltin="1"/>
    <cellStyle name="着色 4 2" xfId="95"/>
    <cellStyle name="着色 5" xfId="34" builtinId="45" customBuiltin="1"/>
    <cellStyle name="着色 5 2" xfId="99"/>
    <cellStyle name="着色 6" xfId="38" builtinId="49" customBuiltin="1"/>
    <cellStyle name="着色 6 2" xfId="103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466" Type="http://schemas.openxmlformats.org/officeDocument/2006/relationships/image" Target="cid:70e25481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6f2111c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43" Type="http://schemas.openxmlformats.org/officeDocument/2006/relationships/hyperlink" Target="cid:b85e622f2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463" Type="http://schemas.openxmlformats.org/officeDocument/2006/relationships/hyperlink" Target="cid:cd46ec84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464" Type="http://schemas.openxmlformats.org/officeDocument/2006/relationships/image" Target="cid:cd46eca713" TargetMode="External"/><Relationship Id="rId303" Type="http://schemas.openxmlformats.org/officeDocument/2006/relationships/hyperlink" Target="cid:8584637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40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O9" sqref="O9"/>
    </sheetView>
  </sheetViews>
  <sheetFormatPr defaultRowHeight="11.25" x14ac:dyDescent="0.15"/>
  <cols>
    <col min="1" max="1" width="7.75" style="1" customWidth="1"/>
    <col min="2" max="2" width="4.5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3" x14ac:dyDescent="0.2">
      <c r="A1" s="5"/>
      <c r="B1" s="6"/>
      <c r="C1" s="7"/>
      <c r="D1" s="8"/>
      <c r="E1" s="9" t="s">
        <v>0</v>
      </c>
      <c r="F1" s="23" t="s">
        <v>1</v>
      </c>
      <c r="G1" s="10" t="s">
        <v>43</v>
      </c>
      <c r="H1" s="23" t="s">
        <v>2</v>
      </c>
      <c r="I1" s="17" t="s">
        <v>41</v>
      </c>
      <c r="J1" s="18" t="s">
        <v>42</v>
      </c>
      <c r="K1" s="19" t="s">
        <v>44</v>
      </c>
      <c r="L1" s="19" t="s">
        <v>45</v>
      </c>
    </row>
    <row r="2" spans="1:13" x14ac:dyDescent="0.15">
      <c r="A2" s="11" t="s">
        <v>3</v>
      </c>
      <c r="B2" s="12"/>
      <c r="C2" s="41" t="s">
        <v>4</v>
      </c>
      <c r="D2" s="41"/>
      <c r="E2" s="13"/>
      <c r="F2" s="24"/>
      <c r="G2" s="14"/>
      <c r="H2" s="24"/>
      <c r="I2" s="20"/>
      <c r="J2" s="21"/>
      <c r="K2" s="22"/>
      <c r="L2" s="22"/>
    </row>
    <row r="3" spans="1:13" x14ac:dyDescent="0.15">
      <c r="A3" s="43" t="s">
        <v>5</v>
      </c>
      <c r="B3" s="43"/>
      <c r="C3" s="43"/>
      <c r="D3" s="43"/>
      <c r="E3" s="15">
        <f>SUM(E4:E40)</f>
        <v>25749507.620500006</v>
      </c>
      <c r="F3" s="25">
        <f>RA!I7</f>
        <v>3004541.9026000001</v>
      </c>
      <c r="G3" s="16">
        <f>SUM(G4:G40)</f>
        <v>22744965.717900001</v>
      </c>
      <c r="H3" s="27">
        <f>RA!J7</f>
        <v>11.6683470102861</v>
      </c>
      <c r="I3" s="20">
        <f>SUM(I4:I40)</f>
        <v>25749516.994085763</v>
      </c>
      <c r="J3" s="21">
        <f>SUM(J4:J40)</f>
        <v>22744965.828849811</v>
      </c>
      <c r="K3" s="22">
        <f>E3-I3</f>
        <v>-9.373585756868124</v>
      </c>
      <c r="L3" s="22">
        <f>G3-J3</f>
        <v>-0.1109498105943203</v>
      </c>
    </row>
    <row r="4" spans="1:13" x14ac:dyDescent="0.15">
      <c r="A4" s="44">
        <f>RA!A8</f>
        <v>42259</v>
      </c>
      <c r="B4" s="12">
        <v>12</v>
      </c>
      <c r="C4" s="42" t="s">
        <v>6</v>
      </c>
      <c r="D4" s="42"/>
      <c r="E4" s="15">
        <f>VLOOKUP(C4,RA!B8:D36,3,0)</f>
        <v>1933382.3648999999</v>
      </c>
      <c r="F4" s="25">
        <f>VLOOKUP(C4,RA!B8:I39,8,0)</f>
        <v>471710.58689999999</v>
      </c>
      <c r="G4" s="16">
        <f t="shared" ref="G4:G40" si="0">E4-F4</f>
        <v>1461671.7779999999</v>
      </c>
      <c r="H4" s="27">
        <f>RA!J8</f>
        <v>24.398204693689699</v>
      </c>
      <c r="I4" s="20">
        <f>VLOOKUP(B4,RMS!B:D,3,FALSE)</f>
        <v>1933384.52144615</v>
      </c>
      <c r="J4" s="21">
        <f>VLOOKUP(B4,RMS!B:E,4,FALSE)</f>
        <v>1461671.8142589701</v>
      </c>
      <c r="K4" s="22">
        <f t="shared" ref="K4:K40" si="1">E4-I4</f>
        <v>-2.1565461501013488</v>
      </c>
      <c r="L4" s="22">
        <f t="shared" ref="L4:L40" si="2">G4-J4</f>
        <v>-3.6258970154449344E-2</v>
      </c>
    </row>
    <row r="5" spans="1:13" x14ac:dyDescent="0.15">
      <c r="A5" s="44"/>
      <c r="B5" s="12">
        <v>13</v>
      </c>
      <c r="C5" s="42" t="s">
        <v>7</v>
      </c>
      <c r="D5" s="42"/>
      <c r="E5" s="15">
        <f>VLOOKUP(C5,RA!B8:D37,3,0)</f>
        <v>248469.77919999999</v>
      </c>
      <c r="F5" s="25">
        <f>VLOOKUP(C5,RA!B9:I40,8,0)</f>
        <v>61619.649700000002</v>
      </c>
      <c r="G5" s="16">
        <f t="shared" si="0"/>
        <v>186850.12949999998</v>
      </c>
      <c r="H5" s="27">
        <f>RA!J9</f>
        <v>24.799655675791701</v>
      </c>
      <c r="I5" s="20">
        <f>VLOOKUP(B5,RMS!B:D,3,FALSE)</f>
        <v>248470.003374775</v>
      </c>
      <c r="J5" s="21">
        <f>VLOOKUP(B5,RMS!B:E,4,FALSE)</f>
        <v>186850.13727065301</v>
      </c>
      <c r="K5" s="22">
        <f t="shared" si="1"/>
        <v>-0.22417477500857785</v>
      </c>
      <c r="L5" s="22">
        <f t="shared" si="2"/>
        <v>-7.770653028273955E-3</v>
      </c>
      <c r="M5" s="34"/>
    </row>
    <row r="6" spans="1:13" x14ac:dyDescent="0.15">
      <c r="A6" s="44"/>
      <c r="B6" s="12">
        <v>14</v>
      </c>
      <c r="C6" s="42" t="s">
        <v>8</v>
      </c>
      <c r="D6" s="42"/>
      <c r="E6" s="15">
        <f>VLOOKUP(C6,RA!B10:D38,3,0)</f>
        <v>358011.92729999998</v>
      </c>
      <c r="F6" s="25">
        <f>VLOOKUP(C6,RA!B10:I41,8,0)</f>
        <v>93566.31</v>
      </c>
      <c r="G6" s="16">
        <f t="shared" si="0"/>
        <v>264445.61729999998</v>
      </c>
      <c r="H6" s="27">
        <f>RA!J10</f>
        <v>26.134970056903999</v>
      </c>
      <c r="I6" s="20">
        <f>VLOOKUP(B6,RMS!B:D,3,FALSE)</f>
        <v>358014.66271196603</v>
      </c>
      <c r="J6" s="21">
        <f>VLOOKUP(B6,RMS!B:E,4,FALSE)</f>
        <v>264445.61741367501</v>
      </c>
      <c r="K6" s="22">
        <f>E6-I6</f>
        <v>-2.7354119660449214</v>
      </c>
      <c r="L6" s="22">
        <f t="shared" si="2"/>
        <v>-1.136750215664506E-4</v>
      </c>
      <c r="M6" s="34"/>
    </row>
    <row r="7" spans="1:13" x14ac:dyDescent="0.15">
      <c r="A7" s="44"/>
      <c r="B7" s="12">
        <v>15</v>
      </c>
      <c r="C7" s="42" t="s">
        <v>9</v>
      </c>
      <c r="D7" s="42"/>
      <c r="E7" s="15">
        <f>VLOOKUP(C7,RA!B10:D39,3,0)</f>
        <v>157879.82860000001</v>
      </c>
      <c r="F7" s="25">
        <f>VLOOKUP(C7,RA!B11:I42,8,0)</f>
        <v>37986.272199999999</v>
      </c>
      <c r="G7" s="16">
        <f t="shared" si="0"/>
        <v>119893.5564</v>
      </c>
      <c r="H7" s="27">
        <f>RA!J11</f>
        <v>24.0602441343162</v>
      </c>
      <c r="I7" s="20">
        <f>VLOOKUP(B7,RMS!B:D,3,FALSE)</f>
        <v>157879.932231624</v>
      </c>
      <c r="J7" s="21">
        <f>VLOOKUP(B7,RMS!B:E,4,FALSE)</f>
        <v>119893.556226496</v>
      </c>
      <c r="K7" s="22">
        <f t="shared" si="1"/>
        <v>-0.10363162399153225</v>
      </c>
      <c r="L7" s="22">
        <f t="shared" si="2"/>
        <v>1.7350399866700172E-4</v>
      </c>
      <c r="M7" s="34"/>
    </row>
    <row r="8" spans="1:13" x14ac:dyDescent="0.15">
      <c r="A8" s="44"/>
      <c r="B8" s="12">
        <v>16</v>
      </c>
      <c r="C8" s="42" t="s">
        <v>10</v>
      </c>
      <c r="D8" s="42"/>
      <c r="E8" s="15">
        <f>VLOOKUP(C8,RA!B12:D39,3,0)</f>
        <v>848240.59499999997</v>
      </c>
      <c r="F8" s="25">
        <f>VLOOKUP(C8,RA!B12:I43,8,0)</f>
        <v>182855.01149999999</v>
      </c>
      <c r="G8" s="16">
        <f t="shared" si="0"/>
        <v>665385.58349999995</v>
      </c>
      <c r="H8" s="27">
        <f>RA!J12</f>
        <v>21.5569748226917</v>
      </c>
      <c r="I8" s="20">
        <f>VLOOKUP(B8,RMS!B:D,3,FALSE)</f>
        <v>848240.54057606799</v>
      </c>
      <c r="J8" s="21">
        <f>VLOOKUP(B8,RMS!B:E,4,FALSE)</f>
        <v>665385.59190598305</v>
      </c>
      <c r="K8" s="22">
        <f t="shared" si="1"/>
        <v>5.4423931986093521E-2</v>
      </c>
      <c r="L8" s="22">
        <f t="shared" si="2"/>
        <v>-8.405983098782599E-3</v>
      </c>
      <c r="M8" s="34"/>
    </row>
    <row r="9" spans="1:13" x14ac:dyDescent="0.15">
      <c r="A9" s="44"/>
      <c r="B9" s="12">
        <v>17</v>
      </c>
      <c r="C9" s="42" t="s">
        <v>11</v>
      </c>
      <c r="D9" s="42"/>
      <c r="E9" s="15">
        <f>VLOOKUP(C9,RA!B12:D40,3,0)</f>
        <v>1156865.4850000001</v>
      </c>
      <c r="F9" s="25">
        <f>VLOOKUP(C9,RA!B13:I44,8,0)</f>
        <v>293005.64409999998</v>
      </c>
      <c r="G9" s="16">
        <f t="shared" si="0"/>
        <v>863859.84090000018</v>
      </c>
      <c r="H9" s="27">
        <f>RA!J13</f>
        <v>25.3275465383946</v>
      </c>
      <c r="I9" s="20">
        <f>VLOOKUP(B9,RMS!B:D,3,FALSE)</f>
        <v>1156866.71287265</v>
      </c>
      <c r="J9" s="21">
        <f>VLOOKUP(B9,RMS!B:E,4,FALSE)</f>
        <v>863859.82762906002</v>
      </c>
      <c r="K9" s="22">
        <f t="shared" si="1"/>
        <v>-1.2278726499062032</v>
      </c>
      <c r="L9" s="22">
        <f t="shared" si="2"/>
        <v>1.3270940165966749E-2</v>
      </c>
      <c r="M9" s="34"/>
    </row>
    <row r="10" spans="1:13" x14ac:dyDescent="0.15">
      <c r="A10" s="44"/>
      <c r="B10" s="12">
        <v>18</v>
      </c>
      <c r="C10" s="42" t="s">
        <v>12</v>
      </c>
      <c r="D10" s="42"/>
      <c r="E10" s="15">
        <f>VLOOKUP(C10,RA!B14:D41,3,0)</f>
        <v>438730.26160000003</v>
      </c>
      <c r="F10" s="25">
        <f>VLOOKUP(C10,RA!B14:I45,8,0)</f>
        <v>101359.5447</v>
      </c>
      <c r="G10" s="16">
        <f t="shared" si="0"/>
        <v>337370.7169</v>
      </c>
      <c r="H10" s="27">
        <f>RA!J14</f>
        <v>23.102929880048201</v>
      </c>
      <c r="I10" s="20">
        <f>VLOOKUP(B10,RMS!B:D,3,FALSE)</f>
        <v>438730.17303589702</v>
      </c>
      <c r="J10" s="21">
        <f>VLOOKUP(B10,RMS!B:E,4,FALSE)</f>
        <v>337370.71298119699</v>
      </c>
      <c r="K10" s="22">
        <f t="shared" si="1"/>
        <v>8.8564103003591299E-2</v>
      </c>
      <c r="L10" s="22">
        <f t="shared" si="2"/>
        <v>3.9188030059449375E-3</v>
      </c>
      <c r="M10" s="34"/>
    </row>
    <row r="11" spans="1:13" x14ac:dyDescent="0.15">
      <c r="A11" s="44"/>
      <c r="B11" s="12">
        <v>19</v>
      </c>
      <c r="C11" s="42" t="s">
        <v>13</v>
      </c>
      <c r="D11" s="42"/>
      <c r="E11" s="15">
        <f>VLOOKUP(C11,RA!B14:D42,3,0)</f>
        <v>453697.04670000001</v>
      </c>
      <c r="F11" s="25">
        <f>VLOOKUP(C11,RA!B15:I46,8,0)</f>
        <v>90043.008100000006</v>
      </c>
      <c r="G11" s="16">
        <f t="shared" si="0"/>
        <v>363654.03859999997</v>
      </c>
      <c r="H11" s="27">
        <f>RA!J15</f>
        <v>19.846505229631699</v>
      </c>
      <c r="I11" s="20">
        <f>VLOOKUP(B11,RMS!B:D,3,FALSE)</f>
        <v>453697.21741025598</v>
      </c>
      <c r="J11" s="21">
        <f>VLOOKUP(B11,RMS!B:E,4,FALSE)</f>
        <v>363654.04132735002</v>
      </c>
      <c r="K11" s="22">
        <f t="shared" si="1"/>
        <v>-0.17071025597397238</v>
      </c>
      <c r="L11" s="22">
        <f t="shared" si="2"/>
        <v>-2.7273500454612076E-3</v>
      </c>
      <c r="M11" s="34"/>
    </row>
    <row r="12" spans="1:13" x14ac:dyDescent="0.15">
      <c r="A12" s="44"/>
      <c r="B12" s="12">
        <v>21</v>
      </c>
      <c r="C12" s="42" t="s">
        <v>14</v>
      </c>
      <c r="D12" s="42"/>
      <c r="E12" s="15">
        <f>VLOOKUP(C12,RA!B16:D43,3,0)</f>
        <v>1255207.4195999999</v>
      </c>
      <c r="F12" s="25">
        <f>VLOOKUP(C12,RA!B16:I47,8,0)</f>
        <v>37213.880100000002</v>
      </c>
      <c r="G12" s="16">
        <f t="shared" si="0"/>
        <v>1217993.5395</v>
      </c>
      <c r="H12" s="27">
        <f>RA!J16</f>
        <v>2.96475941098715</v>
      </c>
      <c r="I12" s="20">
        <f>VLOOKUP(B12,RMS!B:D,3,FALSE)</f>
        <v>1255206.7119179501</v>
      </c>
      <c r="J12" s="21">
        <f>VLOOKUP(B12,RMS!B:E,4,FALSE)</f>
        <v>1217993.5399521401</v>
      </c>
      <c r="K12" s="22">
        <f t="shared" si="1"/>
        <v>0.70768204983323812</v>
      </c>
      <c r="L12" s="22">
        <f t="shared" si="2"/>
        <v>-4.5214011333882809E-4</v>
      </c>
      <c r="M12" s="34"/>
    </row>
    <row r="13" spans="1:13" x14ac:dyDescent="0.15">
      <c r="A13" s="44"/>
      <c r="B13" s="12">
        <v>22</v>
      </c>
      <c r="C13" s="42" t="s">
        <v>15</v>
      </c>
      <c r="D13" s="42"/>
      <c r="E13" s="15">
        <f>VLOOKUP(C13,RA!B16:D44,3,0)</f>
        <v>768375.41390000004</v>
      </c>
      <c r="F13" s="25">
        <f>VLOOKUP(C13,RA!B17:I48,8,0)</f>
        <v>125472.75109999999</v>
      </c>
      <c r="G13" s="16">
        <f t="shared" si="0"/>
        <v>642902.66280000005</v>
      </c>
      <c r="H13" s="27">
        <f>RA!J17</f>
        <v>16.329615553827399</v>
      </c>
      <c r="I13" s="20">
        <f>VLOOKUP(B13,RMS!B:D,3,FALSE)</f>
        <v>768375.33421623905</v>
      </c>
      <c r="J13" s="21">
        <f>VLOOKUP(B13,RMS!B:E,4,FALSE)</f>
        <v>642902.67954444396</v>
      </c>
      <c r="K13" s="22">
        <f t="shared" si="1"/>
        <v>7.9683760995976627E-2</v>
      </c>
      <c r="L13" s="22">
        <f t="shared" si="2"/>
        <v>-1.6744443913921714E-2</v>
      </c>
      <c r="M13" s="34"/>
    </row>
    <row r="14" spans="1:13" x14ac:dyDescent="0.15">
      <c r="A14" s="44"/>
      <c r="B14" s="12">
        <v>23</v>
      </c>
      <c r="C14" s="42" t="s">
        <v>16</v>
      </c>
      <c r="D14" s="42"/>
      <c r="E14" s="15">
        <f>VLOOKUP(C14,RA!B18:D45,3,0)</f>
        <v>2089510.7304</v>
      </c>
      <c r="F14" s="25">
        <f>VLOOKUP(C14,RA!B18:I49,8,0)</f>
        <v>286074.21179999999</v>
      </c>
      <c r="G14" s="16">
        <f t="shared" si="0"/>
        <v>1803436.5186000001</v>
      </c>
      <c r="H14" s="27">
        <f>RA!J18</f>
        <v>13.6909663893057</v>
      </c>
      <c r="I14" s="20">
        <f>VLOOKUP(B14,RMS!B:D,3,FALSE)</f>
        <v>2089510.6377188</v>
      </c>
      <c r="J14" s="21">
        <f>VLOOKUP(B14,RMS!B:E,4,FALSE)</f>
        <v>1803436.51882308</v>
      </c>
      <c r="K14" s="22">
        <f t="shared" si="1"/>
        <v>9.2681200010702014E-2</v>
      </c>
      <c r="L14" s="22">
        <f t="shared" si="2"/>
        <v>-2.2307992912828922E-4</v>
      </c>
      <c r="M14" s="34"/>
    </row>
    <row r="15" spans="1:13" x14ac:dyDescent="0.15">
      <c r="A15" s="44"/>
      <c r="B15" s="12">
        <v>24</v>
      </c>
      <c r="C15" s="42" t="s">
        <v>17</v>
      </c>
      <c r="D15" s="42"/>
      <c r="E15" s="15">
        <f>VLOOKUP(C15,RA!B18:D46,3,0)</f>
        <v>614401.70990000002</v>
      </c>
      <c r="F15" s="25">
        <f>VLOOKUP(C15,RA!B19:I50,8,0)</f>
        <v>37678.486100000002</v>
      </c>
      <c r="G15" s="16">
        <f t="shared" si="0"/>
        <v>576723.22380000004</v>
      </c>
      <c r="H15" s="27">
        <f>RA!J19</f>
        <v>6.1325490298737204</v>
      </c>
      <c r="I15" s="20">
        <f>VLOOKUP(B15,RMS!B:D,3,FALSE)</f>
        <v>614401.74047863204</v>
      </c>
      <c r="J15" s="21">
        <f>VLOOKUP(B15,RMS!B:E,4,FALSE)</f>
        <v>576723.22181282099</v>
      </c>
      <c r="K15" s="22">
        <f t="shared" si="1"/>
        <v>-3.0578632024116814E-2</v>
      </c>
      <c r="L15" s="22">
        <f t="shared" si="2"/>
        <v>1.9871790427714586E-3</v>
      </c>
      <c r="M15" s="34"/>
    </row>
    <row r="16" spans="1:13" x14ac:dyDescent="0.15">
      <c r="A16" s="44"/>
      <c r="B16" s="12">
        <v>25</v>
      </c>
      <c r="C16" s="42" t="s">
        <v>18</v>
      </c>
      <c r="D16" s="42"/>
      <c r="E16" s="15">
        <f>VLOOKUP(C16,RA!B20:D47,3,0)</f>
        <v>1405246.2178</v>
      </c>
      <c r="F16" s="25">
        <f>VLOOKUP(C16,RA!B20:I51,8,0)</f>
        <v>61830.731599999999</v>
      </c>
      <c r="G16" s="16">
        <f t="shared" si="0"/>
        <v>1343415.4861999999</v>
      </c>
      <c r="H16" s="27">
        <f>RA!J20</f>
        <v>4.3999927426810501</v>
      </c>
      <c r="I16" s="20">
        <f>VLOOKUP(B16,RMS!B:D,3,FALSE)</f>
        <v>1405246.4715</v>
      </c>
      <c r="J16" s="21">
        <f>VLOOKUP(B16,RMS!B:E,4,FALSE)</f>
        <v>1343415.4861999999</v>
      </c>
      <c r="K16" s="22">
        <f t="shared" si="1"/>
        <v>-0.25370000000111759</v>
      </c>
      <c r="L16" s="22">
        <f t="shared" si="2"/>
        <v>0</v>
      </c>
      <c r="M16" s="34"/>
    </row>
    <row r="17" spans="1:13" x14ac:dyDescent="0.15">
      <c r="A17" s="44"/>
      <c r="B17" s="12">
        <v>26</v>
      </c>
      <c r="C17" s="42" t="s">
        <v>19</v>
      </c>
      <c r="D17" s="42"/>
      <c r="E17" s="15">
        <f>VLOOKUP(C17,RA!B20:D48,3,0)</f>
        <v>413872.98969999998</v>
      </c>
      <c r="F17" s="25">
        <f>VLOOKUP(C17,RA!B21:I52,8,0)</f>
        <v>52729.7523</v>
      </c>
      <c r="G17" s="16">
        <f t="shared" si="0"/>
        <v>361143.23739999998</v>
      </c>
      <c r="H17" s="27">
        <f>RA!J21</f>
        <v>12.740563799107001</v>
      </c>
      <c r="I17" s="20">
        <f>VLOOKUP(B17,RMS!B:D,3,FALSE)</f>
        <v>413872.60568658903</v>
      </c>
      <c r="J17" s="21">
        <f>VLOOKUP(B17,RMS!B:E,4,FALSE)</f>
        <v>361143.23716494202</v>
      </c>
      <c r="K17" s="22">
        <f t="shared" si="1"/>
        <v>0.38401341094868258</v>
      </c>
      <c r="L17" s="22">
        <f t="shared" si="2"/>
        <v>2.3505795979872346E-4</v>
      </c>
      <c r="M17" s="34"/>
    </row>
    <row r="18" spans="1:13" x14ac:dyDescent="0.15">
      <c r="A18" s="44"/>
      <c r="B18" s="12">
        <v>27</v>
      </c>
      <c r="C18" s="42" t="s">
        <v>20</v>
      </c>
      <c r="D18" s="42"/>
      <c r="E18" s="15">
        <f>VLOOKUP(C18,RA!B22:D49,3,0)</f>
        <v>1589295.8796999999</v>
      </c>
      <c r="F18" s="25">
        <f>VLOOKUP(C18,RA!B22:I53,8,0)</f>
        <v>193389.46160000001</v>
      </c>
      <c r="G18" s="16">
        <f t="shared" si="0"/>
        <v>1395906.4180999999</v>
      </c>
      <c r="H18" s="27">
        <f>RA!J22</f>
        <v>12.168247842969601</v>
      </c>
      <c r="I18" s="20">
        <f>VLOOKUP(B18,RMS!B:D,3,FALSE)</f>
        <v>1589297.4598000001</v>
      </c>
      <c r="J18" s="21">
        <f>VLOOKUP(B18,RMS!B:E,4,FALSE)</f>
        <v>1395906.4157</v>
      </c>
      <c r="K18" s="22">
        <f t="shared" si="1"/>
        <v>-1.5801000001374632</v>
      </c>
      <c r="L18" s="22">
        <f t="shared" si="2"/>
        <v>2.3999998811632395E-3</v>
      </c>
      <c r="M18" s="34"/>
    </row>
    <row r="19" spans="1:13" x14ac:dyDescent="0.15">
      <c r="A19" s="44"/>
      <c r="B19" s="12">
        <v>29</v>
      </c>
      <c r="C19" s="42" t="s">
        <v>21</v>
      </c>
      <c r="D19" s="42"/>
      <c r="E19" s="15">
        <f>VLOOKUP(C19,RA!B22:D50,3,0)</f>
        <v>4063616.5891999998</v>
      </c>
      <c r="F19" s="25">
        <f>VLOOKUP(C19,RA!B23:I54,8,0)</f>
        <v>93624.323499999999</v>
      </c>
      <c r="G19" s="16">
        <f t="shared" si="0"/>
        <v>3969992.2656999999</v>
      </c>
      <c r="H19" s="27">
        <f>RA!J23</f>
        <v>2.3039654811142398</v>
      </c>
      <c r="I19" s="20">
        <f>VLOOKUP(B19,RMS!B:D,3,FALSE)</f>
        <v>4063619.33654615</v>
      </c>
      <c r="J19" s="21">
        <f>VLOOKUP(B19,RMS!B:E,4,FALSE)</f>
        <v>3969992.3172427402</v>
      </c>
      <c r="K19" s="22">
        <f t="shared" si="1"/>
        <v>-2.7473461502231658</v>
      </c>
      <c r="L19" s="22">
        <f t="shared" si="2"/>
        <v>-5.1542740315198898E-2</v>
      </c>
      <c r="M19" s="34"/>
    </row>
    <row r="20" spans="1:13" x14ac:dyDescent="0.15">
      <c r="A20" s="44"/>
      <c r="B20" s="12">
        <v>31</v>
      </c>
      <c r="C20" s="42" t="s">
        <v>22</v>
      </c>
      <c r="D20" s="42"/>
      <c r="E20" s="15">
        <f>VLOOKUP(C20,RA!B24:D51,3,0)</f>
        <v>328932.05219999998</v>
      </c>
      <c r="F20" s="25">
        <f>VLOOKUP(C20,RA!B24:I55,8,0)</f>
        <v>54597.479800000001</v>
      </c>
      <c r="G20" s="16">
        <f t="shared" si="0"/>
        <v>274334.57239999995</v>
      </c>
      <c r="H20" s="27">
        <f>RA!J24</f>
        <v>16.598406702793199</v>
      </c>
      <c r="I20" s="20">
        <f>VLOOKUP(B20,RMS!B:D,3,FALSE)</f>
        <v>328932.09408316301</v>
      </c>
      <c r="J20" s="21">
        <f>VLOOKUP(B20,RMS!B:E,4,FALSE)</f>
        <v>274334.56574299699</v>
      </c>
      <c r="K20" s="22">
        <f t="shared" si="1"/>
        <v>-4.1883163037709892E-2</v>
      </c>
      <c r="L20" s="22">
        <f t="shared" si="2"/>
        <v>6.6570029594004154E-3</v>
      </c>
      <c r="M20" s="34"/>
    </row>
    <row r="21" spans="1:13" x14ac:dyDescent="0.15">
      <c r="A21" s="44"/>
      <c r="B21" s="12">
        <v>32</v>
      </c>
      <c r="C21" s="42" t="s">
        <v>23</v>
      </c>
      <c r="D21" s="42"/>
      <c r="E21" s="15">
        <f>VLOOKUP(C21,RA!B24:D52,3,0)</f>
        <v>360322.30969999998</v>
      </c>
      <c r="F21" s="25">
        <f>VLOOKUP(C21,RA!B25:I56,8,0)</f>
        <v>30535.509600000001</v>
      </c>
      <c r="G21" s="16">
        <f t="shared" si="0"/>
        <v>329786.80009999999</v>
      </c>
      <c r="H21" s="27">
        <f>RA!J25</f>
        <v>8.4744987412584791</v>
      </c>
      <c r="I21" s="20">
        <f>VLOOKUP(B21,RMS!B:D,3,FALSE)</f>
        <v>360322.32033315202</v>
      </c>
      <c r="J21" s="21">
        <f>VLOOKUP(B21,RMS!B:E,4,FALSE)</f>
        <v>329786.81559930602</v>
      </c>
      <c r="K21" s="22">
        <f t="shared" si="1"/>
        <v>-1.0633152036461979E-2</v>
      </c>
      <c r="L21" s="22">
        <f t="shared" si="2"/>
        <v>-1.5499306027777493E-2</v>
      </c>
      <c r="M21" s="34"/>
    </row>
    <row r="22" spans="1:13" x14ac:dyDescent="0.15">
      <c r="A22" s="44"/>
      <c r="B22" s="12">
        <v>33</v>
      </c>
      <c r="C22" s="42" t="s">
        <v>24</v>
      </c>
      <c r="D22" s="42"/>
      <c r="E22" s="15">
        <f>VLOOKUP(C22,RA!B26:D53,3,0)</f>
        <v>603493.1594</v>
      </c>
      <c r="F22" s="25">
        <f>VLOOKUP(C22,RA!B26:I57,8,0)</f>
        <v>127796.1609</v>
      </c>
      <c r="G22" s="16">
        <f t="shared" si="0"/>
        <v>475696.99849999999</v>
      </c>
      <c r="H22" s="27">
        <f>RA!J26</f>
        <v>21.176074477307498</v>
      </c>
      <c r="I22" s="20">
        <f>VLOOKUP(B22,RMS!B:D,3,FALSE)</f>
        <v>603493.08059818496</v>
      </c>
      <c r="J22" s="21">
        <f>VLOOKUP(B22,RMS!B:E,4,FALSE)</f>
        <v>475696.973608225</v>
      </c>
      <c r="K22" s="22">
        <f t="shared" si="1"/>
        <v>7.8801815048791468E-2</v>
      </c>
      <c r="L22" s="22">
        <f t="shared" si="2"/>
        <v>2.4891774985007942E-2</v>
      </c>
      <c r="M22" s="34"/>
    </row>
    <row r="23" spans="1:13" x14ac:dyDescent="0.15">
      <c r="A23" s="44"/>
      <c r="B23" s="12">
        <v>34</v>
      </c>
      <c r="C23" s="42" t="s">
        <v>25</v>
      </c>
      <c r="D23" s="42"/>
      <c r="E23" s="15">
        <f>VLOOKUP(C23,RA!B26:D54,3,0)</f>
        <v>367581.93560000003</v>
      </c>
      <c r="F23" s="25">
        <f>VLOOKUP(C23,RA!B27:I58,8,0)</f>
        <v>105324.8944</v>
      </c>
      <c r="G23" s="16">
        <f t="shared" si="0"/>
        <v>262257.04120000004</v>
      </c>
      <c r="H23" s="27">
        <f>RA!J27</f>
        <v>28.653446809914499</v>
      </c>
      <c r="I23" s="20">
        <f>VLOOKUP(B23,RMS!B:D,3,FALSE)</f>
        <v>367581.71860656497</v>
      </c>
      <c r="J23" s="21">
        <f>VLOOKUP(B23,RMS!B:E,4,FALSE)</f>
        <v>262257.06033198099</v>
      </c>
      <c r="K23" s="22">
        <f t="shared" si="1"/>
        <v>0.21699343505315483</v>
      </c>
      <c r="L23" s="22">
        <f t="shared" si="2"/>
        <v>-1.9131980952806771E-2</v>
      </c>
      <c r="M23" s="34"/>
    </row>
    <row r="24" spans="1:13" x14ac:dyDescent="0.15">
      <c r="A24" s="44"/>
      <c r="B24" s="12">
        <v>35</v>
      </c>
      <c r="C24" s="42" t="s">
        <v>26</v>
      </c>
      <c r="D24" s="42"/>
      <c r="E24" s="15">
        <f>VLOOKUP(C24,RA!B28:D55,3,0)</f>
        <v>1203609.7867999999</v>
      </c>
      <c r="F24" s="25">
        <f>VLOOKUP(C24,RA!B28:I59,8,0)</f>
        <v>70212.839000000007</v>
      </c>
      <c r="G24" s="16">
        <f t="shared" si="0"/>
        <v>1133396.9478</v>
      </c>
      <c r="H24" s="27">
        <f>RA!J28</f>
        <v>5.8335217750823301</v>
      </c>
      <c r="I24" s="20">
        <f>VLOOKUP(B24,RMS!B:D,3,FALSE)</f>
        <v>1203609.7855531001</v>
      </c>
      <c r="J24" s="21">
        <f>VLOOKUP(B24,RMS!B:E,4,FALSE)</f>
        <v>1133396.81321593</v>
      </c>
      <c r="K24" s="22">
        <f t="shared" si="1"/>
        <v>1.2468998320400715E-3</v>
      </c>
      <c r="L24" s="22">
        <f t="shared" si="2"/>
        <v>0.13458406995050609</v>
      </c>
      <c r="M24" s="34"/>
    </row>
    <row r="25" spans="1:13" x14ac:dyDescent="0.15">
      <c r="A25" s="44"/>
      <c r="B25" s="12">
        <v>36</v>
      </c>
      <c r="C25" s="42" t="s">
        <v>27</v>
      </c>
      <c r="D25" s="42"/>
      <c r="E25" s="15">
        <f>VLOOKUP(C25,RA!B28:D56,3,0)</f>
        <v>788491.41729999997</v>
      </c>
      <c r="F25" s="25">
        <f>VLOOKUP(C25,RA!B29:I60,8,0)</f>
        <v>130275.9951</v>
      </c>
      <c r="G25" s="16">
        <f t="shared" si="0"/>
        <v>658215.42219999991</v>
      </c>
      <c r="H25" s="27">
        <f>RA!J29</f>
        <v>16.522183024654701</v>
      </c>
      <c r="I25" s="20">
        <f>VLOOKUP(B25,RMS!B:D,3,FALSE)</f>
        <v>788491.41668141598</v>
      </c>
      <c r="J25" s="21">
        <f>VLOOKUP(B25,RMS!B:E,4,FALSE)</f>
        <v>658215.43607534398</v>
      </c>
      <c r="K25" s="22">
        <f t="shared" si="1"/>
        <v>6.1858398839831352E-4</v>
      </c>
      <c r="L25" s="22">
        <f t="shared" si="2"/>
        <v>-1.3875344069674611E-2</v>
      </c>
      <c r="M25" s="34"/>
    </row>
    <row r="26" spans="1:13" x14ac:dyDescent="0.15">
      <c r="A26" s="44"/>
      <c r="B26" s="12">
        <v>37</v>
      </c>
      <c r="C26" s="42" t="s">
        <v>74</v>
      </c>
      <c r="D26" s="42"/>
      <c r="E26" s="15">
        <f>VLOOKUP(C26,RA!B30:D57,3,0)</f>
        <v>1351969.737</v>
      </c>
      <c r="F26" s="25">
        <f>VLOOKUP(C26,RA!B30:I61,8,0)</f>
        <v>173153.25889999999</v>
      </c>
      <c r="G26" s="16">
        <f t="shared" si="0"/>
        <v>1178816.4780999999</v>
      </c>
      <c r="H26" s="27">
        <f>RA!J30</f>
        <v>12.8074803866708</v>
      </c>
      <c r="I26" s="20">
        <f>VLOOKUP(B26,RMS!B:D,3,FALSE)</f>
        <v>1351969.75302743</v>
      </c>
      <c r="J26" s="21">
        <f>VLOOKUP(B26,RMS!B:E,4,FALSE)</f>
        <v>1178816.44980573</v>
      </c>
      <c r="K26" s="22">
        <f t="shared" si="1"/>
        <v>-1.6027430072426796E-2</v>
      </c>
      <c r="L26" s="22">
        <f t="shared" si="2"/>
        <v>2.8294269926846027E-2</v>
      </c>
      <c r="M26" s="34"/>
    </row>
    <row r="27" spans="1:13" x14ac:dyDescent="0.15">
      <c r="A27" s="44"/>
      <c r="B27" s="12">
        <v>38</v>
      </c>
      <c r="C27" s="42" t="s">
        <v>29</v>
      </c>
      <c r="D27" s="42"/>
      <c r="E27" s="15">
        <f>VLOOKUP(C27,RA!B30:D58,3,0)</f>
        <v>1266992.7604</v>
      </c>
      <c r="F27" s="25">
        <f>VLOOKUP(C27,RA!B31:I62,8,0)</f>
        <v>31813.203699999998</v>
      </c>
      <c r="G27" s="16">
        <f t="shared" si="0"/>
        <v>1235179.5567000001</v>
      </c>
      <c r="H27" s="27">
        <f>RA!J31</f>
        <v>2.5109222952431298</v>
      </c>
      <c r="I27" s="20">
        <f>VLOOKUP(B27,RMS!B:D,3,FALSE)</f>
        <v>1266992.5991672601</v>
      </c>
      <c r="J27" s="21">
        <f>VLOOKUP(B27,RMS!B:E,4,FALSE)</f>
        <v>1235179.68735929</v>
      </c>
      <c r="K27" s="22">
        <f t="shared" si="1"/>
        <v>0.16123273991979659</v>
      </c>
      <c r="L27" s="22">
        <f t="shared" si="2"/>
        <v>-0.13065928989090025</v>
      </c>
      <c r="M27" s="34"/>
    </row>
    <row r="28" spans="1:13" x14ac:dyDescent="0.15">
      <c r="A28" s="44"/>
      <c r="B28" s="12">
        <v>39</v>
      </c>
      <c r="C28" s="42" t="s">
        <v>30</v>
      </c>
      <c r="D28" s="42"/>
      <c r="E28" s="15">
        <f>VLOOKUP(C28,RA!B32:D59,3,0)</f>
        <v>130138.9716</v>
      </c>
      <c r="F28" s="25">
        <f>VLOOKUP(C28,RA!B32:I63,8,0)</f>
        <v>32231.0736</v>
      </c>
      <c r="G28" s="16">
        <f t="shared" si="0"/>
        <v>97907.898000000001</v>
      </c>
      <c r="H28" s="27">
        <f>RA!J32</f>
        <v>24.766657676584899</v>
      </c>
      <c r="I28" s="20">
        <f>VLOOKUP(B28,RMS!B:D,3,FALSE)</f>
        <v>130138.92208947901</v>
      </c>
      <c r="J28" s="21">
        <f>VLOOKUP(B28,RMS!B:E,4,FALSE)</f>
        <v>97907.911549483193</v>
      </c>
      <c r="K28" s="22">
        <f t="shared" si="1"/>
        <v>4.9510520999319851E-2</v>
      </c>
      <c r="L28" s="22">
        <f t="shared" si="2"/>
        <v>-1.354948319203686E-2</v>
      </c>
      <c r="M28" s="34"/>
    </row>
    <row r="29" spans="1:13" x14ac:dyDescent="0.15">
      <c r="A29" s="44"/>
      <c r="B29" s="12">
        <v>40</v>
      </c>
      <c r="C29" s="42" t="s">
        <v>31</v>
      </c>
      <c r="D29" s="42"/>
      <c r="E29" s="15">
        <f>VLOOKUP(C29,RA!B32:D60,3,0)</f>
        <v>0</v>
      </c>
      <c r="F29" s="25">
        <f>VLOOKUP(C29,RA!B33:I64,8,0)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4"/>
    </row>
    <row r="30" spans="1:13" ht="12" thickBot="1" x14ac:dyDescent="0.2">
      <c r="A30" s="44"/>
      <c r="B30" s="12">
        <v>42</v>
      </c>
      <c r="C30" s="42" t="s">
        <v>32</v>
      </c>
      <c r="D30" s="42"/>
      <c r="E30" s="15">
        <f>VLOOKUP(C30,RA!B34:D62,3,0)</f>
        <v>199976.38070000001</v>
      </c>
      <c r="F30" s="25">
        <f>VLOOKUP(C30,RA!B34:I66,8,0)</f>
        <v>28028.4761</v>
      </c>
      <c r="G30" s="16">
        <f t="shared" si="0"/>
        <v>171947.90460000001</v>
      </c>
      <c r="H30" s="27">
        <f>RA!J34</f>
        <v>0</v>
      </c>
      <c r="I30" s="20">
        <f>VLOOKUP(B30,RMS!B:D,3,FALSE)</f>
        <v>199976.3793</v>
      </c>
      <c r="J30" s="21">
        <f>VLOOKUP(B30,RMS!B:E,4,FALSE)</f>
        <v>171947.9099</v>
      </c>
      <c r="K30" s="22">
        <f t="shared" si="1"/>
        <v>1.4000000082887709E-3</v>
      </c>
      <c r="L30" s="22">
        <f t="shared" si="2"/>
        <v>-5.2999999898020178E-3</v>
      </c>
      <c r="M30" s="34"/>
    </row>
    <row r="31" spans="1:13" s="38" customFormat="1" ht="12" thickBot="1" x14ac:dyDescent="0.2">
      <c r="A31" s="44"/>
      <c r="B31" s="12">
        <v>70</v>
      </c>
      <c r="C31" s="45" t="s">
        <v>70</v>
      </c>
      <c r="D31" s="46"/>
      <c r="E31" s="15">
        <f>VLOOKUP(C31,RA!B35:D63,3,0)</f>
        <v>57383.79</v>
      </c>
      <c r="F31" s="25">
        <f>VLOOKUP(C31,RA!B35:I67,8,0)</f>
        <v>2649.54</v>
      </c>
      <c r="G31" s="16">
        <f t="shared" si="0"/>
        <v>54734.25</v>
      </c>
      <c r="H31" s="27">
        <f>RA!J35</f>
        <v>14.015893277940499</v>
      </c>
      <c r="I31" s="20">
        <f>VLOOKUP(B31,RMS!B:D,3,FALSE)</f>
        <v>57383.79</v>
      </c>
      <c r="J31" s="21">
        <f>VLOOKUP(B31,RMS!B:E,4,FALSE)</f>
        <v>54734.25</v>
      </c>
      <c r="K31" s="22">
        <f t="shared" si="1"/>
        <v>0</v>
      </c>
      <c r="L31" s="22">
        <f t="shared" si="2"/>
        <v>0</v>
      </c>
    </row>
    <row r="32" spans="1:13" x14ac:dyDescent="0.15">
      <c r="A32" s="44"/>
      <c r="B32" s="12">
        <v>71</v>
      </c>
      <c r="C32" s="42" t="s">
        <v>36</v>
      </c>
      <c r="D32" s="42"/>
      <c r="E32" s="15">
        <f>VLOOKUP(C32,RA!B34:D63,3,0)</f>
        <v>252077.87</v>
      </c>
      <c r="F32" s="25">
        <f>VLOOKUP(C32,RA!B34:I67,8,0)</f>
        <v>-30446.18</v>
      </c>
      <c r="G32" s="16">
        <f t="shared" si="0"/>
        <v>282524.05</v>
      </c>
      <c r="H32" s="27">
        <f>RA!J35</f>
        <v>14.015893277940499</v>
      </c>
      <c r="I32" s="20">
        <f>VLOOKUP(B32,RMS!B:D,3,FALSE)</f>
        <v>252077.87</v>
      </c>
      <c r="J32" s="21">
        <f>VLOOKUP(B32,RMS!B:E,4,FALSE)</f>
        <v>282524.05</v>
      </c>
      <c r="K32" s="22">
        <f t="shared" si="1"/>
        <v>0</v>
      </c>
      <c r="L32" s="22">
        <f t="shared" si="2"/>
        <v>0</v>
      </c>
      <c r="M32" s="34"/>
    </row>
    <row r="33" spans="1:13" x14ac:dyDescent="0.15">
      <c r="A33" s="44"/>
      <c r="B33" s="12">
        <v>72</v>
      </c>
      <c r="C33" s="42" t="s">
        <v>37</v>
      </c>
      <c r="D33" s="42"/>
      <c r="E33" s="15">
        <f>VLOOKUP(C33,RA!B34:D64,3,0)</f>
        <v>54170.1</v>
      </c>
      <c r="F33" s="25">
        <f>VLOOKUP(C33,RA!B34:I68,8,0)</f>
        <v>608.55999999999995</v>
      </c>
      <c r="G33" s="16">
        <f t="shared" si="0"/>
        <v>53561.54</v>
      </c>
      <c r="H33" s="27">
        <f>RA!J34</f>
        <v>0</v>
      </c>
      <c r="I33" s="20">
        <f>VLOOKUP(B33,RMS!B:D,3,FALSE)</f>
        <v>54170.1</v>
      </c>
      <c r="J33" s="21">
        <f>VLOOKUP(B33,RMS!B:E,4,FALSE)</f>
        <v>53561.54</v>
      </c>
      <c r="K33" s="22">
        <f t="shared" si="1"/>
        <v>0</v>
      </c>
      <c r="L33" s="22">
        <f t="shared" si="2"/>
        <v>0</v>
      </c>
      <c r="M33" s="34"/>
    </row>
    <row r="34" spans="1:13" x14ac:dyDescent="0.15">
      <c r="A34" s="44"/>
      <c r="B34" s="12">
        <v>73</v>
      </c>
      <c r="C34" s="42" t="s">
        <v>38</v>
      </c>
      <c r="D34" s="42"/>
      <c r="E34" s="15">
        <f>VLOOKUP(C34,RA!B35:D65,3,0)</f>
        <v>140200.95999999999</v>
      </c>
      <c r="F34" s="25">
        <f>VLOOKUP(C34,RA!B35:I69,8,0)</f>
        <v>-19777.84</v>
      </c>
      <c r="G34" s="16">
        <f t="shared" si="0"/>
        <v>159978.79999999999</v>
      </c>
      <c r="H34" s="27">
        <f>RA!J35</f>
        <v>14.015893277940499</v>
      </c>
      <c r="I34" s="20">
        <f>VLOOKUP(B34,RMS!B:D,3,FALSE)</f>
        <v>140200.95999999999</v>
      </c>
      <c r="J34" s="21">
        <f>VLOOKUP(B34,RMS!B:E,4,FALSE)</f>
        <v>159978.79999999999</v>
      </c>
      <c r="K34" s="22">
        <f t="shared" si="1"/>
        <v>0</v>
      </c>
      <c r="L34" s="22">
        <f t="shared" si="2"/>
        <v>0</v>
      </c>
      <c r="M34" s="34"/>
    </row>
    <row r="35" spans="1:13" s="38" customFormat="1" x14ac:dyDescent="0.15">
      <c r="A35" s="44"/>
      <c r="B35" s="12">
        <v>74</v>
      </c>
      <c r="C35" s="42" t="s">
        <v>72</v>
      </c>
      <c r="D35" s="42"/>
      <c r="E35" s="15">
        <f>VLOOKUP(C35,RA!B36:D66,3,0)</f>
        <v>0</v>
      </c>
      <c r="F35" s="25">
        <f>VLOOKUP(C35,RA!B36:I70,8,0)</f>
        <v>0</v>
      </c>
      <c r="G35" s="16">
        <f t="shared" si="0"/>
        <v>0</v>
      </c>
      <c r="H35" s="27">
        <f>RA!J36</f>
        <v>4.6172272692340499</v>
      </c>
      <c r="I35" s="20">
        <f>VLOOKUP(B35,RMS!B:D,3,FALSE)</f>
        <v>0</v>
      </c>
      <c r="J35" s="21">
        <f>VLOOKUP(B35,RMS!B:E,4,FALSE)</f>
        <v>0</v>
      </c>
      <c r="K35" s="22">
        <f t="shared" si="1"/>
        <v>0</v>
      </c>
      <c r="L35" s="22">
        <f t="shared" si="2"/>
        <v>0</v>
      </c>
    </row>
    <row r="36" spans="1:13" ht="11.25" customHeight="1" x14ac:dyDescent="0.15">
      <c r="A36" s="44"/>
      <c r="B36" s="12">
        <v>75</v>
      </c>
      <c r="C36" s="42" t="s">
        <v>33</v>
      </c>
      <c r="D36" s="42"/>
      <c r="E36" s="15">
        <f>VLOOKUP(C36,RA!B8:D66,3,0)</f>
        <v>286931.62329999998</v>
      </c>
      <c r="F36" s="25">
        <f>VLOOKUP(C36,RA!B8:I70,8,0)</f>
        <v>26681.149399999998</v>
      </c>
      <c r="G36" s="16">
        <f t="shared" si="0"/>
        <v>260250.47389999998</v>
      </c>
      <c r="H36" s="27">
        <f>RA!J36</f>
        <v>4.6172272692340499</v>
      </c>
      <c r="I36" s="20">
        <f>VLOOKUP(B36,RMS!B:D,3,FALSE)</f>
        <v>286931.623931624</v>
      </c>
      <c r="J36" s="21">
        <f>VLOOKUP(B36,RMS!B:E,4,FALSE)</f>
        <v>260250.474358974</v>
      </c>
      <c r="K36" s="22">
        <f t="shared" si="1"/>
        <v>-6.3162401784211397E-4</v>
      </c>
      <c r="L36" s="22">
        <f t="shared" si="2"/>
        <v>-4.5897401287220418E-4</v>
      </c>
      <c r="M36" s="34"/>
    </row>
    <row r="37" spans="1:13" x14ac:dyDescent="0.15">
      <c r="A37" s="44"/>
      <c r="B37" s="12">
        <v>76</v>
      </c>
      <c r="C37" s="42" t="s">
        <v>34</v>
      </c>
      <c r="D37" s="42"/>
      <c r="E37" s="15">
        <f>VLOOKUP(C37,RA!B8:D67,3,0)</f>
        <v>351258.67869999999</v>
      </c>
      <c r="F37" s="25">
        <f>VLOOKUP(C37,RA!B8:I71,8,0)</f>
        <v>20902.593099999998</v>
      </c>
      <c r="G37" s="16">
        <f t="shared" si="0"/>
        <v>330356.08559999999</v>
      </c>
      <c r="H37" s="27">
        <f>RA!J37</f>
        <v>-12.0780852361217</v>
      </c>
      <c r="I37" s="20">
        <f>VLOOKUP(B37,RMS!B:D,3,FALSE)</f>
        <v>351258.67003247899</v>
      </c>
      <c r="J37" s="21">
        <f>VLOOKUP(B37,RMS!B:E,4,FALSE)</f>
        <v>330356.09065726498</v>
      </c>
      <c r="K37" s="22">
        <f t="shared" si="1"/>
        <v>8.6675210040993989E-3</v>
      </c>
      <c r="L37" s="22">
        <f t="shared" si="2"/>
        <v>-5.0572649925015867E-3</v>
      </c>
      <c r="M37" s="34"/>
    </row>
    <row r="38" spans="1:13" x14ac:dyDescent="0.15">
      <c r="A38" s="44"/>
      <c r="B38" s="12">
        <v>77</v>
      </c>
      <c r="C38" s="42" t="s">
        <v>39</v>
      </c>
      <c r="D38" s="42"/>
      <c r="E38" s="15">
        <f>VLOOKUP(C38,RA!B9:D68,3,0)</f>
        <v>135529.07999999999</v>
      </c>
      <c r="F38" s="25">
        <f>VLOOKUP(C38,RA!B9:I72,8,0)</f>
        <v>-9527.39</v>
      </c>
      <c r="G38" s="16">
        <f t="shared" si="0"/>
        <v>145056.46999999997</v>
      </c>
      <c r="H38" s="27">
        <f>RA!J38</f>
        <v>1.12342417680602</v>
      </c>
      <c r="I38" s="20">
        <f>VLOOKUP(B38,RMS!B:D,3,FALSE)</f>
        <v>135529.07999999999</v>
      </c>
      <c r="J38" s="21">
        <f>VLOOKUP(B38,RMS!B:E,4,FALSE)</f>
        <v>145056.47</v>
      </c>
      <c r="K38" s="22">
        <f t="shared" si="1"/>
        <v>0</v>
      </c>
      <c r="L38" s="22">
        <f t="shared" si="2"/>
        <v>0</v>
      </c>
      <c r="M38" s="34"/>
    </row>
    <row r="39" spans="1:13" x14ac:dyDescent="0.15">
      <c r="A39" s="44"/>
      <c r="B39" s="12">
        <v>78</v>
      </c>
      <c r="C39" s="42" t="s">
        <v>40</v>
      </c>
      <c r="D39" s="42"/>
      <c r="E39" s="15">
        <f>VLOOKUP(C39,RA!B10:D69,3,0)</f>
        <v>53528.24</v>
      </c>
      <c r="F39" s="25">
        <f>VLOOKUP(C39,RA!B10:I73,8,0)</f>
        <v>7050.99</v>
      </c>
      <c r="G39" s="16">
        <f t="shared" si="0"/>
        <v>46477.25</v>
      </c>
      <c r="H39" s="27">
        <f>RA!J39</f>
        <v>-14.106779297374301</v>
      </c>
      <c r="I39" s="20">
        <f>VLOOKUP(B39,RMS!B:D,3,FALSE)</f>
        <v>53528.24</v>
      </c>
      <c r="J39" s="21">
        <f>VLOOKUP(B39,RMS!B:E,4,FALSE)</f>
        <v>46477.25</v>
      </c>
      <c r="K39" s="22">
        <f t="shared" si="1"/>
        <v>0</v>
      </c>
      <c r="L39" s="22">
        <f t="shared" si="2"/>
        <v>0</v>
      </c>
      <c r="M39" s="34"/>
    </row>
    <row r="40" spans="1:13" x14ac:dyDescent="0.15">
      <c r="A40" s="44"/>
      <c r="B40" s="12">
        <v>99</v>
      </c>
      <c r="C40" s="42" t="s">
        <v>35</v>
      </c>
      <c r="D40" s="42"/>
      <c r="E40" s="15">
        <f>VLOOKUP(C40,RA!B8:D70,3,0)</f>
        <v>22114.529299999998</v>
      </c>
      <c r="F40" s="25">
        <f>VLOOKUP(C40,RA!B8:I74,8,0)</f>
        <v>2271.9636999999998</v>
      </c>
      <c r="G40" s="16">
        <f t="shared" si="0"/>
        <v>19842.565599999998</v>
      </c>
      <c r="H40" s="27">
        <f>RA!J40</f>
        <v>0</v>
      </c>
      <c r="I40" s="20">
        <f>VLOOKUP(B40,RMS!B:D,3,FALSE)</f>
        <v>22114.5291581575</v>
      </c>
      <c r="J40" s="21">
        <f>VLOOKUP(B40,RMS!B:E,4,FALSE)</f>
        <v>19842.565191740399</v>
      </c>
      <c r="K40" s="22">
        <f t="shared" si="1"/>
        <v>1.4184249812387861E-4</v>
      </c>
      <c r="L40" s="22">
        <f t="shared" si="2"/>
        <v>4.0825959877111018E-4</v>
      </c>
      <c r="M40" s="34"/>
    </row>
  </sheetData>
  <mergeCells count="40"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37:D37"/>
    <mergeCell ref="C38:D38"/>
    <mergeCell ref="C40:D40"/>
    <mergeCell ref="C39:D39"/>
    <mergeCell ref="C10:D10"/>
    <mergeCell ref="C23:D23"/>
    <mergeCell ref="C24:D24"/>
    <mergeCell ref="C25:D25"/>
    <mergeCell ref="C26:D26"/>
    <mergeCell ref="C28:D28"/>
    <mergeCell ref="C2:D2"/>
    <mergeCell ref="C4:D4"/>
    <mergeCell ref="C5:D5"/>
    <mergeCell ref="C6:D6"/>
    <mergeCell ref="C7:D7"/>
    <mergeCell ref="A3:D3"/>
    <mergeCell ref="A4:A40"/>
    <mergeCell ref="C30:D30"/>
    <mergeCell ref="C32:D32"/>
    <mergeCell ref="C33:D33"/>
    <mergeCell ref="C34:D34"/>
    <mergeCell ref="C36:D36"/>
    <mergeCell ref="C31:D31"/>
    <mergeCell ref="C35:D35"/>
    <mergeCell ref="C29:D29"/>
    <mergeCell ref="C27:D27"/>
  </mergeCells>
  <phoneticPr fontId="23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45"/>
  <sheetViews>
    <sheetView workbookViewId="0">
      <selection sqref="A1:W45"/>
    </sheetView>
  </sheetViews>
  <sheetFormatPr defaultRowHeight="11.25" x14ac:dyDescent="0.15"/>
  <cols>
    <col min="1" max="1" width="7" style="39" customWidth="1"/>
    <col min="2" max="3" width="9" style="39"/>
    <col min="4" max="5" width="11.5" style="39" bestFit="1" customWidth="1"/>
    <col min="6" max="7" width="12.25" style="39" bestFit="1" customWidth="1"/>
    <col min="8" max="8" width="9" style="39"/>
    <col min="9" max="9" width="12.25" style="39" bestFit="1" customWidth="1"/>
    <col min="10" max="10" width="9" style="39"/>
    <col min="11" max="11" width="12.25" style="39" bestFit="1" customWidth="1"/>
    <col min="12" max="12" width="10.5" style="39" bestFit="1" customWidth="1"/>
    <col min="13" max="13" width="12.25" style="39" bestFit="1" customWidth="1"/>
    <col min="14" max="15" width="13.875" style="39" bestFit="1" customWidth="1"/>
    <col min="16" max="16" width="9.25" style="39" bestFit="1" customWidth="1"/>
    <col min="17" max="18" width="10.5" style="39" bestFit="1" customWidth="1"/>
    <col min="19" max="20" width="9" style="39"/>
    <col min="21" max="21" width="10.5" style="39" bestFit="1" customWidth="1"/>
    <col min="22" max="22" width="36" style="39" bestFit="1" customWidth="1"/>
    <col min="23" max="16384" width="9" style="39"/>
  </cols>
  <sheetData>
    <row r="1" spans="1:23" ht="12.75" x14ac:dyDescent="0.2">
      <c r="A1" s="47"/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59" t="s">
        <v>46</v>
      </c>
      <c r="W1" s="49"/>
    </row>
    <row r="2" spans="1:23" ht="12.75" x14ac:dyDescent="0.2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59"/>
      <c r="W2" s="49"/>
    </row>
    <row r="3" spans="1:23" ht="23.25" thickBot="1" x14ac:dyDescent="0.2">
      <c r="A3" s="47"/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60" t="s">
        <v>47</v>
      </c>
      <c r="W3" s="49"/>
    </row>
    <row r="4" spans="1:23" ht="15" thickTop="1" thickBot="1" x14ac:dyDescent="0.2">
      <c r="A4" s="48"/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58"/>
      <c r="W4" s="49"/>
    </row>
    <row r="5" spans="1:23" ht="15" thickTop="1" thickBot="1" x14ac:dyDescent="0.25">
      <c r="A5" s="61"/>
      <c r="B5" s="62"/>
      <c r="C5" s="63"/>
      <c r="D5" s="64" t="s">
        <v>0</v>
      </c>
      <c r="E5" s="64" t="s">
        <v>59</v>
      </c>
      <c r="F5" s="64" t="s">
        <v>60</v>
      </c>
      <c r="G5" s="64" t="s">
        <v>48</v>
      </c>
      <c r="H5" s="64" t="s">
        <v>49</v>
      </c>
      <c r="I5" s="64" t="s">
        <v>1</v>
      </c>
      <c r="J5" s="64" t="s">
        <v>2</v>
      </c>
      <c r="K5" s="64" t="s">
        <v>50</v>
      </c>
      <c r="L5" s="64" t="s">
        <v>51</v>
      </c>
      <c r="M5" s="64" t="s">
        <v>52</v>
      </c>
      <c r="N5" s="64" t="s">
        <v>53</v>
      </c>
      <c r="O5" s="64" t="s">
        <v>54</v>
      </c>
      <c r="P5" s="64" t="s">
        <v>61</v>
      </c>
      <c r="Q5" s="64" t="s">
        <v>62</v>
      </c>
      <c r="R5" s="64" t="s">
        <v>55</v>
      </c>
      <c r="S5" s="64" t="s">
        <v>56</v>
      </c>
      <c r="T5" s="64" t="s">
        <v>57</v>
      </c>
      <c r="U5" s="65" t="s">
        <v>58</v>
      </c>
      <c r="V5" s="58"/>
      <c r="W5" s="58"/>
    </row>
    <row r="6" spans="1:23" ht="14.25" thickBot="1" x14ac:dyDescent="0.2">
      <c r="A6" s="66" t="s">
        <v>3</v>
      </c>
      <c r="B6" s="50" t="s">
        <v>4</v>
      </c>
      <c r="C6" s="51"/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7"/>
      <c r="V6" s="58"/>
      <c r="W6" s="58"/>
    </row>
    <row r="7" spans="1:23" ht="14.25" thickBot="1" x14ac:dyDescent="0.2">
      <c r="A7" s="52" t="s">
        <v>5</v>
      </c>
      <c r="B7" s="53"/>
      <c r="C7" s="54"/>
      <c r="D7" s="68">
        <v>25749507.620499998</v>
      </c>
      <c r="E7" s="68">
        <v>24623991.386799999</v>
      </c>
      <c r="F7" s="69">
        <v>104.570811514754</v>
      </c>
      <c r="G7" s="68">
        <v>20137550.055599999</v>
      </c>
      <c r="H7" s="69">
        <v>27.868124719269801</v>
      </c>
      <c r="I7" s="68">
        <v>3004541.9026000001</v>
      </c>
      <c r="J7" s="69">
        <v>11.6683470102861</v>
      </c>
      <c r="K7" s="68">
        <v>958282.08059999999</v>
      </c>
      <c r="L7" s="69">
        <v>4.7586825505296</v>
      </c>
      <c r="M7" s="69">
        <v>2.1353418408062002</v>
      </c>
      <c r="N7" s="68">
        <v>248052400.9725</v>
      </c>
      <c r="O7" s="68">
        <v>5617061118.6416998</v>
      </c>
      <c r="P7" s="68">
        <v>1235692</v>
      </c>
      <c r="Q7" s="68">
        <v>961539</v>
      </c>
      <c r="R7" s="69">
        <v>28.5118960333382</v>
      </c>
      <c r="S7" s="68">
        <v>20.8381276406257</v>
      </c>
      <c r="T7" s="68">
        <v>19.236228528432001</v>
      </c>
      <c r="U7" s="70">
        <v>7.6873466744228498</v>
      </c>
      <c r="V7" s="58"/>
      <c r="W7" s="58"/>
    </row>
    <row r="8" spans="1:23" ht="14.25" thickBot="1" x14ac:dyDescent="0.2">
      <c r="A8" s="55">
        <v>42259</v>
      </c>
      <c r="B8" s="45" t="s">
        <v>6</v>
      </c>
      <c r="C8" s="46"/>
      <c r="D8" s="71">
        <v>1933382.3648999999</v>
      </c>
      <c r="E8" s="71">
        <v>889840.09620000003</v>
      </c>
      <c r="F8" s="72">
        <v>217.27301041573401</v>
      </c>
      <c r="G8" s="71">
        <v>954971.09759999998</v>
      </c>
      <c r="H8" s="72">
        <v>102.454542316402</v>
      </c>
      <c r="I8" s="71">
        <v>471710.58689999999</v>
      </c>
      <c r="J8" s="72">
        <v>24.398204693689699</v>
      </c>
      <c r="K8" s="71">
        <v>177475.14689999999</v>
      </c>
      <c r="L8" s="72">
        <v>18.584347457847102</v>
      </c>
      <c r="M8" s="72">
        <v>1.6578965851809599</v>
      </c>
      <c r="N8" s="71">
        <v>10951006.0243</v>
      </c>
      <c r="O8" s="71">
        <v>202696225.50690001</v>
      </c>
      <c r="P8" s="71">
        <v>52686</v>
      </c>
      <c r="Q8" s="71">
        <v>36419</v>
      </c>
      <c r="R8" s="72">
        <v>44.666245641011599</v>
      </c>
      <c r="S8" s="71">
        <v>36.696320937250903</v>
      </c>
      <c r="T8" s="71">
        <v>32.917865482303199</v>
      </c>
      <c r="U8" s="73">
        <v>10.2965511485707</v>
      </c>
      <c r="V8" s="58"/>
      <c r="W8" s="58"/>
    </row>
    <row r="9" spans="1:23" ht="12" customHeight="1" thickBot="1" x14ac:dyDescent="0.2">
      <c r="A9" s="56"/>
      <c r="B9" s="45" t="s">
        <v>7</v>
      </c>
      <c r="C9" s="46"/>
      <c r="D9" s="71">
        <v>248469.77919999999</v>
      </c>
      <c r="E9" s="71">
        <v>179396.30110000001</v>
      </c>
      <c r="F9" s="72">
        <v>138.50329002129001</v>
      </c>
      <c r="G9" s="71">
        <v>108541.2651</v>
      </c>
      <c r="H9" s="72">
        <v>128.91734214732301</v>
      </c>
      <c r="I9" s="71">
        <v>61619.649700000002</v>
      </c>
      <c r="J9" s="72">
        <v>24.799655675791701</v>
      </c>
      <c r="K9" s="71">
        <v>24366.133600000001</v>
      </c>
      <c r="L9" s="72">
        <v>22.448728211847602</v>
      </c>
      <c r="M9" s="72">
        <v>1.5289055174514801</v>
      </c>
      <c r="N9" s="71">
        <v>1708220.1007000001</v>
      </c>
      <c r="O9" s="71">
        <v>33691547.973700002</v>
      </c>
      <c r="P9" s="71">
        <v>12814</v>
      </c>
      <c r="Q9" s="71">
        <v>7116</v>
      </c>
      <c r="R9" s="72">
        <v>80.073074761101793</v>
      </c>
      <c r="S9" s="71">
        <v>19.390493148119202</v>
      </c>
      <c r="T9" s="71">
        <v>17.713808951658201</v>
      </c>
      <c r="U9" s="73">
        <v>8.6469394236300499</v>
      </c>
      <c r="V9" s="58"/>
      <c r="W9" s="58"/>
    </row>
    <row r="10" spans="1:23" ht="14.25" thickBot="1" x14ac:dyDescent="0.2">
      <c r="A10" s="56"/>
      <c r="B10" s="45" t="s">
        <v>8</v>
      </c>
      <c r="C10" s="46"/>
      <c r="D10" s="71">
        <v>358011.92729999998</v>
      </c>
      <c r="E10" s="71">
        <v>195731.70310000001</v>
      </c>
      <c r="F10" s="72">
        <v>182.909524430537</v>
      </c>
      <c r="G10" s="71">
        <v>123727.12179999999</v>
      </c>
      <c r="H10" s="72">
        <v>189.35606202713799</v>
      </c>
      <c r="I10" s="71">
        <v>93566.31</v>
      </c>
      <c r="J10" s="72">
        <v>26.134970056903999</v>
      </c>
      <c r="K10" s="71">
        <v>33430.996500000001</v>
      </c>
      <c r="L10" s="72">
        <v>27.0199419606963</v>
      </c>
      <c r="M10" s="72">
        <v>1.79878914168771</v>
      </c>
      <c r="N10" s="71">
        <v>2034028.5593999999</v>
      </c>
      <c r="O10" s="71">
        <v>52217616.686399996</v>
      </c>
      <c r="P10" s="71">
        <v>117999</v>
      </c>
      <c r="Q10" s="71">
        <v>89683</v>
      </c>
      <c r="R10" s="72">
        <v>31.5734308620363</v>
      </c>
      <c r="S10" s="71">
        <v>3.0340250959753901</v>
      </c>
      <c r="T10" s="71">
        <v>2.18448207687076</v>
      </c>
      <c r="U10" s="73">
        <v>28.000527096217699</v>
      </c>
      <c r="V10" s="58"/>
      <c r="W10" s="58"/>
    </row>
    <row r="11" spans="1:23" ht="14.25" thickBot="1" x14ac:dyDescent="0.2">
      <c r="A11" s="56"/>
      <c r="B11" s="45" t="s">
        <v>9</v>
      </c>
      <c r="C11" s="46"/>
      <c r="D11" s="71">
        <v>157879.82860000001</v>
      </c>
      <c r="E11" s="71">
        <v>72886.631399999998</v>
      </c>
      <c r="F11" s="72">
        <v>216.61013215655399</v>
      </c>
      <c r="G11" s="71">
        <v>71586.739000000001</v>
      </c>
      <c r="H11" s="72">
        <v>120.54340064295999</v>
      </c>
      <c r="I11" s="71">
        <v>37986.272199999999</v>
      </c>
      <c r="J11" s="72">
        <v>24.0602441343162</v>
      </c>
      <c r="K11" s="71">
        <v>17603.648700000002</v>
      </c>
      <c r="L11" s="72">
        <v>24.590655959339099</v>
      </c>
      <c r="M11" s="72">
        <v>1.1578635683635301</v>
      </c>
      <c r="N11" s="71">
        <v>855367.59050000005</v>
      </c>
      <c r="O11" s="71">
        <v>16899479.987799998</v>
      </c>
      <c r="P11" s="71">
        <v>6324</v>
      </c>
      <c r="Q11" s="71">
        <v>3882</v>
      </c>
      <c r="R11" s="72">
        <v>62.905718701700202</v>
      </c>
      <c r="S11" s="71">
        <v>24.9651847881088</v>
      </c>
      <c r="T11" s="71">
        <v>23.946121071612598</v>
      </c>
      <c r="U11" s="73">
        <v>4.0819394094034998</v>
      </c>
      <c r="V11" s="58"/>
      <c r="W11" s="58"/>
    </row>
    <row r="12" spans="1:23" ht="14.25" thickBot="1" x14ac:dyDescent="0.2">
      <c r="A12" s="56"/>
      <c r="B12" s="45" t="s">
        <v>10</v>
      </c>
      <c r="C12" s="46"/>
      <c r="D12" s="71">
        <v>848240.59499999997</v>
      </c>
      <c r="E12" s="71">
        <v>338647.56880000001</v>
      </c>
      <c r="F12" s="72">
        <v>250.47886745673301</v>
      </c>
      <c r="G12" s="71">
        <v>264997.8677</v>
      </c>
      <c r="H12" s="72">
        <v>220.09336617013099</v>
      </c>
      <c r="I12" s="71">
        <v>182855.01149999999</v>
      </c>
      <c r="J12" s="72">
        <v>21.5569748226917</v>
      </c>
      <c r="K12" s="71">
        <v>8933.2618000000002</v>
      </c>
      <c r="L12" s="72">
        <v>3.37106931370226</v>
      </c>
      <c r="M12" s="72">
        <v>19.4690084757171</v>
      </c>
      <c r="N12" s="71">
        <v>4467534.6960000005</v>
      </c>
      <c r="O12" s="71">
        <v>60102451.013899997</v>
      </c>
      <c r="P12" s="71">
        <v>9317</v>
      </c>
      <c r="Q12" s="71">
        <v>6250</v>
      </c>
      <c r="R12" s="72">
        <v>49.072000000000003</v>
      </c>
      <c r="S12" s="71">
        <v>91.042244821294403</v>
      </c>
      <c r="T12" s="71">
        <v>86.564329568000005</v>
      </c>
      <c r="U12" s="73">
        <v>4.9185026820066202</v>
      </c>
      <c r="V12" s="58"/>
      <c r="W12" s="58"/>
    </row>
    <row r="13" spans="1:23" ht="14.25" thickBot="1" x14ac:dyDescent="0.2">
      <c r="A13" s="56"/>
      <c r="B13" s="45" t="s">
        <v>11</v>
      </c>
      <c r="C13" s="46"/>
      <c r="D13" s="71">
        <v>1156865.4850000001</v>
      </c>
      <c r="E13" s="71">
        <v>432937.60969999997</v>
      </c>
      <c r="F13" s="72">
        <v>267.21297921001599</v>
      </c>
      <c r="G13" s="71">
        <v>280315.11849999998</v>
      </c>
      <c r="H13" s="72">
        <v>312.70178047853</v>
      </c>
      <c r="I13" s="71">
        <v>293005.64409999998</v>
      </c>
      <c r="J13" s="72">
        <v>25.3275465383946</v>
      </c>
      <c r="K13" s="71">
        <v>69652.298599999995</v>
      </c>
      <c r="L13" s="72">
        <v>24.847856573957898</v>
      </c>
      <c r="M13" s="72">
        <v>3.2066902311821202</v>
      </c>
      <c r="N13" s="71">
        <v>5253657.9649999999</v>
      </c>
      <c r="O13" s="71">
        <v>92654137.318700001</v>
      </c>
      <c r="P13" s="71">
        <v>28468</v>
      </c>
      <c r="Q13" s="71">
        <v>17470</v>
      </c>
      <c r="R13" s="72">
        <v>62.9536348025186</v>
      </c>
      <c r="S13" s="71">
        <v>40.637399360685698</v>
      </c>
      <c r="T13" s="71">
        <v>35.921013308528899</v>
      </c>
      <c r="U13" s="73">
        <v>11.606023334061099</v>
      </c>
      <c r="V13" s="58"/>
      <c r="W13" s="58"/>
    </row>
    <row r="14" spans="1:23" ht="14.25" thickBot="1" x14ac:dyDescent="0.2">
      <c r="A14" s="56"/>
      <c r="B14" s="45" t="s">
        <v>12</v>
      </c>
      <c r="C14" s="46"/>
      <c r="D14" s="71">
        <v>438730.26160000003</v>
      </c>
      <c r="E14" s="71">
        <v>206772.05119999999</v>
      </c>
      <c r="F14" s="72">
        <v>212.18064001098401</v>
      </c>
      <c r="G14" s="71">
        <v>112541.2883</v>
      </c>
      <c r="H14" s="72">
        <v>289.83938093056298</v>
      </c>
      <c r="I14" s="71">
        <v>101359.5447</v>
      </c>
      <c r="J14" s="72">
        <v>23.102929880048201</v>
      </c>
      <c r="K14" s="71">
        <v>20213.544000000002</v>
      </c>
      <c r="L14" s="72">
        <v>17.9610028508977</v>
      </c>
      <c r="M14" s="72">
        <v>4.0144370873311503</v>
      </c>
      <c r="N14" s="71">
        <v>1929144.9240000001</v>
      </c>
      <c r="O14" s="71">
        <v>47623504.086900003</v>
      </c>
      <c r="P14" s="71">
        <v>6729</v>
      </c>
      <c r="Q14" s="71">
        <v>3489</v>
      </c>
      <c r="R14" s="72">
        <v>92.8632846087704</v>
      </c>
      <c r="S14" s="71">
        <v>65.199919988111205</v>
      </c>
      <c r="T14" s="71">
        <v>65.354199226139301</v>
      </c>
      <c r="U14" s="73">
        <v>-0.23662488858307801</v>
      </c>
      <c r="V14" s="58"/>
      <c r="W14" s="58"/>
    </row>
    <row r="15" spans="1:23" ht="14.25" thickBot="1" x14ac:dyDescent="0.2">
      <c r="A15" s="56"/>
      <c r="B15" s="45" t="s">
        <v>13</v>
      </c>
      <c r="C15" s="46"/>
      <c r="D15" s="71">
        <v>453697.04670000001</v>
      </c>
      <c r="E15" s="71">
        <v>176341.79120000001</v>
      </c>
      <c r="F15" s="72">
        <v>257.282770926056</v>
      </c>
      <c r="G15" s="71">
        <v>280492.01640000002</v>
      </c>
      <c r="H15" s="72">
        <v>61.7504314465045</v>
      </c>
      <c r="I15" s="71">
        <v>90043.008100000006</v>
      </c>
      <c r="J15" s="72">
        <v>19.846505229631699</v>
      </c>
      <c r="K15" s="71">
        <v>-31460.5949</v>
      </c>
      <c r="L15" s="72">
        <v>-11.216217596416399</v>
      </c>
      <c r="M15" s="72">
        <v>-3.86208853920941</v>
      </c>
      <c r="N15" s="71">
        <v>1696753.7392</v>
      </c>
      <c r="O15" s="71">
        <v>37052101.617299996</v>
      </c>
      <c r="P15" s="71">
        <v>11448</v>
      </c>
      <c r="Q15" s="71">
        <v>6488</v>
      </c>
      <c r="R15" s="72">
        <v>76.448828606658495</v>
      </c>
      <c r="S15" s="71">
        <v>39.631118684486403</v>
      </c>
      <c r="T15" s="71">
        <v>32.779640351418003</v>
      </c>
      <c r="U15" s="73">
        <v>17.288127513166501</v>
      </c>
      <c r="V15" s="58"/>
      <c r="W15" s="58"/>
    </row>
    <row r="16" spans="1:23" ht="14.25" thickBot="1" x14ac:dyDescent="0.2">
      <c r="A16" s="56"/>
      <c r="B16" s="45" t="s">
        <v>14</v>
      </c>
      <c r="C16" s="46"/>
      <c r="D16" s="71">
        <v>1255207.4195999999</v>
      </c>
      <c r="E16" s="71">
        <v>1269335.4887000001</v>
      </c>
      <c r="F16" s="72">
        <v>98.886971236070195</v>
      </c>
      <c r="G16" s="71">
        <v>882356.45600000001</v>
      </c>
      <c r="H16" s="72">
        <v>42.2562742148735</v>
      </c>
      <c r="I16" s="71">
        <v>37213.880100000002</v>
      </c>
      <c r="J16" s="72">
        <v>2.96475941098715</v>
      </c>
      <c r="K16" s="71">
        <v>49275.556600000004</v>
      </c>
      <c r="L16" s="72">
        <v>5.5845408355010697</v>
      </c>
      <c r="M16" s="72">
        <v>-0.244780116801359</v>
      </c>
      <c r="N16" s="71">
        <v>13073020.3542</v>
      </c>
      <c r="O16" s="71">
        <v>281522829.57370001</v>
      </c>
      <c r="P16" s="71">
        <v>58397</v>
      </c>
      <c r="Q16" s="71">
        <v>46046</v>
      </c>
      <c r="R16" s="72">
        <v>26.823176823176802</v>
      </c>
      <c r="S16" s="71">
        <v>21.494381896330299</v>
      </c>
      <c r="T16" s="71">
        <v>19.870733692394602</v>
      </c>
      <c r="U16" s="73">
        <v>7.5538259800479803</v>
      </c>
      <c r="V16" s="58"/>
      <c r="W16" s="58"/>
    </row>
    <row r="17" spans="1:23" ht="12" thickBot="1" x14ac:dyDescent="0.2">
      <c r="A17" s="56"/>
      <c r="B17" s="45" t="s">
        <v>15</v>
      </c>
      <c r="C17" s="46"/>
      <c r="D17" s="71">
        <v>768375.41390000004</v>
      </c>
      <c r="E17" s="71">
        <v>1263809.4106000001</v>
      </c>
      <c r="F17" s="72">
        <v>60.798361481990398</v>
      </c>
      <c r="G17" s="71">
        <v>610961.72609999997</v>
      </c>
      <c r="H17" s="72">
        <v>25.764901642011399</v>
      </c>
      <c r="I17" s="71">
        <v>125472.75109999999</v>
      </c>
      <c r="J17" s="72">
        <v>16.329615553827399</v>
      </c>
      <c r="K17" s="71">
        <v>-26086.596399999999</v>
      </c>
      <c r="L17" s="72">
        <v>-4.2697595095720002</v>
      </c>
      <c r="M17" s="72">
        <v>-5.8098551906142903</v>
      </c>
      <c r="N17" s="71">
        <v>8176518.0988999996</v>
      </c>
      <c r="O17" s="71">
        <v>260406992.89649999</v>
      </c>
      <c r="P17" s="71">
        <v>19403</v>
      </c>
      <c r="Q17" s="71">
        <v>15606</v>
      </c>
      <c r="R17" s="72">
        <v>24.330385749070899</v>
      </c>
      <c r="S17" s="71">
        <v>39.600856254187498</v>
      </c>
      <c r="T17" s="71">
        <v>42.376388248109699</v>
      </c>
      <c r="U17" s="73">
        <v>-7.0087676289290197</v>
      </c>
      <c r="V17" s="40"/>
      <c r="W17" s="40"/>
    </row>
    <row r="18" spans="1:23" ht="12" thickBot="1" x14ac:dyDescent="0.2">
      <c r="A18" s="56"/>
      <c r="B18" s="45" t="s">
        <v>16</v>
      </c>
      <c r="C18" s="46"/>
      <c r="D18" s="71">
        <v>2089510.7304</v>
      </c>
      <c r="E18" s="71">
        <v>2521987.6970000002</v>
      </c>
      <c r="F18" s="72">
        <v>82.851741619737197</v>
      </c>
      <c r="G18" s="71">
        <v>1325958.2852</v>
      </c>
      <c r="H18" s="72">
        <v>57.584952235871498</v>
      </c>
      <c r="I18" s="71">
        <v>286074.21179999999</v>
      </c>
      <c r="J18" s="72">
        <v>13.6909663893057</v>
      </c>
      <c r="K18" s="71">
        <v>203809.61660000001</v>
      </c>
      <c r="L18" s="72">
        <v>15.370741212213799</v>
      </c>
      <c r="M18" s="72">
        <v>0.40363451230789499</v>
      </c>
      <c r="N18" s="71">
        <v>20359961.448399998</v>
      </c>
      <c r="O18" s="71">
        <v>605426809.78190005</v>
      </c>
      <c r="P18" s="71">
        <v>104179</v>
      </c>
      <c r="Q18" s="71">
        <v>72052</v>
      </c>
      <c r="R18" s="72">
        <v>44.588630433575801</v>
      </c>
      <c r="S18" s="71">
        <v>20.056928271532701</v>
      </c>
      <c r="T18" s="71">
        <v>19.826084168378401</v>
      </c>
      <c r="U18" s="73">
        <v>1.15094445185757</v>
      </c>
      <c r="V18" s="40"/>
      <c r="W18" s="40"/>
    </row>
    <row r="19" spans="1:23" ht="12" thickBot="1" x14ac:dyDescent="0.2">
      <c r="A19" s="56"/>
      <c r="B19" s="45" t="s">
        <v>17</v>
      </c>
      <c r="C19" s="46"/>
      <c r="D19" s="71">
        <v>614401.70990000002</v>
      </c>
      <c r="E19" s="71">
        <v>763298.12840000005</v>
      </c>
      <c r="F19" s="72">
        <v>80.493019311849807</v>
      </c>
      <c r="G19" s="71">
        <v>418127.64679999999</v>
      </c>
      <c r="H19" s="72">
        <v>46.941182818720002</v>
      </c>
      <c r="I19" s="71">
        <v>37678.486100000002</v>
      </c>
      <c r="J19" s="72">
        <v>6.1325490298737204</v>
      </c>
      <c r="K19" s="71">
        <v>42182.981899999999</v>
      </c>
      <c r="L19" s="72">
        <v>10.0885416744942</v>
      </c>
      <c r="M19" s="72">
        <v>-0.106784669957152</v>
      </c>
      <c r="N19" s="71">
        <v>9757839.0559999999</v>
      </c>
      <c r="O19" s="71">
        <v>183108270.28510001</v>
      </c>
      <c r="P19" s="71">
        <v>14066</v>
      </c>
      <c r="Q19" s="71">
        <v>10341</v>
      </c>
      <c r="R19" s="72">
        <v>36.021661348032097</v>
      </c>
      <c r="S19" s="71">
        <v>43.679916813593103</v>
      </c>
      <c r="T19" s="71">
        <v>47.705952025916297</v>
      </c>
      <c r="U19" s="73">
        <v>-9.2171311348979099</v>
      </c>
      <c r="V19" s="40"/>
      <c r="W19" s="40"/>
    </row>
    <row r="20" spans="1:23" ht="12" thickBot="1" x14ac:dyDescent="0.2">
      <c r="A20" s="56"/>
      <c r="B20" s="45" t="s">
        <v>18</v>
      </c>
      <c r="C20" s="46"/>
      <c r="D20" s="71">
        <v>1405246.2178</v>
      </c>
      <c r="E20" s="71">
        <v>1401385.0682000001</v>
      </c>
      <c r="F20" s="72">
        <v>100.275523814804</v>
      </c>
      <c r="G20" s="71">
        <v>847765.73930000002</v>
      </c>
      <c r="H20" s="72">
        <v>65.758788384195796</v>
      </c>
      <c r="I20" s="71">
        <v>61830.731599999999</v>
      </c>
      <c r="J20" s="72">
        <v>4.3999927426810501</v>
      </c>
      <c r="K20" s="71">
        <v>53510.770199999999</v>
      </c>
      <c r="L20" s="72">
        <v>6.3119760234925097</v>
      </c>
      <c r="M20" s="72">
        <v>0.155481996781276</v>
      </c>
      <c r="N20" s="71">
        <v>15952525.8391</v>
      </c>
      <c r="O20" s="71">
        <v>302017528.60030001</v>
      </c>
      <c r="P20" s="71">
        <v>51486</v>
      </c>
      <c r="Q20" s="71">
        <v>41018</v>
      </c>
      <c r="R20" s="72">
        <v>25.520503193719801</v>
      </c>
      <c r="S20" s="71">
        <v>27.293753987491801</v>
      </c>
      <c r="T20" s="71">
        <v>25.652020186259701</v>
      </c>
      <c r="U20" s="73">
        <v>6.0150531216205803</v>
      </c>
      <c r="V20" s="40"/>
      <c r="W20" s="40"/>
    </row>
    <row r="21" spans="1:23" ht="12" thickBot="1" x14ac:dyDescent="0.2">
      <c r="A21" s="56"/>
      <c r="B21" s="45" t="s">
        <v>19</v>
      </c>
      <c r="C21" s="46"/>
      <c r="D21" s="71">
        <v>413872.98969999998</v>
      </c>
      <c r="E21" s="71">
        <v>527260.72730000003</v>
      </c>
      <c r="F21" s="72">
        <v>78.494939651463</v>
      </c>
      <c r="G21" s="71">
        <v>325978.64929999999</v>
      </c>
      <c r="H21" s="72">
        <v>26.963220011108898</v>
      </c>
      <c r="I21" s="71">
        <v>52729.7523</v>
      </c>
      <c r="J21" s="72">
        <v>12.740563799107001</v>
      </c>
      <c r="K21" s="71">
        <v>33557.958299999998</v>
      </c>
      <c r="L21" s="72">
        <v>10.2945264581167</v>
      </c>
      <c r="M21" s="72">
        <v>0.57130394610449198</v>
      </c>
      <c r="N21" s="71">
        <v>4916058.7105999999</v>
      </c>
      <c r="O21" s="71">
        <v>112052871.74259999</v>
      </c>
      <c r="P21" s="71">
        <v>36121</v>
      </c>
      <c r="Q21" s="71">
        <v>27795</v>
      </c>
      <c r="R21" s="72">
        <v>29.955027882712699</v>
      </c>
      <c r="S21" s="71">
        <v>11.457960457905401</v>
      </c>
      <c r="T21" s="71">
        <v>11.401354545781601</v>
      </c>
      <c r="U21" s="73">
        <v>0.49403130977557302</v>
      </c>
      <c r="V21" s="40"/>
      <c r="W21" s="40"/>
    </row>
    <row r="22" spans="1:23" ht="12" thickBot="1" x14ac:dyDescent="0.2">
      <c r="A22" s="56"/>
      <c r="B22" s="45" t="s">
        <v>20</v>
      </c>
      <c r="C22" s="46"/>
      <c r="D22" s="71">
        <v>1589295.8796999999</v>
      </c>
      <c r="E22" s="71">
        <v>1696130.1695000001</v>
      </c>
      <c r="F22" s="72">
        <v>93.7012918158579</v>
      </c>
      <c r="G22" s="71">
        <v>1153541.2074</v>
      </c>
      <c r="H22" s="72">
        <v>37.775388473738197</v>
      </c>
      <c r="I22" s="71">
        <v>193389.46160000001</v>
      </c>
      <c r="J22" s="72">
        <v>12.168247842969601</v>
      </c>
      <c r="K22" s="71">
        <v>115252.08440000001</v>
      </c>
      <c r="L22" s="72">
        <v>9.9911545127867605</v>
      </c>
      <c r="M22" s="72">
        <v>0.67796931922560499</v>
      </c>
      <c r="N22" s="71">
        <v>18689181.2095</v>
      </c>
      <c r="O22" s="71">
        <v>376087961.96020001</v>
      </c>
      <c r="P22" s="71">
        <v>95957</v>
      </c>
      <c r="Q22" s="71">
        <v>75478</v>
      </c>
      <c r="R22" s="72">
        <v>27.132409443811401</v>
      </c>
      <c r="S22" s="71">
        <v>16.562584070990098</v>
      </c>
      <c r="T22" s="71">
        <v>16.250227626593201</v>
      </c>
      <c r="U22" s="73">
        <v>1.8859161291386199</v>
      </c>
      <c r="V22" s="40"/>
      <c r="W22" s="40"/>
    </row>
    <row r="23" spans="1:23" ht="12" thickBot="1" x14ac:dyDescent="0.2">
      <c r="A23" s="56"/>
      <c r="B23" s="45" t="s">
        <v>21</v>
      </c>
      <c r="C23" s="46"/>
      <c r="D23" s="71">
        <v>4063616.5891999998</v>
      </c>
      <c r="E23" s="71">
        <v>4008222.6480999999</v>
      </c>
      <c r="F23" s="72">
        <v>101.382007586985</v>
      </c>
      <c r="G23" s="71">
        <v>2946282.1228999998</v>
      </c>
      <c r="H23" s="72">
        <v>37.923539555683099</v>
      </c>
      <c r="I23" s="71">
        <v>93624.323499999999</v>
      </c>
      <c r="J23" s="72">
        <v>2.3039654811142398</v>
      </c>
      <c r="K23" s="71">
        <v>273788.61719999998</v>
      </c>
      <c r="L23" s="72">
        <v>9.2926816163318495</v>
      </c>
      <c r="M23" s="72">
        <v>-0.65804157799734897</v>
      </c>
      <c r="N23" s="71">
        <v>41517320.8759</v>
      </c>
      <c r="O23" s="71">
        <v>808578941.84300005</v>
      </c>
      <c r="P23" s="71">
        <v>104205</v>
      </c>
      <c r="Q23" s="71">
        <v>83496</v>
      </c>
      <c r="R23" s="72">
        <v>24.8023857430296</v>
      </c>
      <c r="S23" s="71">
        <v>38.996368592677896</v>
      </c>
      <c r="T23" s="71">
        <v>32.581630387084402</v>
      </c>
      <c r="U23" s="73">
        <v>16.449578350733798</v>
      </c>
      <c r="V23" s="40"/>
      <c r="W23" s="40"/>
    </row>
    <row r="24" spans="1:23" ht="12" thickBot="1" x14ac:dyDescent="0.2">
      <c r="A24" s="56"/>
      <c r="B24" s="45" t="s">
        <v>22</v>
      </c>
      <c r="C24" s="46"/>
      <c r="D24" s="71">
        <v>328932.05219999998</v>
      </c>
      <c r="E24" s="71">
        <v>371938.29249999998</v>
      </c>
      <c r="F24" s="72">
        <v>88.437264684167999</v>
      </c>
      <c r="G24" s="71">
        <v>207782.62160000001</v>
      </c>
      <c r="H24" s="72">
        <v>58.305853332250003</v>
      </c>
      <c r="I24" s="71">
        <v>54597.479800000001</v>
      </c>
      <c r="J24" s="72">
        <v>16.598406702793199</v>
      </c>
      <c r="K24" s="71">
        <v>38125.317000000003</v>
      </c>
      <c r="L24" s="72">
        <v>18.348655294856499</v>
      </c>
      <c r="M24" s="72">
        <v>0.432053136764738</v>
      </c>
      <c r="N24" s="71">
        <v>3181894.6524</v>
      </c>
      <c r="O24" s="71">
        <v>75404138.823300004</v>
      </c>
      <c r="P24" s="71">
        <v>31711</v>
      </c>
      <c r="Q24" s="71">
        <v>24653</v>
      </c>
      <c r="R24" s="72">
        <v>28.629375735204601</v>
      </c>
      <c r="S24" s="71">
        <v>10.372806035760499</v>
      </c>
      <c r="T24" s="71">
        <v>10.067982979759099</v>
      </c>
      <c r="U24" s="73">
        <v>2.9386749829363699</v>
      </c>
      <c r="V24" s="40"/>
      <c r="W24" s="40"/>
    </row>
    <row r="25" spans="1:23" ht="12" thickBot="1" x14ac:dyDescent="0.2">
      <c r="A25" s="56"/>
      <c r="B25" s="45" t="s">
        <v>23</v>
      </c>
      <c r="C25" s="46"/>
      <c r="D25" s="71">
        <v>360322.30969999998</v>
      </c>
      <c r="E25" s="71">
        <v>414660.95030000003</v>
      </c>
      <c r="F25" s="72">
        <v>86.895645572440102</v>
      </c>
      <c r="G25" s="71">
        <v>228864.86350000001</v>
      </c>
      <c r="H25" s="72">
        <v>57.438893934891802</v>
      </c>
      <c r="I25" s="71">
        <v>30535.509600000001</v>
      </c>
      <c r="J25" s="72">
        <v>8.4744987412584791</v>
      </c>
      <c r="K25" s="71">
        <v>17625.564999999999</v>
      </c>
      <c r="L25" s="72">
        <v>7.70129793208734</v>
      </c>
      <c r="M25" s="72">
        <v>0.73245564610269198</v>
      </c>
      <c r="N25" s="71">
        <v>3412139.1560999998</v>
      </c>
      <c r="O25" s="71">
        <v>82439326.034199998</v>
      </c>
      <c r="P25" s="71">
        <v>25823</v>
      </c>
      <c r="Q25" s="71">
        <v>20127</v>
      </c>
      <c r="R25" s="72">
        <v>28.300293138570101</v>
      </c>
      <c r="S25" s="71">
        <v>13.9535417922008</v>
      </c>
      <c r="T25" s="71">
        <v>14.0243918119938</v>
      </c>
      <c r="U25" s="73">
        <v>-0.50775653126784903</v>
      </c>
      <c r="V25" s="40"/>
      <c r="W25" s="40"/>
    </row>
    <row r="26" spans="1:23" ht="12" thickBot="1" x14ac:dyDescent="0.2">
      <c r="A26" s="56"/>
      <c r="B26" s="45" t="s">
        <v>24</v>
      </c>
      <c r="C26" s="46"/>
      <c r="D26" s="71">
        <v>603493.1594</v>
      </c>
      <c r="E26" s="71">
        <v>743580.19290000002</v>
      </c>
      <c r="F26" s="72">
        <v>81.160467312388505</v>
      </c>
      <c r="G26" s="71">
        <v>517581.41940000001</v>
      </c>
      <c r="H26" s="72">
        <v>16.598690907334401</v>
      </c>
      <c r="I26" s="71">
        <v>127796.1609</v>
      </c>
      <c r="J26" s="72">
        <v>21.176074477307498</v>
      </c>
      <c r="K26" s="71">
        <v>96224.017699999997</v>
      </c>
      <c r="L26" s="72">
        <v>18.5910881058185</v>
      </c>
      <c r="M26" s="72">
        <v>0.328110839213067</v>
      </c>
      <c r="N26" s="71">
        <v>5929829.8140000002</v>
      </c>
      <c r="O26" s="71">
        <v>173895401.63069999</v>
      </c>
      <c r="P26" s="71">
        <v>44635</v>
      </c>
      <c r="Q26" s="71">
        <v>37744</v>
      </c>
      <c r="R26" s="72">
        <v>18.257206443408201</v>
      </c>
      <c r="S26" s="71">
        <v>13.520626400806499</v>
      </c>
      <c r="T26" s="71">
        <v>13.211980958563</v>
      </c>
      <c r="U26" s="73">
        <v>2.2827747257714202</v>
      </c>
      <c r="V26" s="40"/>
      <c r="W26" s="40"/>
    </row>
    <row r="27" spans="1:23" ht="12" thickBot="1" x14ac:dyDescent="0.2">
      <c r="A27" s="56"/>
      <c r="B27" s="45" t="s">
        <v>25</v>
      </c>
      <c r="C27" s="46"/>
      <c r="D27" s="71">
        <v>367581.93560000003</v>
      </c>
      <c r="E27" s="71">
        <v>371002.22710000002</v>
      </c>
      <c r="F27" s="72">
        <v>99.078094078643304</v>
      </c>
      <c r="G27" s="71">
        <v>176410.70389999999</v>
      </c>
      <c r="H27" s="72">
        <v>108.367138429631</v>
      </c>
      <c r="I27" s="71">
        <v>105324.8944</v>
      </c>
      <c r="J27" s="72">
        <v>28.653446809914499</v>
      </c>
      <c r="K27" s="71">
        <v>52278.262499999997</v>
      </c>
      <c r="L27" s="72">
        <v>29.6344050243314</v>
      </c>
      <c r="M27" s="72">
        <v>1.0146976843386899</v>
      </c>
      <c r="N27" s="71">
        <v>3413784.2129000002</v>
      </c>
      <c r="O27" s="71">
        <v>67860921.406000003</v>
      </c>
      <c r="P27" s="71">
        <v>43186</v>
      </c>
      <c r="Q27" s="71">
        <v>32347</v>
      </c>
      <c r="R27" s="72">
        <v>33.508517018579802</v>
      </c>
      <c r="S27" s="71">
        <v>8.5115994905756498</v>
      </c>
      <c r="T27" s="71">
        <v>8.2924094444616205</v>
      </c>
      <c r="U27" s="73">
        <v>2.57519219926554</v>
      </c>
      <c r="V27" s="40"/>
      <c r="W27" s="40"/>
    </row>
    <row r="28" spans="1:23" ht="12" thickBot="1" x14ac:dyDescent="0.2">
      <c r="A28" s="56"/>
      <c r="B28" s="45" t="s">
        <v>26</v>
      </c>
      <c r="C28" s="46"/>
      <c r="D28" s="71">
        <v>1203609.7867999999</v>
      </c>
      <c r="E28" s="71">
        <v>1487742.8126999999</v>
      </c>
      <c r="F28" s="72">
        <v>80.901737620607506</v>
      </c>
      <c r="G28" s="71">
        <v>826028.24750000006</v>
      </c>
      <c r="H28" s="72">
        <v>45.7104875581146</v>
      </c>
      <c r="I28" s="71">
        <v>70212.839000000007</v>
      </c>
      <c r="J28" s="72">
        <v>5.8335217750823301</v>
      </c>
      <c r="K28" s="71">
        <v>24044.074499999999</v>
      </c>
      <c r="L28" s="72">
        <v>2.9108053595951602</v>
      </c>
      <c r="M28" s="72">
        <v>1.9201722445170399</v>
      </c>
      <c r="N28" s="71">
        <v>12082131.142000001</v>
      </c>
      <c r="O28" s="71">
        <v>240800685.72729999</v>
      </c>
      <c r="P28" s="71">
        <v>53874</v>
      </c>
      <c r="Q28" s="71">
        <v>43394</v>
      </c>
      <c r="R28" s="72">
        <v>24.150804258653299</v>
      </c>
      <c r="S28" s="71">
        <v>22.3411995916398</v>
      </c>
      <c r="T28" s="71">
        <v>21.3731487509794</v>
      </c>
      <c r="U28" s="73">
        <v>4.3330298209349802</v>
      </c>
      <c r="V28" s="40"/>
      <c r="W28" s="40"/>
    </row>
    <row r="29" spans="1:23" ht="12" thickBot="1" x14ac:dyDescent="0.2">
      <c r="A29" s="56"/>
      <c r="B29" s="45" t="s">
        <v>27</v>
      </c>
      <c r="C29" s="46"/>
      <c r="D29" s="71">
        <v>788491.41729999997</v>
      </c>
      <c r="E29" s="71">
        <v>897677.77679999999</v>
      </c>
      <c r="F29" s="72">
        <v>87.836798200661505</v>
      </c>
      <c r="G29" s="71">
        <v>623180.62049999996</v>
      </c>
      <c r="H29" s="72">
        <v>26.526947623526102</v>
      </c>
      <c r="I29" s="71">
        <v>130275.9951</v>
      </c>
      <c r="J29" s="72">
        <v>16.522183024654701</v>
      </c>
      <c r="K29" s="71">
        <v>74696.558300000004</v>
      </c>
      <c r="L29" s="72">
        <v>11.986341654859</v>
      </c>
      <c r="M29" s="72">
        <v>0.74406958051238603</v>
      </c>
      <c r="N29" s="71">
        <v>8580936.1789999995</v>
      </c>
      <c r="O29" s="71">
        <v>178346962.2335</v>
      </c>
      <c r="P29" s="71">
        <v>117186</v>
      </c>
      <c r="Q29" s="71">
        <v>104821</v>
      </c>
      <c r="R29" s="72">
        <v>11.796300359660799</v>
      </c>
      <c r="S29" s="71">
        <v>6.7285462196849499</v>
      </c>
      <c r="T29" s="71">
        <v>6.5389443766039301</v>
      </c>
      <c r="U29" s="73">
        <v>2.8178723440484701</v>
      </c>
      <c r="V29" s="40"/>
      <c r="W29" s="40"/>
    </row>
    <row r="30" spans="1:23" ht="12" thickBot="1" x14ac:dyDescent="0.2">
      <c r="A30" s="56"/>
      <c r="B30" s="45" t="s">
        <v>28</v>
      </c>
      <c r="C30" s="46"/>
      <c r="D30" s="71">
        <v>1351969.737</v>
      </c>
      <c r="E30" s="71">
        <v>1486919.5604999999</v>
      </c>
      <c r="F30" s="72">
        <v>90.924201477676405</v>
      </c>
      <c r="G30" s="71">
        <v>1106594.1336000001</v>
      </c>
      <c r="H30" s="72">
        <v>22.173947606403601</v>
      </c>
      <c r="I30" s="71">
        <v>173153.25889999999</v>
      </c>
      <c r="J30" s="72">
        <v>12.8074803866708</v>
      </c>
      <c r="K30" s="71">
        <v>108158.20759999999</v>
      </c>
      <c r="L30" s="72">
        <v>9.7739726170549108</v>
      </c>
      <c r="M30" s="72">
        <v>0.60092574333674498</v>
      </c>
      <c r="N30" s="71">
        <v>14290579.692199999</v>
      </c>
      <c r="O30" s="71">
        <v>327938587.43440002</v>
      </c>
      <c r="P30" s="71">
        <v>103853</v>
      </c>
      <c r="Q30" s="71">
        <v>86915</v>
      </c>
      <c r="R30" s="72">
        <v>19.488005522637099</v>
      </c>
      <c r="S30" s="71">
        <v>13.0181096068481</v>
      </c>
      <c r="T30" s="71">
        <v>12.779596464361701</v>
      </c>
      <c r="U30" s="73">
        <v>1.8321641904208299</v>
      </c>
      <c r="V30" s="40"/>
      <c r="W30" s="40"/>
    </row>
    <row r="31" spans="1:23" ht="12" thickBot="1" x14ac:dyDescent="0.2">
      <c r="A31" s="56"/>
      <c r="B31" s="45" t="s">
        <v>29</v>
      </c>
      <c r="C31" s="46"/>
      <c r="D31" s="71">
        <v>1266992.7604</v>
      </c>
      <c r="E31" s="71">
        <v>1172768.3659999999</v>
      </c>
      <c r="F31" s="72">
        <v>108.034356752082</v>
      </c>
      <c r="G31" s="71">
        <v>809305.70059999998</v>
      </c>
      <c r="H31" s="72">
        <v>56.553050282567099</v>
      </c>
      <c r="I31" s="71">
        <v>31813.203699999998</v>
      </c>
      <c r="J31" s="72">
        <v>2.5109222952431298</v>
      </c>
      <c r="K31" s="71">
        <v>14533.570400000001</v>
      </c>
      <c r="L31" s="72">
        <v>1.7958072443114099</v>
      </c>
      <c r="M31" s="72">
        <v>1.18894620003354</v>
      </c>
      <c r="N31" s="71">
        <v>13290521.858100001</v>
      </c>
      <c r="O31" s="71">
        <v>307505533.8987</v>
      </c>
      <c r="P31" s="71">
        <v>40438</v>
      </c>
      <c r="Q31" s="71">
        <v>32930</v>
      </c>
      <c r="R31" s="72">
        <v>22.799878530215601</v>
      </c>
      <c r="S31" s="71">
        <v>31.331736495375601</v>
      </c>
      <c r="T31" s="71">
        <v>32.046004837534198</v>
      </c>
      <c r="U31" s="73">
        <v>-2.2796959953494902</v>
      </c>
      <c r="V31" s="40"/>
      <c r="W31" s="40"/>
    </row>
    <row r="32" spans="1:23" ht="12" thickBot="1" x14ac:dyDescent="0.2">
      <c r="A32" s="56"/>
      <c r="B32" s="45" t="s">
        <v>30</v>
      </c>
      <c r="C32" s="46"/>
      <c r="D32" s="71">
        <v>130138.9716</v>
      </c>
      <c r="E32" s="71">
        <v>191760.9166</v>
      </c>
      <c r="F32" s="72">
        <v>67.865221916654093</v>
      </c>
      <c r="G32" s="71">
        <v>92378.339500000002</v>
      </c>
      <c r="H32" s="72">
        <v>40.876067165073898</v>
      </c>
      <c r="I32" s="71">
        <v>32231.0736</v>
      </c>
      <c r="J32" s="72">
        <v>24.766657676584899</v>
      </c>
      <c r="K32" s="71">
        <v>23475.0147</v>
      </c>
      <c r="L32" s="72">
        <v>25.411817128408099</v>
      </c>
      <c r="M32" s="72">
        <v>0.372994820744457</v>
      </c>
      <c r="N32" s="71">
        <v>1354354.3910000001</v>
      </c>
      <c r="O32" s="71">
        <v>33576845.443999998</v>
      </c>
      <c r="P32" s="71">
        <v>27742</v>
      </c>
      <c r="Q32" s="71">
        <v>22269</v>
      </c>
      <c r="R32" s="72">
        <v>24.576765907764202</v>
      </c>
      <c r="S32" s="71">
        <v>4.6910450436161799</v>
      </c>
      <c r="T32" s="71">
        <v>4.4543283398446301</v>
      </c>
      <c r="U32" s="73">
        <v>5.0461400726408998</v>
      </c>
      <c r="V32" s="40"/>
      <c r="W32" s="40"/>
    </row>
    <row r="33" spans="1:23" ht="12" thickBot="1" x14ac:dyDescent="0.2">
      <c r="A33" s="56"/>
      <c r="B33" s="45" t="s">
        <v>31</v>
      </c>
      <c r="C33" s="46"/>
      <c r="D33" s="74"/>
      <c r="E33" s="74"/>
      <c r="F33" s="74"/>
      <c r="G33" s="74"/>
      <c r="H33" s="74"/>
      <c r="I33" s="74"/>
      <c r="J33" s="74"/>
      <c r="K33" s="74"/>
      <c r="L33" s="74"/>
      <c r="M33" s="74"/>
      <c r="N33" s="71">
        <v>28.4955</v>
      </c>
      <c r="O33" s="71">
        <v>214.23429999999999</v>
      </c>
      <c r="P33" s="74"/>
      <c r="Q33" s="71">
        <v>1</v>
      </c>
      <c r="R33" s="74"/>
      <c r="S33" s="74"/>
      <c r="T33" s="71">
        <v>17.256599999999999</v>
      </c>
      <c r="U33" s="75"/>
      <c r="V33" s="40"/>
      <c r="W33" s="40"/>
    </row>
    <row r="34" spans="1:23" ht="12" thickBot="1" x14ac:dyDescent="0.2">
      <c r="A34" s="56"/>
      <c r="B34" s="45" t="s">
        <v>71</v>
      </c>
      <c r="C34" s="46"/>
      <c r="D34" s="74"/>
      <c r="E34" s="74"/>
      <c r="F34" s="74"/>
      <c r="G34" s="74"/>
      <c r="H34" s="74"/>
      <c r="I34" s="74"/>
      <c r="J34" s="74"/>
      <c r="K34" s="74"/>
      <c r="L34" s="74"/>
      <c r="M34" s="74"/>
      <c r="N34" s="74"/>
      <c r="O34" s="71">
        <v>1</v>
      </c>
      <c r="P34" s="74"/>
      <c r="Q34" s="74"/>
      <c r="R34" s="74"/>
      <c r="S34" s="74"/>
      <c r="T34" s="74"/>
      <c r="U34" s="75"/>
      <c r="V34" s="40"/>
      <c r="W34" s="40"/>
    </row>
    <row r="35" spans="1:23" ht="12" thickBot="1" x14ac:dyDescent="0.2">
      <c r="A35" s="56"/>
      <c r="B35" s="45" t="s">
        <v>32</v>
      </c>
      <c r="C35" s="46"/>
      <c r="D35" s="71">
        <v>199976.38070000001</v>
      </c>
      <c r="E35" s="71">
        <v>220035.1888</v>
      </c>
      <c r="F35" s="72">
        <v>90.883818079556207</v>
      </c>
      <c r="G35" s="71">
        <v>122934.6737</v>
      </c>
      <c r="H35" s="72">
        <v>62.668818065118401</v>
      </c>
      <c r="I35" s="71">
        <v>28028.4761</v>
      </c>
      <c r="J35" s="72">
        <v>14.015893277940499</v>
      </c>
      <c r="K35" s="71">
        <v>11791.9167</v>
      </c>
      <c r="L35" s="72">
        <v>9.5920185453748008</v>
      </c>
      <c r="M35" s="72">
        <v>1.3769228373195701</v>
      </c>
      <c r="N35" s="71">
        <v>2074481.6902999999</v>
      </c>
      <c r="O35" s="71">
        <v>48366371.788699999</v>
      </c>
      <c r="P35" s="71">
        <v>14759</v>
      </c>
      <c r="Q35" s="71">
        <v>11354</v>
      </c>
      <c r="R35" s="72">
        <v>29.9894310375198</v>
      </c>
      <c r="S35" s="71">
        <v>13.549453262416201</v>
      </c>
      <c r="T35" s="71">
        <v>13.403750863131901</v>
      </c>
      <c r="U35" s="73">
        <v>1.0753378491541501</v>
      </c>
      <c r="V35" s="40"/>
      <c r="W35" s="40"/>
    </row>
    <row r="36" spans="1:23" ht="12" customHeight="1" thickBot="1" x14ac:dyDescent="0.2">
      <c r="A36" s="56"/>
      <c r="B36" s="45" t="s">
        <v>70</v>
      </c>
      <c r="C36" s="46"/>
      <c r="D36" s="71">
        <v>57383.79</v>
      </c>
      <c r="E36" s="74"/>
      <c r="F36" s="74"/>
      <c r="G36" s="74"/>
      <c r="H36" s="74"/>
      <c r="I36" s="71">
        <v>2649.54</v>
      </c>
      <c r="J36" s="72">
        <v>4.6172272692340499</v>
      </c>
      <c r="K36" s="74"/>
      <c r="L36" s="74"/>
      <c r="M36" s="74"/>
      <c r="N36" s="71">
        <v>739181.16</v>
      </c>
      <c r="O36" s="71">
        <v>16850809.699999999</v>
      </c>
      <c r="P36" s="71">
        <v>54</v>
      </c>
      <c r="Q36" s="71">
        <v>51</v>
      </c>
      <c r="R36" s="72">
        <v>5.8823529411764701</v>
      </c>
      <c r="S36" s="71">
        <v>1062.6627777777801</v>
      </c>
      <c r="T36" s="71">
        <v>1292.8947058823501</v>
      </c>
      <c r="U36" s="73">
        <v>-21.665568129339398</v>
      </c>
      <c r="V36" s="40"/>
      <c r="W36" s="40"/>
    </row>
    <row r="37" spans="1:23" ht="12" thickBot="1" x14ac:dyDescent="0.2">
      <c r="A37" s="56"/>
      <c r="B37" s="45" t="s">
        <v>36</v>
      </c>
      <c r="C37" s="46"/>
      <c r="D37" s="71">
        <v>252077.87</v>
      </c>
      <c r="E37" s="71">
        <v>274914.73220000003</v>
      </c>
      <c r="F37" s="72">
        <v>91.693110799392798</v>
      </c>
      <c r="G37" s="71">
        <v>487982.21</v>
      </c>
      <c r="H37" s="72">
        <v>-48.342815612069103</v>
      </c>
      <c r="I37" s="71">
        <v>-30446.18</v>
      </c>
      <c r="J37" s="72">
        <v>-12.0780852361217</v>
      </c>
      <c r="K37" s="71">
        <v>-60704.73</v>
      </c>
      <c r="L37" s="72">
        <v>-12.439947349720001</v>
      </c>
      <c r="M37" s="72">
        <v>-0.49845456853197401</v>
      </c>
      <c r="N37" s="71">
        <v>4063076.65</v>
      </c>
      <c r="O37" s="71">
        <v>121315790.5</v>
      </c>
      <c r="P37" s="71">
        <v>112</v>
      </c>
      <c r="Q37" s="71">
        <v>90</v>
      </c>
      <c r="R37" s="72">
        <v>24.4444444444444</v>
      </c>
      <c r="S37" s="71">
        <v>2250.6952678571402</v>
      </c>
      <c r="T37" s="71">
        <v>2721.9479999999999</v>
      </c>
      <c r="U37" s="73">
        <v>-20.938095835227401</v>
      </c>
      <c r="V37" s="40"/>
      <c r="W37" s="40"/>
    </row>
    <row r="38" spans="1:23" ht="12" thickBot="1" x14ac:dyDescent="0.2">
      <c r="A38" s="56"/>
      <c r="B38" s="45" t="s">
        <v>37</v>
      </c>
      <c r="C38" s="46"/>
      <c r="D38" s="71">
        <v>54170.1</v>
      </c>
      <c r="E38" s="71">
        <v>224513.08</v>
      </c>
      <c r="F38" s="72">
        <v>24.127814735782898</v>
      </c>
      <c r="G38" s="71">
        <v>2853020.58</v>
      </c>
      <c r="H38" s="72">
        <v>-98.101307071538898</v>
      </c>
      <c r="I38" s="71">
        <v>608.55999999999995</v>
      </c>
      <c r="J38" s="72">
        <v>1.12342417680602</v>
      </c>
      <c r="K38" s="71">
        <v>-483398.82</v>
      </c>
      <c r="L38" s="72">
        <v>-16.943404593316998</v>
      </c>
      <c r="M38" s="72">
        <v>-1.0012589190846599</v>
      </c>
      <c r="N38" s="71">
        <v>1602483.95</v>
      </c>
      <c r="O38" s="71">
        <v>120924704.65000001</v>
      </c>
      <c r="P38" s="71">
        <v>32</v>
      </c>
      <c r="Q38" s="71">
        <v>29</v>
      </c>
      <c r="R38" s="72">
        <v>10.3448275862069</v>
      </c>
      <c r="S38" s="71">
        <v>1692.815625</v>
      </c>
      <c r="T38" s="71">
        <v>2404.9817241379301</v>
      </c>
      <c r="U38" s="73">
        <v>-42.069915271365197</v>
      </c>
      <c r="V38" s="40"/>
      <c r="W38" s="40"/>
    </row>
    <row r="39" spans="1:23" ht="12" thickBot="1" x14ac:dyDescent="0.2">
      <c r="A39" s="56"/>
      <c r="B39" s="45" t="s">
        <v>38</v>
      </c>
      <c r="C39" s="46"/>
      <c r="D39" s="71">
        <v>140200.95999999999</v>
      </c>
      <c r="E39" s="71">
        <v>177603.70569999999</v>
      </c>
      <c r="F39" s="72">
        <v>78.940334858114397</v>
      </c>
      <c r="G39" s="71">
        <v>351612.15999999997</v>
      </c>
      <c r="H39" s="72">
        <v>-60.1262481934641</v>
      </c>
      <c r="I39" s="71">
        <v>-19777.84</v>
      </c>
      <c r="J39" s="72">
        <v>-14.106779297374301</v>
      </c>
      <c r="K39" s="71">
        <v>-55347.94</v>
      </c>
      <c r="L39" s="72">
        <v>-15.7411905208284</v>
      </c>
      <c r="M39" s="72">
        <v>-0.64266348485598601</v>
      </c>
      <c r="N39" s="71">
        <v>2893355.18</v>
      </c>
      <c r="O39" s="71">
        <v>84150383.510000005</v>
      </c>
      <c r="P39" s="71">
        <v>82</v>
      </c>
      <c r="Q39" s="71">
        <v>73</v>
      </c>
      <c r="R39" s="72">
        <v>12.328767123287699</v>
      </c>
      <c r="S39" s="71">
        <v>1709.7678048780499</v>
      </c>
      <c r="T39" s="71">
        <v>1828.65150684932</v>
      </c>
      <c r="U39" s="73">
        <v>-6.95320742571508</v>
      </c>
      <c r="V39" s="40"/>
      <c r="W39" s="40"/>
    </row>
    <row r="40" spans="1:23" ht="12" thickBot="1" x14ac:dyDescent="0.2">
      <c r="A40" s="56"/>
      <c r="B40" s="45" t="s">
        <v>73</v>
      </c>
      <c r="C40" s="46"/>
      <c r="D40" s="74"/>
      <c r="E40" s="74"/>
      <c r="F40" s="74"/>
      <c r="G40" s="71">
        <v>3.12</v>
      </c>
      <c r="H40" s="74"/>
      <c r="I40" s="74"/>
      <c r="J40" s="74"/>
      <c r="K40" s="71">
        <v>0.52</v>
      </c>
      <c r="L40" s="72">
        <v>16.6666666666667</v>
      </c>
      <c r="M40" s="74"/>
      <c r="N40" s="71">
        <v>17.940000000000001</v>
      </c>
      <c r="O40" s="71">
        <v>4114.6000000000004</v>
      </c>
      <c r="P40" s="74"/>
      <c r="Q40" s="71">
        <v>3</v>
      </c>
      <c r="R40" s="74"/>
      <c r="S40" s="74"/>
      <c r="T40" s="71">
        <v>5.7266666666666701</v>
      </c>
      <c r="U40" s="75"/>
      <c r="V40" s="40"/>
      <c r="W40" s="40"/>
    </row>
    <row r="41" spans="1:23" ht="12" customHeight="1" thickBot="1" x14ac:dyDescent="0.2">
      <c r="A41" s="56"/>
      <c r="B41" s="45" t="s">
        <v>33</v>
      </c>
      <c r="C41" s="46"/>
      <c r="D41" s="71">
        <v>286931.62329999998</v>
      </c>
      <c r="E41" s="71">
        <v>122762.1352</v>
      </c>
      <c r="F41" s="72">
        <v>233.729743159436</v>
      </c>
      <c r="G41" s="71">
        <v>317809.402</v>
      </c>
      <c r="H41" s="72">
        <v>-9.7158166201766498</v>
      </c>
      <c r="I41" s="71">
        <v>26681.149399999998</v>
      </c>
      <c r="J41" s="72">
        <v>9.2987831362539097</v>
      </c>
      <c r="K41" s="71">
        <v>20101.433099999998</v>
      </c>
      <c r="L41" s="72">
        <v>6.32499635740795</v>
      </c>
      <c r="M41" s="72">
        <v>0.32732573181560898</v>
      </c>
      <c r="N41" s="71">
        <v>2535687.1812</v>
      </c>
      <c r="O41" s="71">
        <v>52296763.049699999</v>
      </c>
      <c r="P41" s="71">
        <v>406</v>
      </c>
      <c r="Q41" s="71">
        <v>256</v>
      </c>
      <c r="R41" s="72">
        <v>58.59375</v>
      </c>
      <c r="S41" s="71">
        <v>706.72813620689703</v>
      </c>
      <c r="T41" s="71">
        <v>591.01562265625</v>
      </c>
      <c r="U41" s="73">
        <v>16.372988087285002</v>
      </c>
      <c r="V41" s="40"/>
      <c r="W41" s="40"/>
    </row>
    <row r="42" spans="1:23" ht="12" thickBot="1" x14ac:dyDescent="0.2">
      <c r="A42" s="56"/>
      <c r="B42" s="45" t="s">
        <v>34</v>
      </c>
      <c r="C42" s="46"/>
      <c r="D42" s="71">
        <v>351258.67869999999</v>
      </c>
      <c r="E42" s="71">
        <v>384155.75809999998</v>
      </c>
      <c r="F42" s="72">
        <v>91.436525756451999</v>
      </c>
      <c r="G42" s="71">
        <v>413859.52830000001</v>
      </c>
      <c r="H42" s="72">
        <v>-15.126110508351401</v>
      </c>
      <c r="I42" s="71">
        <v>20902.593099999998</v>
      </c>
      <c r="J42" s="72">
        <v>5.9507691531950204</v>
      </c>
      <c r="K42" s="71">
        <v>25259.1872</v>
      </c>
      <c r="L42" s="72">
        <v>6.1033238267478103</v>
      </c>
      <c r="M42" s="72">
        <v>-0.17247562502723801</v>
      </c>
      <c r="N42" s="71">
        <v>4378433.0961999996</v>
      </c>
      <c r="O42" s="71">
        <v>130375459.2316</v>
      </c>
      <c r="P42" s="71">
        <v>2023</v>
      </c>
      <c r="Q42" s="71">
        <v>1730</v>
      </c>
      <c r="R42" s="72">
        <v>16.936416184971101</v>
      </c>
      <c r="S42" s="71">
        <v>173.63256485417699</v>
      </c>
      <c r="T42" s="71">
        <v>184.428165780347</v>
      </c>
      <c r="U42" s="73">
        <v>-6.2174978151341698</v>
      </c>
      <c r="V42" s="40"/>
      <c r="W42" s="40"/>
    </row>
    <row r="43" spans="1:23" ht="12" thickBot="1" x14ac:dyDescent="0.2">
      <c r="A43" s="56"/>
      <c r="B43" s="45" t="s">
        <v>39</v>
      </c>
      <c r="C43" s="46"/>
      <c r="D43" s="71">
        <v>135529.07999999999</v>
      </c>
      <c r="E43" s="71">
        <v>114570.73390000001</v>
      </c>
      <c r="F43" s="72">
        <v>118.29293169955</v>
      </c>
      <c r="G43" s="71">
        <v>177691.5</v>
      </c>
      <c r="H43" s="72">
        <v>-23.727876685153799</v>
      </c>
      <c r="I43" s="71">
        <v>-9527.39</v>
      </c>
      <c r="J43" s="72">
        <v>-7.0297754548322802</v>
      </c>
      <c r="K43" s="71">
        <v>-29901.279999999999</v>
      </c>
      <c r="L43" s="72">
        <v>-16.827636662417699</v>
      </c>
      <c r="M43" s="72">
        <v>-0.68137183424923597</v>
      </c>
      <c r="N43" s="71">
        <v>1901478.86</v>
      </c>
      <c r="O43" s="71">
        <v>54276475.18</v>
      </c>
      <c r="P43" s="71">
        <v>96</v>
      </c>
      <c r="Q43" s="71">
        <v>80</v>
      </c>
      <c r="R43" s="72">
        <v>20</v>
      </c>
      <c r="S43" s="71">
        <v>1411.76125</v>
      </c>
      <c r="T43" s="71">
        <v>1345.107</v>
      </c>
      <c r="U43" s="73">
        <v>4.72135426581512</v>
      </c>
      <c r="V43" s="40"/>
      <c r="W43" s="40"/>
    </row>
    <row r="44" spans="1:23" ht="12" thickBot="1" x14ac:dyDescent="0.2">
      <c r="A44" s="56"/>
      <c r="B44" s="45" t="s">
        <v>40</v>
      </c>
      <c r="C44" s="46"/>
      <c r="D44" s="71">
        <v>53528.24</v>
      </c>
      <c r="E44" s="71">
        <v>23401.866999999998</v>
      </c>
      <c r="F44" s="72">
        <v>228.73491247514599</v>
      </c>
      <c r="G44" s="71">
        <v>79697.5</v>
      </c>
      <c r="H44" s="72">
        <v>-32.835735123435498</v>
      </c>
      <c r="I44" s="71">
        <v>7050.99</v>
      </c>
      <c r="J44" s="72">
        <v>13.1724674676395</v>
      </c>
      <c r="K44" s="71">
        <v>10344.790000000001</v>
      </c>
      <c r="L44" s="72">
        <v>12.9800683835754</v>
      </c>
      <c r="M44" s="72">
        <v>-0.31840182352662599</v>
      </c>
      <c r="N44" s="71">
        <v>788561.97</v>
      </c>
      <c r="O44" s="71">
        <v>21632983.219999999</v>
      </c>
      <c r="P44" s="71">
        <v>49</v>
      </c>
      <c r="Q44" s="71">
        <v>23</v>
      </c>
      <c r="R44" s="72">
        <v>113.04347826087</v>
      </c>
      <c r="S44" s="71">
        <v>1092.4130612244901</v>
      </c>
      <c r="T44" s="71">
        <v>1024.3408695652199</v>
      </c>
      <c r="U44" s="73">
        <v>6.2313601031985204</v>
      </c>
      <c r="V44" s="40"/>
      <c r="W44" s="40"/>
    </row>
    <row r="45" spans="1:23" ht="12" thickBot="1" x14ac:dyDescent="0.2">
      <c r="A45" s="57"/>
      <c r="B45" s="45" t="s">
        <v>35</v>
      </c>
      <c r="C45" s="46"/>
      <c r="D45" s="76">
        <v>22114.529299999998</v>
      </c>
      <c r="E45" s="77"/>
      <c r="F45" s="77"/>
      <c r="G45" s="76">
        <v>36668.384100000003</v>
      </c>
      <c r="H45" s="78">
        <v>-39.690472207091403</v>
      </c>
      <c r="I45" s="76">
        <v>2271.9636999999998</v>
      </c>
      <c r="J45" s="78">
        <v>10.273624498984899</v>
      </c>
      <c r="K45" s="76">
        <v>5470.9919</v>
      </c>
      <c r="L45" s="78">
        <v>14.9201881519508</v>
      </c>
      <c r="M45" s="78">
        <v>-0.58472544987683095</v>
      </c>
      <c r="N45" s="76">
        <v>201304.5099</v>
      </c>
      <c r="O45" s="76">
        <v>6959374.4704</v>
      </c>
      <c r="P45" s="76">
        <v>32</v>
      </c>
      <c r="Q45" s="76">
        <v>20</v>
      </c>
      <c r="R45" s="78">
        <v>60</v>
      </c>
      <c r="S45" s="76">
        <v>691.07904062499995</v>
      </c>
      <c r="T45" s="76">
        <v>789.78459499999997</v>
      </c>
      <c r="U45" s="79">
        <v>-14.2828169532869</v>
      </c>
      <c r="V45" s="40"/>
      <c r="W45" s="40"/>
    </row>
  </sheetData>
  <mergeCells count="43">
    <mergeCell ref="A1:U4"/>
    <mergeCell ref="W1:W4"/>
    <mergeCell ref="B6:C6"/>
    <mergeCell ref="A7:C7"/>
    <mergeCell ref="A8:A45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28:C28"/>
    <mergeCell ref="B29:C29"/>
    <mergeCell ref="B30:C30"/>
    <mergeCell ref="B19:C19"/>
    <mergeCell ref="B20:C20"/>
    <mergeCell ref="B21:C21"/>
    <mergeCell ref="B22:C22"/>
    <mergeCell ref="B23:C23"/>
    <mergeCell ref="B24:C24"/>
    <mergeCell ref="B41:C41"/>
    <mergeCell ref="B42:C42"/>
    <mergeCell ref="B31:C31"/>
    <mergeCell ref="B32:C32"/>
    <mergeCell ref="B33:C33"/>
    <mergeCell ref="B34:C34"/>
    <mergeCell ref="B35:C35"/>
    <mergeCell ref="B36:C36"/>
    <mergeCell ref="B18:C18"/>
    <mergeCell ref="B25:C25"/>
    <mergeCell ref="B26:C26"/>
    <mergeCell ref="B27:C27"/>
    <mergeCell ref="B43:C43"/>
    <mergeCell ref="B44:C44"/>
    <mergeCell ref="B45:C45"/>
    <mergeCell ref="B37:C37"/>
    <mergeCell ref="B38:C38"/>
    <mergeCell ref="B39:C39"/>
    <mergeCell ref="B40:C40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62"/>
  <sheetViews>
    <sheetView topLeftCell="A25" workbookViewId="0">
      <selection activeCell="C38" sqref="C38:E38"/>
    </sheetView>
  </sheetViews>
  <sheetFormatPr defaultRowHeight="13.5" x14ac:dyDescent="0.1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 x14ac:dyDescent="0.2">
      <c r="A1" s="30" t="s">
        <v>63</v>
      </c>
      <c r="B1" s="31" t="s">
        <v>64</v>
      </c>
      <c r="C1" s="30" t="s">
        <v>65</v>
      </c>
      <c r="D1" s="30" t="s">
        <v>66</v>
      </c>
      <c r="E1" s="30" t="s">
        <v>67</v>
      </c>
      <c r="F1" s="30" t="s">
        <v>68</v>
      </c>
      <c r="G1" s="30" t="s">
        <v>67</v>
      </c>
      <c r="H1" s="30" t="s">
        <v>69</v>
      </c>
    </row>
    <row r="2" spans="1:8" ht="14.25" x14ac:dyDescent="0.2">
      <c r="A2" s="32">
        <v>1</v>
      </c>
      <c r="B2" s="33">
        <v>12</v>
      </c>
      <c r="C2" s="32">
        <v>178089</v>
      </c>
      <c r="D2" s="32">
        <v>1933384.52144615</v>
      </c>
      <c r="E2" s="32">
        <v>1461671.8142589701</v>
      </c>
      <c r="F2" s="32">
        <v>471712.70718717901</v>
      </c>
      <c r="G2" s="32">
        <v>1461671.8142589701</v>
      </c>
      <c r="H2" s="32">
        <v>0.24398287146436001</v>
      </c>
    </row>
    <row r="3" spans="1:8" ht="14.25" x14ac:dyDescent="0.2">
      <c r="A3" s="32">
        <v>2</v>
      </c>
      <c r="B3" s="33">
        <v>13</v>
      </c>
      <c r="C3" s="32">
        <v>25838</v>
      </c>
      <c r="D3" s="32">
        <v>248470.003374775</v>
      </c>
      <c r="E3" s="32">
        <v>186850.13727065301</v>
      </c>
      <c r="F3" s="32">
        <v>61619.8661041222</v>
      </c>
      <c r="G3" s="32">
        <v>186850.13727065301</v>
      </c>
      <c r="H3" s="32">
        <v>0.24799720395696701</v>
      </c>
    </row>
    <row r="4" spans="1:8" ht="14.25" x14ac:dyDescent="0.2">
      <c r="A4" s="32">
        <v>3</v>
      </c>
      <c r="B4" s="33">
        <v>14</v>
      </c>
      <c r="C4" s="32">
        <v>169877</v>
      </c>
      <c r="D4" s="32">
        <v>358014.66271196603</v>
      </c>
      <c r="E4" s="32">
        <v>264445.61741367501</v>
      </c>
      <c r="F4" s="32">
        <v>93569.045298290599</v>
      </c>
      <c r="G4" s="32">
        <v>264445.61741367501</v>
      </c>
      <c r="H4" s="32">
        <v>0.26135534391106702</v>
      </c>
    </row>
    <row r="5" spans="1:8" ht="14.25" x14ac:dyDescent="0.2">
      <c r="A5" s="32">
        <v>4</v>
      </c>
      <c r="B5" s="33">
        <v>15</v>
      </c>
      <c r="C5" s="32">
        <v>8805</v>
      </c>
      <c r="D5" s="32">
        <v>157879.932231624</v>
      </c>
      <c r="E5" s="32">
        <v>119893.556226496</v>
      </c>
      <c r="F5" s="32">
        <v>37986.376005128201</v>
      </c>
      <c r="G5" s="32">
        <v>119893.556226496</v>
      </c>
      <c r="H5" s="32">
        <v>0.24060294090701001</v>
      </c>
    </row>
    <row r="6" spans="1:8" ht="14.25" x14ac:dyDescent="0.2">
      <c r="A6" s="32">
        <v>5</v>
      </c>
      <c r="B6" s="33">
        <v>16</v>
      </c>
      <c r="C6" s="32">
        <v>13586</v>
      </c>
      <c r="D6" s="32">
        <v>848240.54057606799</v>
      </c>
      <c r="E6" s="32">
        <v>665385.59190598305</v>
      </c>
      <c r="F6" s="32">
        <v>182854.948670085</v>
      </c>
      <c r="G6" s="32">
        <v>665385.59190598305</v>
      </c>
      <c r="H6" s="32">
        <v>0.21556968798720999</v>
      </c>
    </row>
    <row r="7" spans="1:8" ht="14.25" x14ac:dyDescent="0.2">
      <c r="A7" s="32">
        <v>6</v>
      </c>
      <c r="B7" s="33">
        <v>17</v>
      </c>
      <c r="C7" s="32">
        <v>69548</v>
      </c>
      <c r="D7" s="32">
        <v>1156866.71287265</v>
      </c>
      <c r="E7" s="32">
        <v>863859.82762906002</v>
      </c>
      <c r="F7" s="32">
        <v>293006.88524358999</v>
      </c>
      <c r="G7" s="32">
        <v>863859.82762906002</v>
      </c>
      <c r="H7" s="32">
        <v>0.25327626941224402</v>
      </c>
    </row>
    <row r="8" spans="1:8" ht="14.25" x14ac:dyDescent="0.2">
      <c r="A8" s="32">
        <v>7</v>
      </c>
      <c r="B8" s="33">
        <v>18</v>
      </c>
      <c r="C8" s="32">
        <v>176951</v>
      </c>
      <c r="D8" s="32">
        <v>438730.17303589702</v>
      </c>
      <c r="E8" s="32">
        <v>337370.71298119699</v>
      </c>
      <c r="F8" s="32">
        <v>101359.460054701</v>
      </c>
      <c r="G8" s="32">
        <v>337370.71298119699</v>
      </c>
      <c r="H8" s="32">
        <v>0.23102915250464801</v>
      </c>
    </row>
    <row r="9" spans="1:8" ht="14.25" x14ac:dyDescent="0.2">
      <c r="A9" s="32">
        <v>8</v>
      </c>
      <c r="B9" s="33">
        <v>19</v>
      </c>
      <c r="C9" s="32">
        <v>83418</v>
      </c>
      <c r="D9" s="32">
        <v>453697.21741025598</v>
      </c>
      <c r="E9" s="32">
        <v>363654.04132735002</v>
      </c>
      <c r="F9" s="32">
        <v>90043.176082905993</v>
      </c>
      <c r="G9" s="32">
        <v>363654.04132735002</v>
      </c>
      <c r="H9" s="32">
        <v>0.19846534787424999</v>
      </c>
    </row>
    <row r="10" spans="1:8" ht="14.25" x14ac:dyDescent="0.2">
      <c r="A10" s="32">
        <v>9</v>
      </c>
      <c r="B10" s="33">
        <v>21</v>
      </c>
      <c r="C10" s="32">
        <v>294386</v>
      </c>
      <c r="D10" s="32">
        <v>1255206.7119179501</v>
      </c>
      <c r="E10" s="32">
        <v>1217993.5399521401</v>
      </c>
      <c r="F10" s="32">
        <v>37213.171965811998</v>
      </c>
      <c r="G10" s="32">
        <v>1217993.5399521401</v>
      </c>
      <c r="H10" s="35">
        <v>2.9647046667676299E-2</v>
      </c>
    </row>
    <row r="11" spans="1:8" ht="14.25" x14ac:dyDescent="0.2">
      <c r="A11" s="32">
        <v>10</v>
      </c>
      <c r="B11" s="33">
        <v>22</v>
      </c>
      <c r="C11" s="32">
        <v>40565.061000000002</v>
      </c>
      <c r="D11" s="32">
        <v>768375.33421623905</v>
      </c>
      <c r="E11" s="32">
        <v>642902.67954444396</v>
      </c>
      <c r="F11" s="32">
        <v>125472.654671795</v>
      </c>
      <c r="G11" s="32">
        <v>642902.67954444396</v>
      </c>
      <c r="H11" s="32">
        <v>0.16329604697654701</v>
      </c>
    </row>
    <row r="12" spans="1:8" ht="14.25" x14ac:dyDescent="0.2">
      <c r="A12" s="32">
        <v>11</v>
      </c>
      <c r="B12" s="33">
        <v>23</v>
      </c>
      <c r="C12" s="32">
        <v>254020.834</v>
      </c>
      <c r="D12" s="32">
        <v>2089510.6377188</v>
      </c>
      <c r="E12" s="32">
        <v>1803436.51882308</v>
      </c>
      <c r="F12" s="32">
        <v>286074.11889572599</v>
      </c>
      <c r="G12" s="32">
        <v>1803436.51882308</v>
      </c>
      <c r="H12" s="32">
        <v>0.136909625503531</v>
      </c>
    </row>
    <row r="13" spans="1:8" ht="14.25" x14ac:dyDescent="0.2">
      <c r="A13" s="32">
        <v>12</v>
      </c>
      <c r="B13" s="33">
        <v>24</v>
      </c>
      <c r="C13" s="32">
        <v>23195</v>
      </c>
      <c r="D13" s="32">
        <v>614401.74047863204</v>
      </c>
      <c r="E13" s="32">
        <v>576723.22181282099</v>
      </c>
      <c r="F13" s="32">
        <v>37678.518665812</v>
      </c>
      <c r="G13" s="32">
        <v>576723.22181282099</v>
      </c>
      <c r="H13" s="32">
        <v>6.1325540250682799E-2</v>
      </c>
    </row>
    <row r="14" spans="1:8" ht="14.25" x14ac:dyDescent="0.2">
      <c r="A14" s="32">
        <v>13</v>
      </c>
      <c r="B14" s="33">
        <v>25</v>
      </c>
      <c r="C14" s="32">
        <v>103176</v>
      </c>
      <c r="D14" s="32">
        <v>1405246.4715</v>
      </c>
      <c r="E14" s="32">
        <v>1343415.4861999999</v>
      </c>
      <c r="F14" s="32">
        <v>61830.9853</v>
      </c>
      <c r="G14" s="32">
        <v>1343415.4861999999</v>
      </c>
      <c r="H14" s="32">
        <v>4.4000100020888E-2</v>
      </c>
    </row>
    <row r="15" spans="1:8" ht="14.25" x14ac:dyDescent="0.2">
      <c r="A15" s="32">
        <v>14</v>
      </c>
      <c r="B15" s="33">
        <v>26</v>
      </c>
      <c r="C15" s="32">
        <v>70389</v>
      </c>
      <c r="D15" s="32">
        <v>413872.60568658903</v>
      </c>
      <c r="E15" s="32">
        <v>361143.23716494202</v>
      </c>
      <c r="F15" s="32">
        <v>52729.368521647397</v>
      </c>
      <c r="G15" s="32">
        <v>361143.23716494202</v>
      </c>
      <c r="H15" s="32">
        <v>0.12740482891872601</v>
      </c>
    </row>
    <row r="16" spans="1:8" ht="14.25" x14ac:dyDescent="0.2">
      <c r="A16" s="32">
        <v>15</v>
      </c>
      <c r="B16" s="33">
        <v>27</v>
      </c>
      <c r="C16" s="32">
        <v>223947.715</v>
      </c>
      <c r="D16" s="32">
        <v>1589297.4598000001</v>
      </c>
      <c r="E16" s="32">
        <v>1395906.4157</v>
      </c>
      <c r="F16" s="32">
        <v>193391.0441</v>
      </c>
      <c r="G16" s="32">
        <v>1395906.4157</v>
      </c>
      <c r="H16" s="32">
        <v>0.121683353174387</v>
      </c>
    </row>
    <row r="17" spans="1:8" ht="14.25" x14ac:dyDescent="0.2">
      <c r="A17" s="32">
        <v>16</v>
      </c>
      <c r="B17" s="33">
        <v>29</v>
      </c>
      <c r="C17" s="32">
        <v>325490</v>
      </c>
      <c r="D17" s="32">
        <v>4063619.33654615</v>
      </c>
      <c r="E17" s="32">
        <v>3969992.3172427402</v>
      </c>
      <c r="F17" s="32">
        <v>93627.019303418798</v>
      </c>
      <c r="G17" s="32">
        <v>3969992.3172427402</v>
      </c>
      <c r="H17" s="32">
        <v>2.3040302634005201E-2</v>
      </c>
    </row>
    <row r="18" spans="1:8" ht="14.25" x14ac:dyDescent="0.2">
      <c r="A18" s="32">
        <v>17</v>
      </c>
      <c r="B18" s="33">
        <v>31</v>
      </c>
      <c r="C18" s="32">
        <v>32285.600999999999</v>
      </c>
      <c r="D18" s="32">
        <v>328932.09408316301</v>
      </c>
      <c r="E18" s="32">
        <v>274334.56574299699</v>
      </c>
      <c r="F18" s="32">
        <v>54597.528340166296</v>
      </c>
      <c r="G18" s="32">
        <v>274334.56574299699</v>
      </c>
      <c r="H18" s="32">
        <v>0.16598419346201701</v>
      </c>
    </row>
    <row r="19" spans="1:8" ht="14.25" x14ac:dyDescent="0.2">
      <c r="A19" s="32">
        <v>18</v>
      </c>
      <c r="B19" s="33">
        <v>32</v>
      </c>
      <c r="C19" s="32">
        <v>21881.166000000001</v>
      </c>
      <c r="D19" s="32">
        <v>360322.32033315202</v>
      </c>
      <c r="E19" s="32">
        <v>329786.81559930602</v>
      </c>
      <c r="F19" s="32">
        <v>30535.504733846101</v>
      </c>
      <c r="G19" s="32">
        <v>329786.81559930602</v>
      </c>
      <c r="H19" s="32">
        <v>8.4744971406748207E-2</v>
      </c>
    </row>
    <row r="20" spans="1:8" ht="14.25" x14ac:dyDescent="0.2">
      <c r="A20" s="32">
        <v>19</v>
      </c>
      <c r="B20" s="33">
        <v>33</v>
      </c>
      <c r="C20" s="32">
        <v>41999.54</v>
      </c>
      <c r="D20" s="32">
        <v>603493.08059818496</v>
      </c>
      <c r="E20" s="32">
        <v>475696.973608225</v>
      </c>
      <c r="F20" s="32">
        <v>127796.10698995899</v>
      </c>
      <c r="G20" s="32">
        <v>475696.973608225</v>
      </c>
      <c r="H20" s="32">
        <v>0.211760683093976</v>
      </c>
    </row>
    <row r="21" spans="1:8" ht="14.25" x14ac:dyDescent="0.2">
      <c r="A21" s="32">
        <v>20</v>
      </c>
      <c r="B21" s="33">
        <v>34</v>
      </c>
      <c r="C21" s="32">
        <v>66995.232999999993</v>
      </c>
      <c r="D21" s="32">
        <v>367581.71860656497</v>
      </c>
      <c r="E21" s="32">
        <v>262257.06033198099</v>
      </c>
      <c r="F21" s="32">
        <v>105324.658274585</v>
      </c>
      <c r="G21" s="32">
        <v>262257.06033198099</v>
      </c>
      <c r="H21" s="32">
        <v>0.28653399487289799</v>
      </c>
    </row>
    <row r="22" spans="1:8" ht="14.25" x14ac:dyDescent="0.2">
      <c r="A22" s="32">
        <v>21</v>
      </c>
      <c r="B22" s="33">
        <v>35</v>
      </c>
      <c r="C22" s="32">
        <v>39427.014999999999</v>
      </c>
      <c r="D22" s="32">
        <v>1203609.7855531001</v>
      </c>
      <c r="E22" s="32">
        <v>1133396.81321593</v>
      </c>
      <c r="F22" s="32">
        <v>70212.972337168103</v>
      </c>
      <c r="G22" s="32">
        <v>1133396.81321593</v>
      </c>
      <c r="H22" s="32">
        <v>5.8335328592317E-2</v>
      </c>
    </row>
    <row r="23" spans="1:8" ht="14.25" x14ac:dyDescent="0.2">
      <c r="A23" s="32">
        <v>22</v>
      </c>
      <c r="B23" s="33">
        <v>36</v>
      </c>
      <c r="C23" s="32">
        <v>149041.69200000001</v>
      </c>
      <c r="D23" s="32">
        <v>788491.41668141598</v>
      </c>
      <c r="E23" s="32">
        <v>658215.43607534398</v>
      </c>
      <c r="F23" s="32">
        <v>130275.980606072</v>
      </c>
      <c r="G23" s="32">
        <v>658215.43607534398</v>
      </c>
      <c r="H23" s="32">
        <v>0.16522181199432001</v>
      </c>
    </row>
    <row r="24" spans="1:8" ht="14.25" x14ac:dyDescent="0.2">
      <c r="A24" s="32">
        <v>23</v>
      </c>
      <c r="B24" s="33">
        <v>37</v>
      </c>
      <c r="C24" s="32">
        <v>190820.64799999999</v>
      </c>
      <c r="D24" s="32">
        <v>1351969.75302743</v>
      </c>
      <c r="E24" s="32">
        <v>1178816.44980573</v>
      </c>
      <c r="F24" s="32">
        <v>173153.30322170001</v>
      </c>
      <c r="G24" s="32">
        <v>1178816.44980573</v>
      </c>
      <c r="H24" s="32">
        <v>0.12807483513145301</v>
      </c>
    </row>
    <row r="25" spans="1:8" ht="14.25" x14ac:dyDescent="0.2">
      <c r="A25" s="32">
        <v>24</v>
      </c>
      <c r="B25" s="33">
        <v>38</v>
      </c>
      <c r="C25" s="32">
        <v>267309.74</v>
      </c>
      <c r="D25" s="32">
        <v>1266992.5991672601</v>
      </c>
      <c r="E25" s="32">
        <v>1235179.68735929</v>
      </c>
      <c r="F25" s="32">
        <v>31812.9118079646</v>
      </c>
      <c r="G25" s="32">
        <v>1235179.68735929</v>
      </c>
      <c r="H25" s="32">
        <v>2.5108995765937302E-2</v>
      </c>
    </row>
    <row r="26" spans="1:8" ht="14.25" x14ac:dyDescent="0.2">
      <c r="A26" s="32">
        <v>25</v>
      </c>
      <c r="B26" s="33">
        <v>39</v>
      </c>
      <c r="C26" s="32">
        <v>81999.596999999994</v>
      </c>
      <c r="D26" s="32">
        <v>130138.92208947901</v>
      </c>
      <c r="E26" s="32">
        <v>97907.911549483193</v>
      </c>
      <c r="F26" s="32">
        <v>32231.010539995601</v>
      </c>
      <c r="G26" s="32">
        <v>97907.911549483193</v>
      </c>
      <c r="H26" s="32">
        <v>0.24766618642987301</v>
      </c>
    </row>
    <row r="27" spans="1:8" ht="14.25" x14ac:dyDescent="0.2">
      <c r="A27" s="32">
        <v>26</v>
      </c>
      <c r="B27" s="33">
        <v>42</v>
      </c>
      <c r="C27" s="32">
        <v>10110.433000000001</v>
      </c>
      <c r="D27" s="32">
        <v>199976.3793</v>
      </c>
      <c r="E27" s="32">
        <v>171947.9099</v>
      </c>
      <c r="F27" s="32">
        <v>28028.469400000002</v>
      </c>
      <c r="G27" s="32">
        <v>171947.9099</v>
      </c>
      <c r="H27" s="32">
        <v>0.14015890025667599</v>
      </c>
    </row>
    <row r="28" spans="1:8" ht="14.25" x14ac:dyDescent="0.2">
      <c r="A28" s="32">
        <v>27</v>
      </c>
      <c r="B28" s="33">
        <v>75</v>
      </c>
      <c r="C28" s="32">
        <v>465</v>
      </c>
      <c r="D28" s="32">
        <v>286931.623931624</v>
      </c>
      <c r="E28" s="32">
        <v>260250.474358974</v>
      </c>
      <c r="F28" s="32">
        <v>26681.1495726496</v>
      </c>
      <c r="G28" s="32">
        <v>260250.474358974</v>
      </c>
      <c r="H28" s="32">
        <v>9.2987831759554399E-2</v>
      </c>
    </row>
    <row r="29" spans="1:8" ht="14.25" x14ac:dyDescent="0.2">
      <c r="A29" s="32">
        <v>28</v>
      </c>
      <c r="B29" s="33">
        <v>76</v>
      </c>
      <c r="C29" s="32">
        <v>2069</v>
      </c>
      <c r="D29" s="32">
        <v>351258.67003247899</v>
      </c>
      <c r="E29" s="32">
        <v>330356.09065726498</v>
      </c>
      <c r="F29" s="32">
        <v>20902.5793752137</v>
      </c>
      <c r="G29" s="32">
        <v>330356.09065726498</v>
      </c>
      <c r="H29" s="32">
        <v>5.9507653927178397E-2</v>
      </c>
    </row>
    <row r="30" spans="1:8" ht="14.25" x14ac:dyDescent="0.2">
      <c r="A30" s="32">
        <v>29</v>
      </c>
      <c r="B30" s="33">
        <v>99</v>
      </c>
      <c r="C30" s="32">
        <v>28</v>
      </c>
      <c r="D30" s="32">
        <v>22114.5291581575</v>
      </c>
      <c r="E30" s="32">
        <v>19842.565191740399</v>
      </c>
      <c r="F30" s="32">
        <v>2271.96396641706</v>
      </c>
      <c r="G30" s="32">
        <v>19842.565191740399</v>
      </c>
      <c r="H30" s="32">
        <v>0.10273625769595</v>
      </c>
    </row>
    <row r="31" spans="1:8" ht="14.25" x14ac:dyDescent="0.2">
      <c r="A31" s="32">
        <v>30</v>
      </c>
      <c r="B31" s="33">
        <v>40</v>
      </c>
      <c r="C31" s="32">
        <v>0</v>
      </c>
      <c r="D31" s="32">
        <v>0</v>
      </c>
      <c r="E31" s="32">
        <v>0</v>
      </c>
      <c r="F31" s="32">
        <v>0</v>
      </c>
      <c r="G31" s="32">
        <v>0</v>
      </c>
      <c r="H31" s="32">
        <v>0</v>
      </c>
    </row>
    <row r="32" spans="1:8" ht="14.25" x14ac:dyDescent="0.2">
      <c r="A32" s="32"/>
      <c r="B32" s="36">
        <v>70</v>
      </c>
      <c r="C32" s="37">
        <v>54</v>
      </c>
      <c r="D32" s="37">
        <v>57383.79</v>
      </c>
      <c r="E32" s="37">
        <v>54734.25</v>
      </c>
      <c r="F32" s="32"/>
      <c r="G32" s="32"/>
      <c r="H32" s="32"/>
    </row>
    <row r="33" spans="1:8" ht="14.25" x14ac:dyDescent="0.2">
      <c r="A33" s="32"/>
      <c r="B33" s="36">
        <v>71</v>
      </c>
      <c r="C33" s="37">
        <v>102</v>
      </c>
      <c r="D33" s="37">
        <v>252077.87</v>
      </c>
      <c r="E33" s="37">
        <v>282524.05</v>
      </c>
      <c r="F33" s="32"/>
      <c r="G33" s="32"/>
      <c r="H33" s="32"/>
    </row>
    <row r="34" spans="1:8" ht="14.25" x14ac:dyDescent="0.2">
      <c r="A34" s="32"/>
      <c r="B34" s="36">
        <v>72</v>
      </c>
      <c r="C34" s="37">
        <v>18</v>
      </c>
      <c r="D34" s="37">
        <v>54170.1</v>
      </c>
      <c r="E34" s="37">
        <v>53561.54</v>
      </c>
      <c r="F34" s="32"/>
      <c r="G34" s="32"/>
      <c r="H34" s="32"/>
    </row>
    <row r="35" spans="1:8" ht="14.25" x14ac:dyDescent="0.2">
      <c r="A35" s="32"/>
      <c r="B35" s="36">
        <v>73</v>
      </c>
      <c r="C35" s="37">
        <v>74</v>
      </c>
      <c r="D35" s="37">
        <v>140200.95999999999</v>
      </c>
      <c r="E35" s="37">
        <v>159978.79999999999</v>
      </c>
      <c r="F35" s="32"/>
      <c r="G35" s="32"/>
      <c r="H35" s="32"/>
    </row>
    <row r="36" spans="1:8" ht="14.25" x14ac:dyDescent="0.2">
      <c r="A36" s="32"/>
      <c r="B36" s="36">
        <v>77</v>
      </c>
      <c r="C36" s="37">
        <v>90</v>
      </c>
      <c r="D36" s="37">
        <v>135529.07999999999</v>
      </c>
      <c r="E36" s="37">
        <v>145056.47</v>
      </c>
      <c r="F36" s="32"/>
      <c r="G36" s="32"/>
      <c r="H36" s="32"/>
    </row>
    <row r="37" spans="1:8" ht="14.25" x14ac:dyDescent="0.2">
      <c r="A37" s="32"/>
      <c r="B37" s="36">
        <v>78</v>
      </c>
      <c r="C37" s="37">
        <v>49</v>
      </c>
      <c r="D37" s="37">
        <v>53528.24</v>
      </c>
      <c r="E37" s="37">
        <v>46477.25</v>
      </c>
      <c r="F37" s="32"/>
      <c r="G37" s="32"/>
      <c r="H37" s="32"/>
    </row>
    <row r="38" spans="1:8" ht="14.25" x14ac:dyDescent="0.2">
      <c r="A38" s="32"/>
      <c r="B38" s="36">
        <v>74</v>
      </c>
      <c r="C38" s="37">
        <v>0</v>
      </c>
      <c r="D38" s="37">
        <v>0</v>
      </c>
      <c r="E38" s="37">
        <v>0</v>
      </c>
      <c r="F38" s="32"/>
      <c r="G38" s="32"/>
      <c r="H38" s="32"/>
    </row>
    <row r="39" spans="1:8" ht="14.25" x14ac:dyDescent="0.2">
      <c r="A39" s="32"/>
      <c r="B39" s="33"/>
      <c r="C39" s="32"/>
      <c r="D39" s="32"/>
      <c r="E39" s="32"/>
      <c r="F39" s="32"/>
      <c r="G39" s="32"/>
      <c r="H39" s="32"/>
    </row>
    <row r="40" spans="1:8" ht="14.25" x14ac:dyDescent="0.2">
      <c r="A40" s="32"/>
      <c r="B40" s="33"/>
      <c r="C40" s="32"/>
      <c r="D40" s="32"/>
      <c r="E40" s="32"/>
      <c r="F40" s="32"/>
      <c r="G40" s="32"/>
      <c r="H40" s="32"/>
    </row>
    <row r="41" spans="1:8" ht="14.25" x14ac:dyDescent="0.2">
      <c r="A41" s="32"/>
      <c r="B41" s="33"/>
      <c r="C41" s="32"/>
      <c r="D41" s="32"/>
      <c r="E41" s="32"/>
      <c r="F41" s="32"/>
      <c r="G41" s="32"/>
      <c r="H41" s="32"/>
    </row>
    <row r="42" spans="1:8" ht="14.25" x14ac:dyDescent="0.2">
      <c r="A42" s="32"/>
      <c r="B42" s="33"/>
      <c r="C42" s="33"/>
      <c r="D42" s="33"/>
      <c r="E42" s="33"/>
      <c r="F42" s="33"/>
      <c r="G42" s="33"/>
      <c r="H42" s="33"/>
    </row>
    <row r="43" spans="1:8" ht="14.25" x14ac:dyDescent="0.2">
      <c r="A43" s="32"/>
      <c r="B43" s="33"/>
      <c r="C43" s="33"/>
      <c r="D43" s="33"/>
      <c r="E43" s="33"/>
      <c r="F43" s="33"/>
      <c r="G43" s="33"/>
      <c r="H43" s="33"/>
    </row>
    <row r="44" spans="1:8" ht="14.25" x14ac:dyDescent="0.2">
      <c r="A44" s="32"/>
      <c r="B44" s="33"/>
      <c r="C44" s="32"/>
      <c r="D44" s="32"/>
      <c r="E44" s="32"/>
      <c r="F44" s="32"/>
      <c r="G44" s="32"/>
      <c r="H44" s="32"/>
    </row>
    <row r="45" spans="1:8" ht="14.25" x14ac:dyDescent="0.2">
      <c r="A45" s="32"/>
      <c r="B45" s="33"/>
      <c r="C45" s="32"/>
      <c r="D45" s="32"/>
      <c r="E45" s="32"/>
      <c r="F45" s="32"/>
      <c r="G45" s="32"/>
      <c r="H45" s="32"/>
    </row>
    <row r="46" spans="1:8" ht="14.25" x14ac:dyDescent="0.2">
      <c r="A46" s="32"/>
      <c r="B46" s="33"/>
      <c r="C46" s="32"/>
      <c r="D46" s="32"/>
      <c r="E46" s="32"/>
      <c r="F46" s="32"/>
      <c r="G46" s="32"/>
      <c r="H46" s="32"/>
    </row>
    <row r="47" spans="1:8" ht="14.25" x14ac:dyDescent="0.2">
      <c r="A47" s="32"/>
      <c r="B47" s="33"/>
      <c r="C47" s="32"/>
      <c r="D47" s="32"/>
      <c r="E47" s="32"/>
      <c r="F47" s="32"/>
      <c r="G47" s="32"/>
      <c r="H47" s="32"/>
    </row>
    <row r="48" spans="1:8" ht="14.25" x14ac:dyDescent="0.2">
      <c r="A48" s="32"/>
      <c r="B48" s="33"/>
      <c r="C48" s="32"/>
      <c r="D48" s="32"/>
      <c r="E48" s="32"/>
      <c r="F48" s="32"/>
      <c r="G48" s="32"/>
      <c r="H48" s="32"/>
    </row>
    <row r="49" spans="1:8" ht="14.25" x14ac:dyDescent="0.2">
      <c r="A49" s="32"/>
      <c r="B49" s="33"/>
      <c r="C49" s="32"/>
      <c r="D49" s="32"/>
      <c r="E49" s="32"/>
      <c r="F49" s="32"/>
      <c r="G49" s="32"/>
      <c r="H49" s="32"/>
    </row>
    <row r="50" spans="1:8" ht="14.25" x14ac:dyDescent="0.2">
      <c r="A50" s="32"/>
      <c r="B50" s="33"/>
      <c r="C50" s="32"/>
      <c r="D50" s="32"/>
      <c r="E50" s="32"/>
      <c r="F50" s="32"/>
      <c r="G50" s="32"/>
      <c r="H50" s="32"/>
    </row>
    <row r="51" spans="1:8" ht="14.25" x14ac:dyDescent="0.2">
      <c r="A51" s="32"/>
      <c r="B51" s="33"/>
      <c r="C51" s="32"/>
      <c r="D51" s="32"/>
      <c r="E51" s="32"/>
      <c r="F51" s="32"/>
      <c r="G51" s="32"/>
      <c r="H51" s="32"/>
    </row>
    <row r="52" spans="1:8" ht="14.25" x14ac:dyDescent="0.2">
      <c r="A52" s="32"/>
      <c r="B52" s="33"/>
      <c r="C52" s="32"/>
      <c r="D52" s="32"/>
      <c r="E52" s="32"/>
      <c r="F52" s="32"/>
      <c r="G52" s="32"/>
      <c r="H52" s="32"/>
    </row>
    <row r="53" spans="1:8" ht="14.25" x14ac:dyDescent="0.2">
      <c r="A53" s="32"/>
      <c r="B53" s="33"/>
      <c r="C53" s="32"/>
      <c r="D53" s="32"/>
      <c r="E53" s="32"/>
      <c r="F53" s="32"/>
      <c r="G53" s="32"/>
      <c r="H53" s="32"/>
    </row>
    <row r="54" spans="1:8" ht="14.25" x14ac:dyDescent="0.2">
      <c r="A54" s="32"/>
      <c r="B54" s="33"/>
      <c r="C54" s="32"/>
      <c r="D54" s="32"/>
      <c r="E54" s="32"/>
      <c r="F54" s="32"/>
      <c r="G54" s="32"/>
      <c r="H54" s="32"/>
    </row>
    <row r="55" spans="1:8" ht="14.25" x14ac:dyDescent="0.2">
      <c r="A55" s="32"/>
      <c r="B55" s="33"/>
      <c r="C55" s="32"/>
      <c r="D55" s="32"/>
      <c r="E55" s="32"/>
      <c r="F55" s="32"/>
      <c r="G55" s="32"/>
      <c r="H55" s="32"/>
    </row>
    <row r="56" spans="1:8" ht="14.25" x14ac:dyDescent="0.2">
      <c r="A56" s="32"/>
      <c r="B56" s="33"/>
      <c r="C56" s="32"/>
      <c r="D56" s="32"/>
      <c r="E56" s="32"/>
      <c r="F56" s="32"/>
      <c r="G56" s="32"/>
      <c r="H56" s="32"/>
    </row>
    <row r="57" spans="1:8" ht="14.25" x14ac:dyDescent="0.2">
      <c r="A57" s="32"/>
      <c r="B57" s="33"/>
      <c r="C57" s="32"/>
      <c r="D57" s="32"/>
      <c r="E57" s="32"/>
      <c r="F57" s="32"/>
      <c r="G57" s="32"/>
      <c r="H57" s="32"/>
    </row>
    <row r="58" spans="1:8" ht="14.25" x14ac:dyDescent="0.2">
      <c r="A58" s="32"/>
      <c r="B58" s="33"/>
      <c r="C58" s="32"/>
      <c r="D58" s="32"/>
      <c r="E58" s="32"/>
      <c r="F58" s="32"/>
      <c r="G58" s="32"/>
      <c r="H58" s="32"/>
    </row>
    <row r="59" spans="1:8" ht="14.25" x14ac:dyDescent="0.2">
      <c r="A59" s="32"/>
      <c r="B59" s="33"/>
      <c r="C59" s="32"/>
      <c r="D59" s="32"/>
      <c r="E59" s="32"/>
      <c r="F59" s="32"/>
      <c r="G59" s="32"/>
      <c r="H59" s="32"/>
    </row>
    <row r="60" spans="1:8" ht="14.25" x14ac:dyDescent="0.2">
      <c r="A60" s="32"/>
      <c r="B60" s="33"/>
      <c r="C60" s="32"/>
      <c r="D60" s="32"/>
      <c r="E60" s="32"/>
      <c r="F60" s="32"/>
      <c r="G60" s="32"/>
      <c r="H60" s="32"/>
    </row>
    <row r="61" spans="1:8" ht="14.25" x14ac:dyDescent="0.2">
      <c r="A61" s="32"/>
      <c r="B61" s="33"/>
      <c r="C61" s="32"/>
      <c r="D61" s="32"/>
      <c r="E61" s="32"/>
      <c r="F61" s="32"/>
      <c r="G61" s="32"/>
      <c r="H61" s="32"/>
    </row>
    <row r="62" spans="1:8" ht="14.25" x14ac:dyDescent="0.2">
      <c r="A62" s="32"/>
      <c r="B62" s="33"/>
      <c r="C62" s="32"/>
      <c r="D62" s="32"/>
      <c r="E62" s="32"/>
      <c r="F62" s="32"/>
      <c r="G62" s="32"/>
      <c r="H62" s="32"/>
    </row>
  </sheetData>
  <phoneticPr fontId="2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杨进</cp:lastModifiedBy>
  <dcterms:created xsi:type="dcterms:W3CDTF">2013-06-21T00:28:37Z</dcterms:created>
  <dcterms:modified xsi:type="dcterms:W3CDTF">2015-09-13T01:35:29Z</dcterms:modified>
</cp:coreProperties>
</file>