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<sst xmlns="http://schemas.openxmlformats.org/spreadsheetml/2006/main" count="117" uniqueCount="75">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</sst>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9" sqref="M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13490604.728899997</v>
      </c>
      <c r="F3" s="25">
        <f>RA!I7</f>
        <v>1504340.5648000001</v>
      </c>
      <c r="G3" s="16">
        <f>SUM(G4:G40)</f>
        <v>11986264.164100001</v>
      </c>
      <c r="H3" s="27">
        <f>RA!J7</f>
        <v>11.151023953561999</v>
      </c>
      <c r="I3" s="20">
        <f>SUM(I4:I40)</f>
        <v>13490609.162705682</v>
      </c>
      <c r="J3" s="21">
        <f>SUM(J4:J40)</f>
        <v>11986264.233432449</v>
      </c>
      <c r="K3" s="22">
        <f>E3-I3</f>
        <v>-4.4338056854903698</v>
      </c>
      <c r="L3" s="22">
        <f>G3-J3</f>
        <v>-6.933244876563549E-2</v>
      </c>
    </row>
    <row r="4" spans="1:13" x14ac:dyDescent="0.15">
      <c r="A4" s="43">
        <f>RA!A8</f>
        <v>42262</v>
      </c>
      <c r="B4" s="12">
        <v>12</v>
      </c>
      <c r="C4" s="40" t="s">
        <v>6</v>
      </c>
      <c r="D4" s="40"/>
      <c r="E4" s="15">
        <f>VLOOKUP(C4,RA!B8:D36,3,0)</f>
        <v>466627.81349999999</v>
      </c>
      <c r="F4" s="25">
        <f>VLOOKUP(C4,RA!B8:I39,8,0)</f>
        <v>126223.806</v>
      </c>
      <c r="G4" s="16">
        <f t="shared" ref="G4:G40" si="0">E4-F4</f>
        <v>340404.00750000001</v>
      </c>
      <c r="H4" s="27">
        <f>RA!J8</f>
        <v>27.050210542154101</v>
      </c>
      <c r="I4" s="20">
        <f>VLOOKUP(B4,RMS!B:D,3,FALSE)</f>
        <v>466628.496322222</v>
      </c>
      <c r="J4" s="21">
        <f>VLOOKUP(B4,RMS!B:E,4,FALSE)</f>
        <v>340404.018522222</v>
      </c>
      <c r="K4" s="22">
        <f t="shared" ref="K4:K40" si="1">E4-I4</f>
        <v>-0.68282222200650722</v>
      </c>
      <c r="L4" s="22">
        <f t="shared" ref="L4:L40" si="2">G4-J4</f>
        <v>-1.1022221995517612E-2</v>
      </c>
    </row>
    <row r="5" spans="1:13" x14ac:dyDescent="0.15">
      <c r="A5" s="43"/>
      <c r="B5" s="12">
        <v>13</v>
      </c>
      <c r="C5" s="40" t="s">
        <v>7</v>
      </c>
      <c r="D5" s="40"/>
      <c r="E5" s="15">
        <f>VLOOKUP(C5,RA!B8:D37,3,0)</f>
        <v>72832.452699999994</v>
      </c>
      <c r="F5" s="25">
        <f>VLOOKUP(C5,RA!B9:I40,8,0)</f>
        <v>16937.452799999999</v>
      </c>
      <c r="G5" s="16">
        <f t="shared" si="0"/>
        <v>55894.999899999995</v>
      </c>
      <c r="H5" s="27">
        <f>RA!J9</f>
        <v>23.2553651183025</v>
      </c>
      <c r="I5" s="20">
        <f>VLOOKUP(B5,RMS!B:D,3,FALSE)</f>
        <v>72832.495022592804</v>
      </c>
      <c r="J5" s="21">
        <f>VLOOKUP(B5,RMS!B:E,4,FALSE)</f>
        <v>55894.997516511597</v>
      </c>
      <c r="K5" s="22">
        <f t="shared" si="1"/>
        <v>-4.2322592809796333E-2</v>
      </c>
      <c r="L5" s="22">
        <f t="shared" si="2"/>
        <v>2.3834883977542631E-3</v>
      </c>
      <c r="M5" s="34"/>
    </row>
    <row r="6" spans="1:13" x14ac:dyDescent="0.15">
      <c r="A6" s="43"/>
      <c r="B6" s="12">
        <v>14</v>
      </c>
      <c r="C6" s="40" t="s">
        <v>8</v>
      </c>
      <c r="D6" s="40"/>
      <c r="E6" s="15">
        <f>VLOOKUP(C6,RA!B10:D38,3,0)</f>
        <v>91758.817899999995</v>
      </c>
      <c r="F6" s="25">
        <f>VLOOKUP(C6,RA!B10:I41,8,0)</f>
        <v>26240.320199999998</v>
      </c>
      <c r="G6" s="16">
        <f t="shared" si="0"/>
        <v>65518.497699999993</v>
      </c>
      <c r="H6" s="27">
        <f>RA!J10</f>
        <v>28.597055629680298</v>
      </c>
      <c r="I6" s="20">
        <f>VLOOKUP(B6,RMS!B:D,3,FALSE)</f>
        <v>91760.595594017097</v>
      </c>
      <c r="J6" s="21">
        <f>VLOOKUP(B6,RMS!B:E,4,FALSE)</f>
        <v>65518.498242734997</v>
      </c>
      <c r="K6" s="22">
        <f>E6-I6</f>
        <v>-1.7776940171024762</v>
      </c>
      <c r="L6" s="22">
        <f t="shared" si="2"/>
        <v>-5.4273500427370891E-4</v>
      </c>
      <c r="M6" s="34"/>
    </row>
    <row r="7" spans="1:13" x14ac:dyDescent="0.15">
      <c r="A7" s="43"/>
      <c r="B7" s="12">
        <v>15</v>
      </c>
      <c r="C7" s="40" t="s">
        <v>9</v>
      </c>
      <c r="D7" s="40"/>
      <c r="E7" s="15">
        <f>VLOOKUP(C7,RA!B10:D39,3,0)</f>
        <v>40990.256500000003</v>
      </c>
      <c r="F7" s="25">
        <f>VLOOKUP(C7,RA!B11:I42,8,0)</f>
        <v>9735.1080000000002</v>
      </c>
      <c r="G7" s="16">
        <f t="shared" si="0"/>
        <v>31255.148500000003</v>
      </c>
      <c r="H7" s="27">
        <f>RA!J11</f>
        <v>23.749809909093901</v>
      </c>
      <c r="I7" s="20">
        <f>VLOOKUP(B7,RMS!B:D,3,FALSE)</f>
        <v>40990.283127350398</v>
      </c>
      <c r="J7" s="21">
        <f>VLOOKUP(B7,RMS!B:E,4,FALSE)</f>
        <v>31255.148323076901</v>
      </c>
      <c r="K7" s="22">
        <f t="shared" si="1"/>
        <v>-2.6627350394846871E-2</v>
      </c>
      <c r="L7" s="22">
        <f t="shared" si="2"/>
        <v>1.7692310211714357E-4</v>
      </c>
      <c r="M7" s="34"/>
    </row>
    <row r="8" spans="1:13" x14ac:dyDescent="0.15">
      <c r="A8" s="43"/>
      <c r="B8" s="12">
        <v>16</v>
      </c>
      <c r="C8" s="40" t="s">
        <v>10</v>
      </c>
      <c r="D8" s="40"/>
      <c r="E8" s="15">
        <f>VLOOKUP(C8,RA!B12:D39,3,0)</f>
        <v>107643.7059</v>
      </c>
      <c r="F8" s="25">
        <f>VLOOKUP(C8,RA!B12:I43,8,0)</f>
        <v>23683.447499999998</v>
      </c>
      <c r="G8" s="16">
        <f t="shared" si="0"/>
        <v>83960.258400000006</v>
      </c>
      <c r="H8" s="27">
        <f>RA!J12</f>
        <v>22.0017020985897</v>
      </c>
      <c r="I8" s="20">
        <f>VLOOKUP(B8,RMS!B:D,3,FALSE)</f>
        <v>107643.71287264999</v>
      </c>
      <c r="J8" s="21">
        <f>VLOOKUP(B8,RMS!B:E,4,FALSE)</f>
        <v>83960.258259829105</v>
      </c>
      <c r="K8" s="22">
        <f t="shared" si="1"/>
        <v>-6.9726499932585284E-3</v>
      </c>
      <c r="L8" s="22">
        <f t="shared" si="2"/>
        <v>1.4017090143170208E-4</v>
      </c>
      <c r="M8" s="34"/>
    </row>
    <row r="9" spans="1:13" x14ac:dyDescent="0.15">
      <c r="A9" s="43"/>
      <c r="B9" s="12">
        <v>17</v>
      </c>
      <c r="C9" s="40" t="s">
        <v>11</v>
      </c>
      <c r="D9" s="40"/>
      <c r="E9" s="15">
        <f>VLOOKUP(C9,RA!B12:D40,3,0)</f>
        <v>193484.8787</v>
      </c>
      <c r="F9" s="25">
        <f>VLOOKUP(C9,RA!B13:I44,8,0)</f>
        <v>54911.011899999998</v>
      </c>
      <c r="G9" s="16">
        <f t="shared" si="0"/>
        <v>138573.86680000002</v>
      </c>
      <c r="H9" s="27">
        <f>RA!J13</f>
        <v>28.380001718449499</v>
      </c>
      <c r="I9" s="20">
        <f>VLOOKUP(B9,RMS!B:D,3,FALSE)</f>
        <v>193485.085579487</v>
      </c>
      <c r="J9" s="21">
        <f>VLOOKUP(B9,RMS!B:E,4,FALSE)</f>
        <v>138573.866176068</v>
      </c>
      <c r="K9" s="22">
        <f t="shared" si="1"/>
        <v>-0.20687948699924164</v>
      </c>
      <c r="L9" s="22">
        <f t="shared" si="2"/>
        <v>6.2393202097155154E-4</v>
      </c>
      <c r="M9" s="34"/>
    </row>
    <row r="10" spans="1:13" x14ac:dyDescent="0.15">
      <c r="A10" s="43"/>
      <c r="B10" s="12">
        <v>18</v>
      </c>
      <c r="C10" s="40" t="s">
        <v>12</v>
      </c>
      <c r="D10" s="40"/>
      <c r="E10" s="15">
        <f>VLOOKUP(C10,RA!B14:D41,3,0)</f>
        <v>88820.259099999996</v>
      </c>
      <c r="F10" s="25">
        <f>VLOOKUP(C10,RA!B14:I45,8,0)</f>
        <v>19380.473399999999</v>
      </c>
      <c r="G10" s="16">
        <f t="shared" si="0"/>
        <v>69439.785699999993</v>
      </c>
      <c r="H10" s="27">
        <f>RA!J14</f>
        <v>21.819879379298101</v>
      </c>
      <c r="I10" s="20">
        <f>VLOOKUP(B10,RMS!B:D,3,FALSE)</f>
        <v>88820.250294017096</v>
      </c>
      <c r="J10" s="21">
        <f>VLOOKUP(B10,RMS!B:E,4,FALSE)</f>
        <v>69439.786345299101</v>
      </c>
      <c r="K10" s="22">
        <f t="shared" si="1"/>
        <v>8.8059828995028511E-3</v>
      </c>
      <c r="L10" s="22">
        <f t="shared" si="2"/>
        <v>-6.4529910741839558E-4</v>
      </c>
      <c r="M10" s="34"/>
    </row>
    <row r="11" spans="1:13" x14ac:dyDescent="0.15">
      <c r="A11" s="43"/>
      <c r="B11" s="12">
        <v>19</v>
      </c>
      <c r="C11" s="40" t="s">
        <v>13</v>
      </c>
      <c r="D11" s="40"/>
      <c r="E11" s="15">
        <f>VLOOKUP(C11,RA!B14:D42,3,0)</f>
        <v>57592.707399999999</v>
      </c>
      <c r="F11" s="25">
        <f>VLOOKUP(C11,RA!B15:I46,8,0)</f>
        <v>7396.8384999999998</v>
      </c>
      <c r="G11" s="16">
        <f t="shared" si="0"/>
        <v>50195.868900000001</v>
      </c>
      <c r="H11" s="27">
        <f>RA!J15</f>
        <v>12.843359574375601</v>
      </c>
      <c r="I11" s="20">
        <f>VLOOKUP(B11,RMS!B:D,3,FALSE)</f>
        <v>57592.728337606801</v>
      </c>
      <c r="J11" s="21">
        <f>VLOOKUP(B11,RMS!B:E,4,FALSE)</f>
        <v>50195.8692128205</v>
      </c>
      <c r="K11" s="22">
        <f t="shared" si="1"/>
        <v>-2.0937606801453512E-2</v>
      </c>
      <c r="L11" s="22">
        <f t="shared" si="2"/>
        <v>-3.1282049894798547E-4</v>
      </c>
      <c r="M11" s="34"/>
    </row>
    <row r="12" spans="1:13" x14ac:dyDescent="0.15">
      <c r="A12" s="43"/>
      <c r="B12" s="12">
        <v>21</v>
      </c>
      <c r="C12" s="40" t="s">
        <v>14</v>
      </c>
      <c r="D12" s="40"/>
      <c r="E12" s="15">
        <f>VLOOKUP(C12,RA!B16:D43,3,0)</f>
        <v>689408.15469999996</v>
      </c>
      <c r="F12" s="25">
        <f>VLOOKUP(C12,RA!B16:I47,8,0)</f>
        <v>20248.2081</v>
      </c>
      <c r="G12" s="16">
        <f t="shared" si="0"/>
        <v>669159.94659999991</v>
      </c>
      <c r="H12" s="27">
        <f>RA!J16</f>
        <v>2.93704215158452</v>
      </c>
      <c r="I12" s="20">
        <f>VLOOKUP(B12,RMS!B:D,3,FALSE)</f>
        <v>689407.73663589696</v>
      </c>
      <c r="J12" s="21">
        <f>VLOOKUP(B12,RMS!B:E,4,FALSE)</f>
        <v>669159.94657435897</v>
      </c>
      <c r="K12" s="22">
        <f t="shared" si="1"/>
        <v>0.41806410299614072</v>
      </c>
      <c r="L12" s="22">
        <f t="shared" si="2"/>
        <v>2.5640940293669701E-5</v>
      </c>
      <c r="M12" s="34"/>
    </row>
    <row r="13" spans="1:13" x14ac:dyDescent="0.15">
      <c r="A13" s="43"/>
      <c r="B13" s="12">
        <v>22</v>
      </c>
      <c r="C13" s="40" t="s">
        <v>15</v>
      </c>
      <c r="D13" s="40"/>
      <c r="E13" s="15">
        <f>VLOOKUP(C13,RA!B16:D44,3,0)</f>
        <v>661020.58990000002</v>
      </c>
      <c r="F13" s="25">
        <f>VLOOKUP(C13,RA!B17:I48,8,0)</f>
        <v>96613.912700000001</v>
      </c>
      <c r="G13" s="16">
        <f t="shared" si="0"/>
        <v>564406.67720000003</v>
      </c>
      <c r="H13" s="27">
        <f>RA!J17</f>
        <v>14.6158703943875</v>
      </c>
      <c r="I13" s="20">
        <f>VLOOKUP(B13,RMS!B:D,3,FALSE)</f>
        <v>661020.52283846203</v>
      </c>
      <c r="J13" s="21">
        <f>VLOOKUP(B13,RMS!B:E,4,FALSE)</f>
        <v>564406.68738290598</v>
      </c>
      <c r="K13" s="22">
        <f t="shared" si="1"/>
        <v>6.7061537993140519E-2</v>
      </c>
      <c r="L13" s="22">
        <f t="shared" si="2"/>
        <v>-1.0182905942201614E-2</v>
      </c>
      <c r="M13" s="34"/>
    </row>
    <row r="14" spans="1:13" x14ac:dyDescent="0.15">
      <c r="A14" s="43"/>
      <c r="B14" s="12">
        <v>23</v>
      </c>
      <c r="C14" s="40" t="s">
        <v>16</v>
      </c>
      <c r="D14" s="40"/>
      <c r="E14" s="15">
        <f>VLOOKUP(C14,RA!B18:D45,3,0)</f>
        <v>1077062.7165999999</v>
      </c>
      <c r="F14" s="25">
        <f>VLOOKUP(C14,RA!B18:I49,8,0)</f>
        <v>150339.46059999999</v>
      </c>
      <c r="G14" s="16">
        <f t="shared" si="0"/>
        <v>926723.25599999994</v>
      </c>
      <c r="H14" s="27">
        <f>RA!J18</f>
        <v>13.958282863469799</v>
      </c>
      <c r="I14" s="20">
        <f>VLOOKUP(B14,RMS!B:D,3,FALSE)</f>
        <v>1077062.6583153801</v>
      </c>
      <c r="J14" s="21">
        <f>VLOOKUP(B14,RMS!B:E,4,FALSE)</f>
        <v>926723.25740769203</v>
      </c>
      <c r="K14" s="22">
        <f t="shared" si="1"/>
        <v>5.8284619823098183E-2</v>
      </c>
      <c r="L14" s="22">
        <f t="shared" si="2"/>
        <v>-1.4076920924708247E-3</v>
      </c>
      <c r="M14" s="34"/>
    </row>
    <row r="15" spans="1:13" x14ac:dyDescent="0.15">
      <c r="A15" s="43"/>
      <c r="B15" s="12">
        <v>24</v>
      </c>
      <c r="C15" s="40" t="s">
        <v>17</v>
      </c>
      <c r="D15" s="40"/>
      <c r="E15" s="15">
        <f>VLOOKUP(C15,RA!B18:D46,3,0)</f>
        <v>409842.89409999998</v>
      </c>
      <c r="F15" s="25">
        <f>VLOOKUP(C15,RA!B19:I50,8,0)</f>
        <v>30358.899600000001</v>
      </c>
      <c r="G15" s="16">
        <f t="shared" si="0"/>
        <v>379483.99449999997</v>
      </c>
      <c r="H15" s="27">
        <f>RA!J19</f>
        <v>7.4074480824334001</v>
      </c>
      <c r="I15" s="20">
        <f>VLOOKUP(B15,RMS!B:D,3,FALSE)</f>
        <v>409842.90686837601</v>
      </c>
      <c r="J15" s="21">
        <f>VLOOKUP(B15,RMS!B:E,4,FALSE)</f>
        <v>379483.994334188</v>
      </c>
      <c r="K15" s="22">
        <f t="shared" si="1"/>
        <v>-1.2768376036547124E-2</v>
      </c>
      <c r="L15" s="22">
        <f t="shared" si="2"/>
        <v>1.6581197269260883E-4</v>
      </c>
      <c r="M15" s="34"/>
    </row>
    <row r="16" spans="1:13" x14ac:dyDescent="0.15">
      <c r="A16" s="43"/>
      <c r="B16" s="12">
        <v>25</v>
      </c>
      <c r="C16" s="40" t="s">
        <v>18</v>
      </c>
      <c r="D16" s="40"/>
      <c r="E16" s="15">
        <f>VLOOKUP(C16,RA!B20:D47,3,0)</f>
        <v>881069.63100000005</v>
      </c>
      <c r="F16" s="25">
        <f>VLOOKUP(C16,RA!B20:I51,8,0)</f>
        <v>60491.000399999997</v>
      </c>
      <c r="G16" s="16">
        <f t="shared" si="0"/>
        <v>820578.63060000003</v>
      </c>
      <c r="H16" s="27">
        <f>RA!J20</f>
        <v>6.8656322124442903</v>
      </c>
      <c r="I16" s="20">
        <f>VLOOKUP(B16,RMS!B:D,3,FALSE)</f>
        <v>881069.73640000005</v>
      </c>
      <c r="J16" s="21">
        <f>VLOOKUP(B16,RMS!B:E,4,FALSE)</f>
        <v>820578.63060000003</v>
      </c>
      <c r="K16" s="22">
        <f t="shared" si="1"/>
        <v>-0.10540000000037253</v>
      </c>
      <c r="L16" s="22">
        <f t="shared" si="2"/>
        <v>0</v>
      </c>
      <c r="M16" s="34"/>
    </row>
    <row r="17" spans="1:13" x14ac:dyDescent="0.15">
      <c r="A17" s="43"/>
      <c r="B17" s="12">
        <v>26</v>
      </c>
      <c r="C17" s="40" t="s">
        <v>19</v>
      </c>
      <c r="D17" s="40"/>
      <c r="E17" s="15">
        <f>VLOOKUP(C17,RA!B20:D48,3,0)</f>
        <v>274244.31209999998</v>
      </c>
      <c r="F17" s="25">
        <f>VLOOKUP(C17,RA!B21:I52,8,0)</f>
        <v>36420.514999999999</v>
      </c>
      <c r="G17" s="16">
        <f t="shared" si="0"/>
        <v>237823.79709999997</v>
      </c>
      <c r="H17" s="27">
        <f>RA!J21</f>
        <v>13.280317364146301</v>
      </c>
      <c r="I17" s="20">
        <f>VLOOKUP(B17,RMS!B:D,3,FALSE)</f>
        <v>274244.06060518901</v>
      </c>
      <c r="J17" s="21">
        <f>VLOOKUP(B17,RMS!B:E,4,FALSE)</f>
        <v>237823.79685389201</v>
      </c>
      <c r="K17" s="22">
        <f t="shared" si="1"/>
        <v>0.25149481097469106</v>
      </c>
      <c r="L17" s="22">
        <f t="shared" si="2"/>
        <v>2.4610795662738383E-4</v>
      </c>
      <c r="M17" s="34"/>
    </row>
    <row r="18" spans="1:13" x14ac:dyDescent="0.15">
      <c r="A18" s="43"/>
      <c r="B18" s="12">
        <v>27</v>
      </c>
      <c r="C18" s="40" t="s">
        <v>20</v>
      </c>
      <c r="D18" s="40"/>
      <c r="E18" s="15">
        <f>VLOOKUP(C18,RA!B22:D49,3,0)</f>
        <v>1014144.828</v>
      </c>
      <c r="F18" s="25">
        <f>VLOOKUP(C18,RA!B22:I53,8,0)</f>
        <v>125304.2555</v>
      </c>
      <c r="G18" s="16">
        <f t="shared" si="0"/>
        <v>888840.57250000001</v>
      </c>
      <c r="H18" s="27">
        <f>RA!J22</f>
        <v>12.355656908206401</v>
      </c>
      <c r="I18" s="20">
        <f>VLOOKUP(B18,RMS!B:D,3,FALSE)</f>
        <v>1014146.0169</v>
      </c>
      <c r="J18" s="21">
        <f>VLOOKUP(B18,RMS!B:E,4,FALSE)</f>
        <v>888840.57220000005</v>
      </c>
      <c r="K18" s="22">
        <f t="shared" si="1"/>
        <v>-1.1889000000664964</v>
      </c>
      <c r="L18" s="22">
        <f t="shared" si="2"/>
        <v>2.9999995604157448E-4</v>
      </c>
      <c r="M18" s="34"/>
    </row>
    <row r="19" spans="1:13" x14ac:dyDescent="0.15">
      <c r="A19" s="43"/>
      <c r="B19" s="12">
        <v>29</v>
      </c>
      <c r="C19" s="40" t="s">
        <v>21</v>
      </c>
      <c r="D19" s="40"/>
      <c r="E19" s="15">
        <f>VLOOKUP(C19,RA!B22:D50,3,0)</f>
        <v>2304947.102</v>
      </c>
      <c r="F19" s="25">
        <f>VLOOKUP(C19,RA!B23:I54,8,0)</f>
        <v>165671.00630000001</v>
      </c>
      <c r="G19" s="16">
        <f t="shared" si="0"/>
        <v>2139276.0956999999</v>
      </c>
      <c r="H19" s="27">
        <f>RA!J23</f>
        <v>7.1876272629531304</v>
      </c>
      <c r="I19" s="20">
        <f>VLOOKUP(B19,RMS!B:D,3,FALSE)</f>
        <v>2304948.64371282</v>
      </c>
      <c r="J19" s="21">
        <f>VLOOKUP(B19,RMS!B:E,4,FALSE)</f>
        <v>2139276.1237871801</v>
      </c>
      <c r="K19" s="22">
        <f t="shared" si="1"/>
        <v>-1.5417128200642765</v>
      </c>
      <c r="L19" s="22">
        <f t="shared" si="2"/>
        <v>-2.8087180107831955E-2</v>
      </c>
      <c r="M19" s="34"/>
    </row>
    <row r="20" spans="1:13" x14ac:dyDescent="0.15">
      <c r="A20" s="43"/>
      <c r="B20" s="12">
        <v>31</v>
      </c>
      <c r="C20" s="40" t="s">
        <v>22</v>
      </c>
      <c r="D20" s="40"/>
      <c r="E20" s="15">
        <f>VLOOKUP(C20,RA!B24:D51,3,0)</f>
        <v>189849.8572</v>
      </c>
      <c r="F20" s="25">
        <f>VLOOKUP(C20,RA!B24:I55,8,0)</f>
        <v>32633.7359</v>
      </c>
      <c r="G20" s="16">
        <f t="shared" si="0"/>
        <v>157216.1213</v>
      </c>
      <c r="H20" s="27">
        <f>RA!J24</f>
        <v>17.1892338405193</v>
      </c>
      <c r="I20" s="20">
        <f>VLOOKUP(B20,RMS!B:D,3,FALSE)</f>
        <v>189849.87787887501</v>
      </c>
      <c r="J20" s="21">
        <f>VLOOKUP(B20,RMS!B:E,4,FALSE)</f>
        <v>157216.11593499899</v>
      </c>
      <c r="K20" s="22">
        <f t="shared" si="1"/>
        <v>-2.0678875007433817E-2</v>
      </c>
      <c r="L20" s="22">
        <f t="shared" si="2"/>
        <v>5.3650010086130351E-3</v>
      </c>
      <c r="M20" s="34"/>
    </row>
    <row r="21" spans="1:13" x14ac:dyDescent="0.15">
      <c r="A21" s="43"/>
      <c r="B21" s="12">
        <v>32</v>
      </c>
      <c r="C21" s="40" t="s">
        <v>23</v>
      </c>
      <c r="D21" s="40"/>
      <c r="E21" s="15">
        <f>VLOOKUP(C21,RA!B24:D52,3,0)</f>
        <v>216611.73300000001</v>
      </c>
      <c r="F21" s="25">
        <f>VLOOKUP(C21,RA!B25:I56,8,0)</f>
        <v>16890.550500000001</v>
      </c>
      <c r="G21" s="16">
        <f t="shared" si="0"/>
        <v>199721.1825</v>
      </c>
      <c r="H21" s="27">
        <f>RA!J25</f>
        <v>7.7976156997922201</v>
      </c>
      <c r="I21" s="20">
        <f>VLOOKUP(B21,RMS!B:D,3,FALSE)</f>
        <v>216611.74258641599</v>
      </c>
      <c r="J21" s="21">
        <f>VLOOKUP(B21,RMS!B:E,4,FALSE)</f>
        <v>199721.18358803101</v>
      </c>
      <c r="K21" s="22">
        <f t="shared" si="1"/>
        <v>-9.586415981175378E-3</v>
      </c>
      <c r="L21" s="22">
        <f t="shared" si="2"/>
        <v>-1.0880310146603733E-3</v>
      </c>
      <c r="M21" s="34"/>
    </row>
    <row r="22" spans="1:13" x14ac:dyDescent="0.15">
      <c r="A22" s="43"/>
      <c r="B22" s="12">
        <v>33</v>
      </c>
      <c r="C22" s="40" t="s">
        <v>24</v>
      </c>
      <c r="D22" s="40"/>
      <c r="E22" s="15">
        <f>VLOOKUP(C22,RA!B26:D53,3,0)</f>
        <v>417634.06180000002</v>
      </c>
      <c r="F22" s="25">
        <f>VLOOKUP(C22,RA!B26:I57,8,0)</f>
        <v>89434.3073</v>
      </c>
      <c r="G22" s="16">
        <f t="shared" si="0"/>
        <v>328199.75450000004</v>
      </c>
      <c r="H22" s="27">
        <f>RA!J26</f>
        <v>21.4145146386142</v>
      </c>
      <c r="I22" s="20">
        <f>VLOOKUP(B22,RMS!B:D,3,FALSE)</f>
        <v>417634.00896955602</v>
      </c>
      <c r="J22" s="21">
        <f>VLOOKUP(B22,RMS!B:E,4,FALSE)</f>
        <v>328199.74775010103</v>
      </c>
      <c r="K22" s="22">
        <f t="shared" si="1"/>
        <v>5.2830444008577615E-2</v>
      </c>
      <c r="L22" s="22">
        <f t="shared" si="2"/>
        <v>6.7498990101739764E-3</v>
      </c>
      <c r="M22" s="34"/>
    </row>
    <row r="23" spans="1:13" x14ac:dyDescent="0.15">
      <c r="A23" s="43"/>
      <c r="B23" s="12">
        <v>34</v>
      </c>
      <c r="C23" s="40" t="s">
        <v>25</v>
      </c>
      <c r="D23" s="40"/>
      <c r="E23" s="15">
        <f>VLOOKUP(C23,RA!B26:D54,3,0)</f>
        <v>226156.61060000001</v>
      </c>
      <c r="F23" s="25">
        <f>VLOOKUP(C23,RA!B27:I58,8,0)</f>
        <v>64792.238599999997</v>
      </c>
      <c r="G23" s="16">
        <f t="shared" si="0"/>
        <v>161364.37200000003</v>
      </c>
      <c r="H23" s="27">
        <f>RA!J27</f>
        <v>28.649279111543201</v>
      </c>
      <c r="I23" s="20">
        <f>VLOOKUP(B23,RMS!B:D,3,FALSE)</f>
        <v>226156.422282399</v>
      </c>
      <c r="J23" s="21">
        <f>VLOOKUP(B23,RMS!B:E,4,FALSE)</f>
        <v>161364.39378968699</v>
      </c>
      <c r="K23" s="22">
        <f t="shared" si="1"/>
        <v>0.18831760101602413</v>
      </c>
      <c r="L23" s="22">
        <f t="shared" si="2"/>
        <v>-2.1789686958072707E-2</v>
      </c>
      <c r="M23" s="34"/>
    </row>
    <row r="24" spans="1:13" x14ac:dyDescent="0.15">
      <c r="A24" s="43"/>
      <c r="B24" s="12">
        <v>35</v>
      </c>
      <c r="C24" s="40" t="s">
        <v>26</v>
      </c>
      <c r="D24" s="40"/>
      <c r="E24" s="15">
        <f>VLOOKUP(C24,RA!B28:D55,3,0)</f>
        <v>854225.02170000004</v>
      </c>
      <c r="F24" s="25">
        <f>VLOOKUP(C24,RA!B28:I59,8,0)</f>
        <v>41150.2883</v>
      </c>
      <c r="G24" s="16">
        <f t="shared" si="0"/>
        <v>813074.73340000003</v>
      </c>
      <c r="H24" s="27">
        <f>RA!J28</f>
        <v>4.8172656214291703</v>
      </c>
      <c r="I24" s="20">
        <f>VLOOKUP(B24,RMS!B:D,3,FALSE)</f>
        <v>854225.02153008804</v>
      </c>
      <c r="J24" s="21">
        <f>VLOOKUP(B24,RMS!B:E,4,FALSE)</f>
        <v>813074.73126902699</v>
      </c>
      <c r="K24" s="22">
        <f t="shared" si="1"/>
        <v>1.6991200391203165E-4</v>
      </c>
      <c r="L24" s="22">
        <f t="shared" si="2"/>
        <v>2.1309730364009738E-3</v>
      </c>
      <c r="M24" s="34"/>
    </row>
    <row r="25" spans="1:13" x14ac:dyDescent="0.15">
      <c r="A25" s="43"/>
      <c r="B25" s="12">
        <v>36</v>
      </c>
      <c r="C25" s="40" t="s">
        <v>27</v>
      </c>
      <c r="D25" s="40"/>
      <c r="E25" s="15">
        <f>VLOOKUP(C25,RA!B28:D56,3,0)</f>
        <v>632125.90509999997</v>
      </c>
      <c r="F25" s="25">
        <f>VLOOKUP(C25,RA!B29:I60,8,0)</f>
        <v>86273.572700000004</v>
      </c>
      <c r="G25" s="16">
        <f t="shared" si="0"/>
        <v>545852.33239999996</v>
      </c>
      <c r="H25" s="27">
        <f>RA!J29</f>
        <v>13.648162811228501</v>
      </c>
      <c r="I25" s="20">
        <f>VLOOKUP(B25,RMS!B:D,3,FALSE)</f>
        <v>632125.90464424796</v>
      </c>
      <c r="J25" s="21">
        <f>VLOOKUP(B25,RMS!B:E,4,FALSE)</f>
        <v>545852.31166314206</v>
      </c>
      <c r="K25" s="22">
        <f t="shared" si="1"/>
        <v>4.5575201511383057E-4</v>
      </c>
      <c r="L25" s="22">
        <f t="shared" si="2"/>
        <v>2.0736857899464667E-2</v>
      </c>
      <c r="M25" s="34"/>
    </row>
    <row r="26" spans="1:13" x14ac:dyDescent="0.15">
      <c r="A26" s="43"/>
      <c r="B26" s="12">
        <v>37</v>
      </c>
      <c r="C26" s="40" t="s">
        <v>74</v>
      </c>
      <c r="D26" s="40"/>
      <c r="E26" s="15">
        <f>VLOOKUP(C26,RA!B30:D57,3,0)</f>
        <v>817295.74120000005</v>
      </c>
      <c r="F26" s="25">
        <f>VLOOKUP(C26,RA!B30:I61,8,0)</f>
        <v>119665.79549999999</v>
      </c>
      <c r="G26" s="16">
        <f t="shared" si="0"/>
        <v>697629.94570000004</v>
      </c>
      <c r="H26" s="27">
        <f>RA!J30</f>
        <v>14.641676136021401</v>
      </c>
      <c r="I26" s="20">
        <f>VLOOKUP(B26,RMS!B:D,3,FALSE)</f>
        <v>817295.73941504396</v>
      </c>
      <c r="J26" s="21">
        <f>VLOOKUP(B26,RMS!B:E,4,FALSE)</f>
        <v>697629.96752767696</v>
      </c>
      <c r="K26" s="22">
        <f t="shared" si="1"/>
        <v>1.784956082701683E-3</v>
      </c>
      <c r="L26" s="22">
        <f t="shared" si="2"/>
        <v>-2.1827676915563643E-2</v>
      </c>
      <c r="M26" s="34"/>
    </row>
    <row r="27" spans="1:13" x14ac:dyDescent="0.15">
      <c r="A27" s="43"/>
      <c r="B27" s="12">
        <v>38</v>
      </c>
      <c r="C27" s="40" t="s">
        <v>29</v>
      </c>
      <c r="D27" s="40"/>
      <c r="E27" s="15">
        <f>VLOOKUP(C27,RA!B30:D58,3,0)</f>
        <v>776234.61349999998</v>
      </c>
      <c r="F27" s="25">
        <f>VLOOKUP(C27,RA!B31:I62,8,0)</f>
        <v>33161.726999999999</v>
      </c>
      <c r="G27" s="16">
        <f t="shared" si="0"/>
        <v>743072.88650000002</v>
      </c>
      <c r="H27" s="27">
        <f>RA!J31</f>
        <v>4.2721268058990001</v>
      </c>
      <c r="I27" s="20">
        <f>VLOOKUP(B27,RMS!B:D,3,FALSE)</f>
        <v>776234.51620796497</v>
      </c>
      <c r="J27" s="21">
        <f>VLOOKUP(B27,RMS!B:E,4,FALSE)</f>
        <v>743072.89071504399</v>
      </c>
      <c r="K27" s="22">
        <f t="shared" si="1"/>
        <v>9.7292035003192723E-2</v>
      </c>
      <c r="L27" s="22">
        <f t="shared" si="2"/>
        <v>-4.2150439694523811E-3</v>
      </c>
      <c r="M27" s="34"/>
    </row>
    <row r="28" spans="1:13" x14ac:dyDescent="0.15">
      <c r="A28" s="43"/>
      <c r="B28" s="12">
        <v>39</v>
      </c>
      <c r="C28" s="40" t="s">
        <v>30</v>
      </c>
      <c r="D28" s="40"/>
      <c r="E28" s="15">
        <f>VLOOKUP(C28,RA!B32:D59,3,0)</f>
        <v>89714.611300000004</v>
      </c>
      <c r="F28" s="25">
        <f>VLOOKUP(C28,RA!B32:I63,8,0)</f>
        <v>22947.426200000002</v>
      </c>
      <c r="G28" s="16">
        <f t="shared" si="0"/>
        <v>66767.185100000002</v>
      </c>
      <c r="H28" s="27">
        <f>RA!J32</f>
        <v>25.5782484786845</v>
      </c>
      <c r="I28" s="20">
        <f>VLOOKUP(B28,RMS!B:D,3,FALSE)</f>
        <v>89714.552443884706</v>
      </c>
      <c r="J28" s="21">
        <f>VLOOKUP(B28,RMS!B:E,4,FALSE)</f>
        <v>66767.193069656307</v>
      </c>
      <c r="K28" s="22">
        <f t="shared" si="1"/>
        <v>5.8856115298112854E-2</v>
      </c>
      <c r="L28" s="22">
        <f t="shared" si="2"/>
        <v>-7.9696563043398783E-3</v>
      </c>
      <c r="M28" s="34"/>
    </row>
    <row r="29" spans="1:13" x14ac:dyDescent="0.15">
      <c r="A29" s="43"/>
      <c r="B29" s="12">
        <v>40</v>
      </c>
      <c r="C29" s="40" t="s">
        <v>31</v>
      </c>
      <c r="D29" s="40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0" t="s">
        <v>32</v>
      </c>
      <c r="D30" s="40"/>
      <c r="E30" s="15">
        <f>VLOOKUP(C30,RA!B34:D62,3,0)</f>
        <v>135152.17879999999</v>
      </c>
      <c r="F30" s="25">
        <f>VLOOKUP(C30,RA!B34:I66,8,0)</f>
        <v>17968.251199999999</v>
      </c>
      <c r="G30" s="16">
        <f t="shared" si="0"/>
        <v>117183.9276</v>
      </c>
      <c r="H30" s="27">
        <f>RA!J34</f>
        <v>0</v>
      </c>
      <c r="I30" s="20">
        <f>VLOOKUP(B30,RMS!B:D,3,FALSE)</f>
        <v>135152.17790000001</v>
      </c>
      <c r="J30" s="21">
        <f>VLOOKUP(B30,RMS!B:E,4,FALSE)</f>
        <v>117183.9261</v>
      </c>
      <c r="K30" s="22">
        <f t="shared" si="1"/>
        <v>8.9999998454004526E-4</v>
      </c>
      <c r="L30" s="22">
        <f t="shared" si="2"/>
        <v>1.4999999984866008E-3</v>
      </c>
      <c r="M30" s="34"/>
    </row>
    <row r="31" spans="1:13" s="38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48381.23</v>
      </c>
      <c r="F31" s="25">
        <f>VLOOKUP(C31,RA!B35:I67,8,0)</f>
        <v>2198.41</v>
      </c>
      <c r="G31" s="16">
        <f t="shared" si="0"/>
        <v>46182.820000000007</v>
      </c>
      <c r="H31" s="27">
        <f>RA!J35</f>
        <v>13.294829102673701</v>
      </c>
      <c r="I31" s="20">
        <f>VLOOKUP(B31,RMS!B:D,3,FALSE)</f>
        <v>48381.23</v>
      </c>
      <c r="J31" s="21">
        <f>VLOOKUP(B31,RMS!B:E,4,FALSE)</f>
        <v>46182.82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0" t="s">
        <v>36</v>
      </c>
      <c r="D32" s="40"/>
      <c r="E32" s="15">
        <f>VLOOKUP(C32,RA!B34:D63,3,0)</f>
        <v>94766.73</v>
      </c>
      <c r="F32" s="25">
        <f>VLOOKUP(C32,RA!B34:I67,8,0)</f>
        <v>-10080.370000000001</v>
      </c>
      <c r="G32" s="16">
        <f t="shared" si="0"/>
        <v>104847.09999999999</v>
      </c>
      <c r="H32" s="27">
        <f>RA!J35</f>
        <v>13.294829102673701</v>
      </c>
      <c r="I32" s="20">
        <f>VLOOKUP(B32,RMS!B:D,3,FALSE)</f>
        <v>94766.73</v>
      </c>
      <c r="J32" s="21">
        <f>VLOOKUP(B32,RMS!B:E,4,FALSE)</f>
        <v>104847.1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0" t="s">
        <v>37</v>
      </c>
      <c r="D33" s="40"/>
      <c r="E33" s="15">
        <f>VLOOKUP(C33,RA!B34:D64,3,0)</f>
        <v>9468.3700000000008</v>
      </c>
      <c r="F33" s="25">
        <f>VLOOKUP(C33,RA!B34:I68,8,0)</f>
        <v>269.23</v>
      </c>
      <c r="G33" s="16">
        <f t="shared" si="0"/>
        <v>9199.1400000000012</v>
      </c>
      <c r="H33" s="27">
        <f>RA!J34</f>
        <v>0</v>
      </c>
      <c r="I33" s="20">
        <f>VLOOKUP(B33,RMS!B:D,3,FALSE)</f>
        <v>9468.3700000000008</v>
      </c>
      <c r="J33" s="21">
        <f>VLOOKUP(B33,RMS!B:E,4,FALSE)</f>
        <v>9199.14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0" t="s">
        <v>38</v>
      </c>
      <c r="D34" s="40"/>
      <c r="E34" s="15">
        <f>VLOOKUP(C34,RA!B35:D65,3,0)</f>
        <v>61395.8</v>
      </c>
      <c r="F34" s="25">
        <f>VLOOKUP(C34,RA!B35:I69,8,0)</f>
        <v>-12577.84</v>
      </c>
      <c r="G34" s="16">
        <f t="shared" si="0"/>
        <v>73973.64</v>
      </c>
      <c r="H34" s="27">
        <f>RA!J35</f>
        <v>13.294829102673701</v>
      </c>
      <c r="I34" s="20">
        <f>VLOOKUP(B34,RMS!B:D,3,FALSE)</f>
        <v>61395.8</v>
      </c>
      <c r="J34" s="21">
        <f>VLOOKUP(B34,RMS!B:E,4,FALSE)</f>
        <v>73973.64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3"/>
      <c r="B35" s="12">
        <v>74</v>
      </c>
      <c r="C35" s="40" t="s">
        <v>72</v>
      </c>
      <c r="D35" s="40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4.5439316032271204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3"/>
      <c r="B36" s="12">
        <v>75</v>
      </c>
      <c r="C36" s="40" t="s">
        <v>33</v>
      </c>
      <c r="D36" s="40"/>
      <c r="E36" s="15">
        <f>VLOOKUP(C36,RA!B8:D66,3,0)</f>
        <v>126517.94899999999</v>
      </c>
      <c r="F36" s="25">
        <f>VLOOKUP(C36,RA!B8:I70,8,0)</f>
        <v>9580.8732999999993</v>
      </c>
      <c r="G36" s="16">
        <f t="shared" si="0"/>
        <v>116937.07569999999</v>
      </c>
      <c r="H36" s="27">
        <f>RA!J36</f>
        <v>4.5439316032271204</v>
      </c>
      <c r="I36" s="20">
        <f>VLOOKUP(B36,RMS!B:D,3,FALSE)</f>
        <v>126517.948717949</v>
      </c>
      <c r="J36" s="21">
        <f>VLOOKUP(B36,RMS!B:E,4,FALSE)</f>
        <v>116937.07692307699</v>
      </c>
      <c r="K36" s="22">
        <f t="shared" si="1"/>
        <v>2.8205099806655198E-4</v>
      </c>
      <c r="L36" s="22">
        <f t="shared" si="2"/>
        <v>-1.2230770080350339E-3</v>
      </c>
      <c r="M36" s="34"/>
    </row>
    <row r="37" spans="1:13" x14ac:dyDescent="0.15">
      <c r="A37" s="43"/>
      <c r="B37" s="12">
        <v>76</v>
      </c>
      <c r="C37" s="40" t="s">
        <v>34</v>
      </c>
      <c r="D37" s="40"/>
      <c r="E37" s="15">
        <f>VLOOKUP(C37,RA!B8:D67,3,0)</f>
        <v>252593.56830000001</v>
      </c>
      <c r="F37" s="25">
        <f>VLOOKUP(C37,RA!B8:I71,8,0)</f>
        <v>17020.060700000002</v>
      </c>
      <c r="G37" s="16">
        <f t="shared" si="0"/>
        <v>235573.50760000001</v>
      </c>
      <c r="H37" s="27">
        <f>RA!J37</f>
        <v>-10.637034748376401</v>
      </c>
      <c r="I37" s="20">
        <f>VLOOKUP(B37,RMS!B:D,3,FALSE)</f>
        <v>252593.563344444</v>
      </c>
      <c r="J37" s="21">
        <f>VLOOKUP(B37,RMS!B:E,4,FALSE)</f>
        <v>235573.50707777799</v>
      </c>
      <c r="K37" s="22">
        <f t="shared" si="1"/>
        <v>4.9555560108274221E-3</v>
      </c>
      <c r="L37" s="22">
        <f t="shared" si="2"/>
        <v>5.2222202066332102E-4</v>
      </c>
      <c r="M37" s="34"/>
    </row>
    <row r="38" spans="1:13" x14ac:dyDescent="0.15">
      <c r="A38" s="43"/>
      <c r="B38" s="12">
        <v>77</v>
      </c>
      <c r="C38" s="40" t="s">
        <v>39</v>
      </c>
      <c r="D38" s="40"/>
      <c r="E38" s="15">
        <f>VLOOKUP(C38,RA!B9:D68,3,0)</f>
        <v>57626.52</v>
      </c>
      <c r="F38" s="25">
        <f>VLOOKUP(C38,RA!B9:I72,8,0)</f>
        <v>-2875.24</v>
      </c>
      <c r="G38" s="16">
        <f t="shared" si="0"/>
        <v>60501.759999999995</v>
      </c>
      <c r="H38" s="27">
        <f>RA!J38</f>
        <v>2.8434672493787199</v>
      </c>
      <c r="I38" s="20">
        <f>VLOOKUP(B38,RMS!B:D,3,FALSE)</f>
        <v>57626.52</v>
      </c>
      <c r="J38" s="21">
        <f>VLOOKUP(B38,RMS!B:E,4,FALSE)</f>
        <v>60501.760000000002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0" t="s">
        <v>40</v>
      </c>
      <c r="D39" s="40"/>
      <c r="E39" s="15">
        <f>VLOOKUP(C39,RA!B10:D69,3,0)</f>
        <v>34002.589999999997</v>
      </c>
      <c r="F39" s="25">
        <f>VLOOKUP(C39,RA!B10:I73,8,0)</f>
        <v>4155.82</v>
      </c>
      <c r="G39" s="16">
        <f t="shared" si="0"/>
        <v>29846.769999999997</v>
      </c>
      <c r="H39" s="27">
        <f>RA!J39</f>
        <v>-20.486482788724999</v>
      </c>
      <c r="I39" s="20">
        <f>VLOOKUP(B39,RMS!B:D,3,FALSE)</f>
        <v>34002.589999999997</v>
      </c>
      <c r="J39" s="21">
        <f>VLOOKUP(B39,RMS!B:E,4,FALSE)</f>
        <v>29846.77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0" t="s">
        <v>35</v>
      </c>
      <c r="D40" s="40"/>
      <c r="E40" s="15">
        <f>VLOOKUP(C40,RA!B8:D70,3,0)</f>
        <v>19360.5173</v>
      </c>
      <c r="F40" s="25">
        <f>VLOOKUP(C40,RA!B8:I74,8,0)</f>
        <v>1776.0110999999999</v>
      </c>
      <c r="G40" s="16">
        <f t="shared" si="0"/>
        <v>17584.5062</v>
      </c>
      <c r="H40" s="27">
        <f>RA!J40</f>
        <v>0</v>
      </c>
      <c r="I40" s="20">
        <f>VLOOKUP(B40,RMS!B:D,3,FALSE)</f>
        <v>19360.517358747398</v>
      </c>
      <c r="J40" s="21">
        <f>VLOOKUP(B40,RMS!B:E,4,FALSE)</f>
        <v>17584.506285455001</v>
      </c>
      <c r="K40" s="22">
        <f t="shared" si="1"/>
        <v>-5.8747398725245148E-5</v>
      </c>
      <c r="L40" s="22">
        <f t="shared" si="2"/>
        <v>-8.5455001681111753E-5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9" t="s">
        <v>46</v>
      </c>
      <c r="W1" s="48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9"/>
      <c r="W2" s="48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60" t="s">
        <v>47</v>
      </c>
      <c r="W3" s="48"/>
    </row>
    <row r="4" spans="1:23" ht="15" thickTop="1" thickBot="1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8"/>
      <c r="W4" s="48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49" t="s">
        <v>4</v>
      </c>
      <c r="C6" s="50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1" t="s">
        <v>5</v>
      </c>
      <c r="B7" s="52"/>
      <c r="C7" s="53"/>
      <c r="D7" s="68">
        <v>13490604.7289</v>
      </c>
      <c r="E7" s="68">
        <v>15445390.721999999</v>
      </c>
      <c r="F7" s="69">
        <v>87.343887711978297</v>
      </c>
      <c r="G7" s="68">
        <v>14096369.8869</v>
      </c>
      <c r="H7" s="69">
        <v>-4.2973131583539796</v>
      </c>
      <c r="I7" s="68">
        <v>1504340.5648000001</v>
      </c>
      <c r="J7" s="69">
        <v>11.151023953561999</v>
      </c>
      <c r="K7" s="68">
        <v>1470671.0101999999</v>
      </c>
      <c r="L7" s="69">
        <v>10.432976872767201</v>
      </c>
      <c r="M7" s="69">
        <v>2.2894008494409E-2</v>
      </c>
      <c r="N7" s="68">
        <v>304802948.48710001</v>
      </c>
      <c r="O7" s="68">
        <v>5673811666.1562996</v>
      </c>
      <c r="P7" s="68">
        <v>778243</v>
      </c>
      <c r="Q7" s="68">
        <v>786494</v>
      </c>
      <c r="R7" s="69">
        <v>-1.04908619773323</v>
      </c>
      <c r="S7" s="68">
        <v>17.334694599116201</v>
      </c>
      <c r="T7" s="68">
        <v>16.879015986263099</v>
      </c>
      <c r="U7" s="70">
        <v>2.6287086296654998</v>
      </c>
      <c r="V7" s="58"/>
      <c r="W7" s="58"/>
    </row>
    <row r="8" spans="1:23" ht="14.25" thickBot="1" x14ac:dyDescent="0.2">
      <c r="A8" s="54">
        <v>42262</v>
      </c>
      <c r="B8" s="44" t="s">
        <v>6</v>
      </c>
      <c r="C8" s="45"/>
      <c r="D8" s="71">
        <v>466627.81349999999</v>
      </c>
      <c r="E8" s="71">
        <v>609972.67119999998</v>
      </c>
      <c r="F8" s="72">
        <v>76.499790159779195</v>
      </c>
      <c r="G8" s="71">
        <v>605997.24549999996</v>
      </c>
      <c r="H8" s="72">
        <v>-22.9983606418885</v>
      </c>
      <c r="I8" s="71">
        <v>126223.806</v>
      </c>
      <c r="J8" s="72">
        <v>27.050210542154101</v>
      </c>
      <c r="K8" s="71">
        <v>152256.22760000001</v>
      </c>
      <c r="L8" s="72">
        <v>25.1249042352289</v>
      </c>
      <c r="M8" s="72">
        <v>-0.17097771309815399</v>
      </c>
      <c r="N8" s="71">
        <v>15489275.4165</v>
      </c>
      <c r="O8" s="71">
        <v>207234494.89910001</v>
      </c>
      <c r="P8" s="71">
        <v>20715</v>
      </c>
      <c r="Q8" s="71">
        <v>20979</v>
      </c>
      <c r="R8" s="72">
        <v>-1.2584012584012501</v>
      </c>
      <c r="S8" s="71">
        <v>22.526083200579301</v>
      </c>
      <c r="T8" s="71">
        <v>22.2982472996806</v>
      </c>
      <c r="U8" s="73">
        <v>1.0114314986317501</v>
      </c>
      <c r="V8" s="58"/>
      <c r="W8" s="58"/>
    </row>
    <row r="9" spans="1:23" ht="12" customHeight="1" thickBot="1" x14ac:dyDescent="0.2">
      <c r="A9" s="55"/>
      <c r="B9" s="44" t="s">
        <v>7</v>
      </c>
      <c r="C9" s="45"/>
      <c r="D9" s="71">
        <v>72832.452699999994</v>
      </c>
      <c r="E9" s="71">
        <v>78861.9084</v>
      </c>
      <c r="F9" s="72">
        <v>92.354413147830996</v>
      </c>
      <c r="G9" s="71">
        <v>78290.813099999999</v>
      </c>
      <c r="H9" s="72">
        <v>-6.9719040892168103</v>
      </c>
      <c r="I9" s="71">
        <v>16937.452799999999</v>
      </c>
      <c r="J9" s="72">
        <v>23.2553651183025</v>
      </c>
      <c r="K9" s="71">
        <v>17852.996299999999</v>
      </c>
      <c r="L9" s="72">
        <v>22.803437074023702</v>
      </c>
      <c r="M9" s="72">
        <v>-5.1282344129539997E-2</v>
      </c>
      <c r="N9" s="71">
        <v>2215540.6806999999</v>
      </c>
      <c r="O9" s="71">
        <v>34198868.5537</v>
      </c>
      <c r="P9" s="71">
        <v>4061</v>
      </c>
      <c r="Q9" s="71">
        <v>3888</v>
      </c>
      <c r="R9" s="72">
        <v>4.44958847736625</v>
      </c>
      <c r="S9" s="71">
        <v>17.9346103669047</v>
      </c>
      <c r="T9" s="71">
        <v>16.10517343107</v>
      </c>
      <c r="U9" s="73">
        <v>10.200594818667801</v>
      </c>
      <c r="V9" s="58"/>
      <c r="W9" s="58"/>
    </row>
    <row r="10" spans="1:23" ht="14.25" thickBot="1" x14ac:dyDescent="0.2">
      <c r="A10" s="55"/>
      <c r="B10" s="44" t="s">
        <v>8</v>
      </c>
      <c r="C10" s="45"/>
      <c r="D10" s="71">
        <v>91758.817899999995</v>
      </c>
      <c r="E10" s="71">
        <v>104821.3823</v>
      </c>
      <c r="F10" s="72">
        <v>87.538263555221207</v>
      </c>
      <c r="G10" s="71">
        <v>84210.197100000005</v>
      </c>
      <c r="H10" s="72">
        <v>8.9640222442847008</v>
      </c>
      <c r="I10" s="71">
        <v>26240.320199999998</v>
      </c>
      <c r="J10" s="72">
        <v>28.597055629680298</v>
      </c>
      <c r="K10" s="71">
        <v>23140.202700000002</v>
      </c>
      <c r="L10" s="72">
        <v>27.4790981340667</v>
      </c>
      <c r="M10" s="72">
        <v>0.13397106067700901</v>
      </c>
      <c r="N10" s="71">
        <v>2820992.1680999999</v>
      </c>
      <c r="O10" s="71">
        <v>53004580.295100003</v>
      </c>
      <c r="P10" s="71">
        <v>71565</v>
      </c>
      <c r="Q10" s="71">
        <v>71917</v>
      </c>
      <c r="R10" s="72">
        <v>-0.48945311956839499</v>
      </c>
      <c r="S10" s="71">
        <v>1.2821744973101401</v>
      </c>
      <c r="T10" s="71">
        <v>1.2274063837479301</v>
      </c>
      <c r="U10" s="73">
        <v>4.2715023327248796</v>
      </c>
      <c r="V10" s="58"/>
      <c r="W10" s="58"/>
    </row>
    <row r="11" spans="1:23" ht="14.25" thickBot="1" x14ac:dyDescent="0.2">
      <c r="A11" s="55"/>
      <c r="B11" s="44" t="s">
        <v>9</v>
      </c>
      <c r="C11" s="45"/>
      <c r="D11" s="71">
        <v>40990.256500000003</v>
      </c>
      <c r="E11" s="71">
        <v>55525.050799999997</v>
      </c>
      <c r="F11" s="72">
        <v>73.822996844516197</v>
      </c>
      <c r="G11" s="71">
        <v>53319.799500000001</v>
      </c>
      <c r="H11" s="72">
        <v>-23.123760996138099</v>
      </c>
      <c r="I11" s="71">
        <v>9735.1080000000002</v>
      </c>
      <c r="J11" s="72">
        <v>23.749809909093901</v>
      </c>
      <c r="K11" s="71">
        <v>13834.916999999999</v>
      </c>
      <c r="L11" s="72">
        <v>25.947053683125699</v>
      </c>
      <c r="M11" s="72">
        <v>-0.29633780961606099</v>
      </c>
      <c r="N11" s="71">
        <v>1197050.5471000001</v>
      </c>
      <c r="O11" s="71">
        <v>17241162.944400001</v>
      </c>
      <c r="P11" s="71">
        <v>2097</v>
      </c>
      <c r="Q11" s="71">
        <v>2073</v>
      </c>
      <c r="R11" s="72">
        <v>1.1577424023154801</v>
      </c>
      <c r="S11" s="71">
        <v>19.547094182165001</v>
      </c>
      <c r="T11" s="71">
        <v>17.898110516160202</v>
      </c>
      <c r="U11" s="73">
        <v>8.4359529382602307</v>
      </c>
      <c r="V11" s="58"/>
      <c r="W11" s="58"/>
    </row>
    <row r="12" spans="1:23" ht="14.25" thickBot="1" x14ac:dyDescent="0.2">
      <c r="A12" s="55"/>
      <c r="B12" s="44" t="s">
        <v>10</v>
      </c>
      <c r="C12" s="45"/>
      <c r="D12" s="71">
        <v>107643.7059</v>
      </c>
      <c r="E12" s="71">
        <v>201696.9963</v>
      </c>
      <c r="F12" s="72">
        <v>53.369017821114703</v>
      </c>
      <c r="G12" s="71">
        <v>196276.6109</v>
      </c>
      <c r="H12" s="72">
        <v>-45.157140524072503</v>
      </c>
      <c r="I12" s="71">
        <v>23683.447499999998</v>
      </c>
      <c r="J12" s="72">
        <v>22.0017020985897</v>
      </c>
      <c r="K12" s="71">
        <v>26455.315500000001</v>
      </c>
      <c r="L12" s="72">
        <v>13.478587886092299</v>
      </c>
      <c r="M12" s="72">
        <v>-0.10477546563374</v>
      </c>
      <c r="N12" s="71">
        <v>6233836.6204000004</v>
      </c>
      <c r="O12" s="71">
        <v>61868752.938299999</v>
      </c>
      <c r="P12" s="71">
        <v>845</v>
      </c>
      <c r="Q12" s="71">
        <v>876</v>
      </c>
      <c r="R12" s="72">
        <v>-3.5388127853881199</v>
      </c>
      <c r="S12" s="71">
        <v>127.389001065089</v>
      </c>
      <c r="T12" s="71">
        <v>113.09112226027401</v>
      </c>
      <c r="U12" s="73">
        <v>11.2237938010907</v>
      </c>
      <c r="V12" s="58"/>
      <c r="W12" s="58"/>
    </row>
    <row r="13" spans="1:23" ht="14.25" thickBot="1" x14ac:dyDescent="0.2">
      <c r="A13" s="55"/>
      <c r="B13" s="44" t="s">
        <v>11</v>
      </c>
      <c r="C13" s="45"/>
      <c r="D13" s="71">
        <v>193484.8787</v>
      </c>
      <c r="E13" s="71">
        <v>268833.94429999997</v>
      </c>
      <c r="F13" s="72">
        <v>71.971892985390397</v>
      </c>
      <c r="G13" s="71">
        <v>251065.45189999999</v>
      </c>
      <c r="H13" s="72">
        <v>-22.934486909387498</v>
      </c>
      <c r="I13" s="71">
        <v>54911.011899999998</v>
      </c>
      <c r="J13" s="72">
        <v>28.380001718449499</v>
      </c>
      <c r="K13" s="71">
        <v>59527.512799999997</v>
      </c>
      <c r="L13" s="72">
        <v>23.7099578414755</v>
      </c>
      <c r="M13" s="72">
        <v>-7.7552390194942006E-2</v>
      </c>
      <c r="N13" s="71">
        <v>8091002.3678000001</v>
      </c>
      <c r="O13" s="71">
        <v>95491481.721499994</v>
      </c>
      <c r="P13" s="71">
        <v>7655</v>
      </c>
      <c r="Q13" s="71">
        <v>7890</v>
      </c>
      <c r="R13" s="72">
        <v>-2.9784537389100101</v>
      </c>
      <c r="S13" s="71">
        <v>25.275620992815199</v>
      </c>
      <c r="T13" s="71">
        <v>24.436859556400499</v>
      </c>
      <c r="U13" s="73">
        <v>3.3184602532735799</v>
      </c>
      <c r="V13" s="58"/>
      <c r="W13" s="58"/>
    </row>
    <row r="14" spans="1:23" ht="14.25" thickBot="1" x14ac:dyDescent="0.2">
      <c r="A14" s="55"/>
      <c r="B14" s="44" t="s">
        <v>12</v>
      </c>
      <c r="C14" s="45"/>
      <c r="D14" s="71">
        <v>88820.259099999996</v>
      </c>
      <c r="E14" s="71">
        <v>145414.9558</v>
      </c>
      <c r="F14" s="72">
        <v>61.080552967441101</v>
      </c>
      <c r="G14" s="71">
        <v>149922.28099999999</v>
      </c>
      <c r="H14" s="72">
        <v>-40.755797932396703</v>
      </c>
      <c r="I14" s="71">
        <v>19380.473399999999</v>
      </c>
      <c r="J14" s="72">
        <v>21.819879379298101</v>
      </c>
      <c r="K14" s="71">
        <v>30345.8714</v>
      </c>
      <c r="L14" s="72">
        <v>20.241068370617999</v>
      </c>
      <c r="M14" s="72">
        <v>-0.36134727704672198</v>
      </c>
      <c r="N14" s="71">
        <v>2851153.4402000001</v>
      </c>
      <c r="O14" s="71">
        <v>48545512.603100002</v>
      </c>
      <c r="P14" s="71">
        <v>1336</v>
      </c>
      <c r="Q14" s="71">
        <v>1393</v>
      </c>
      <c r="R14" s="72">
        <v>-4.0918880114859997</v>
      </c>
      <c r="S14" s="71">
        <v>66.482229865269503</v>
      </c>
      <c r="T14" s="71">
        <v>66.793864465183105</v>
      </c>
      <c r="U14" s="73">
        <v>-0.46874871758235298</v>
      </c>
      <c r="V14" s="58"/>
      <c r="W14" s="58"/>
    </row>
    <row r="15" spans="1:23" ht="14.25" thickBot="1" x14ac:dyDescent="0.2">
      <c r="A15" s="55"/>
      <c r="B15" s="44" t="s">
        <v>13</v>
      </c>
      <c r="C15" s="45"/>
      <c r="D15" s="71">
        <v>57592.707399999999</v>
      </c>
      <c r="E15" s="71">
        <v>92680.537599999996</v>
      </c>
      <c r="F15" s="72">
        <v>62.141101995506801</v>
      </c>
      <c r="G15" s="71">
        <v>110529.5972</v>
      </c>
      <c r="H15" s="72">
        <v>-47.8938593291101</v>
      </c>
      <c r="I15" s="71">
        <v>7396.8384999999998</v>
      </c>
      <c r="J15" s="72">
        <v>12.843359574375601</v>
      </c>
      <c r="K15" s="71">
        <v>4231.5871999999999</v>
      </c>
      <c r="L15" s="72">
        <v>3.8284652321161299</v>
      </c>
      <c r="M15" s="72">
        <v>0.74800568921278499</v>
      </c>
      <c r="N15" s="71">
        <v>2774459.088</v>
      </c>
      <c r="O15" s="71">
        <v>38129806.9661</v>
      </c>
      <c r="P15" s="71">
        <v>2192</v>
      </c>
      <c r="Q15" s="71">
        <v>2019</v>
      </c>
      <c r="R15" s="72">
        <v>8.5685983159980097</v>
      </c>
      <c r="S15" s="71">
        <v>26.274045346715301</v>
      </c>
      <c r="T15" s="71">
        <v>26.513116939078799</v>
      </c>
      <c r="U15" s="73">
        <v>-0.90991542873816</v>
      </c>
      <c r="V15" s="58"/>
      <c r="W15" s="58"/>
    </row>
    <row r="16" spans="1:23" ht="14.25" thickBot="1" x14ac:dyDescent="0.2">
      <c r="A16" s="55"/>
      <c r="B16" s="44" t="s">
        <v>14</v>
      </c>
      <c r="C16" s="45"/>
      <c r="D16" s="71">
        <v>689408.15469999996</v>
      </c>
      <c r="E16" s="71">
        <v>853846.9338</v>
      </c>
      <c r="F16" s="72">
        <v>80.741421841480005</v>
      </c>
      <c r="G16" s="71">
        <v>661439.1507</v>
      </c>
      <c r="H16" s="72">
        <v>4.22850748559416</v>
      </c>
      <c r="I16" s="71">
        <v>20248.2081</v>
      </c>
      <c r="J16" s="72">
        <v>2.93704215158452</v>
      </c>
      <c r="K16" s="71">
        <v>32900.3652</v>
      </c>
      <c r="L16" s="72">
        <v>4.9740577292985497</v>
      </c>
      <c r="M16" s="72">
        <v>-0.38455977686229498</v>
      </c>
      <c r="N16" s="71">
        <v>15800401.230799999</v>
      </c>
      <c r="O16" s="71">
        <v>284250210.45029998</v>
      </c>
      <c r="P16" s="71">
        <v>35365</v>
      </c>
      <c r="Q16" s="71">
        <v>34897</v>
      </c>
      <c r="R16" s="72">
        <v>1.34108949193341</v>
      </c>
      <c r="S16" s="71">
        <v>19.494080438286399</v>
      </c>
      <c r="T16" s="71">
        <v>20.237234200647599</v>
      </c>
      <c r="U16" s="73">
        <v>-3.8122021949884899</v>
      </c>
      <c r="V16" s="58"/>
      <c r="W16" s="58"/>
    </row>
    <row r="17" spans="1:23" ht="12" thickBot="1" x14ac:dyDescent="0.2">
      <c r="A17" s="55"/>
      <c r="B17" s="44" t="s">
        <v>15</v>
      </c>
      <c r="C17" s="45"/>
      <c r="D17" s="71">
        <v>661020.58990000002</v>
      </c>
      <c r="E17" s="71">
        <v>765368.88410000002</v>
      </c>
      <c r="F17" s="72">
        <v>86.366274306708505</v>
      </c>
      <c r="G17" s="71">
        <v>764905.30449999997</v>
      </c>
      <c r="H17" s="72">
        <v>-13.581382425881699</v>
      </c>
      <c r="I17" s="71">
        <v>96613.912700000001</v>
      </c>
      <c r="J17" s="72">
        <v>14.6158703943875</v>
      </c>
      <c r="K17" s="71">
        <v>64415.187700000002</v>
      </c>
      <c r="L17" s="72">
        <v>8.4213284077179509</v>
      </c>
      <c r="M17" s="72">
        <v>0.499862317408104</v>
      </c>
      <c r="N17" s="71">
        <v>10186149.8891</v>
      </c>
      <c r="O17" s="71">
        <v>262416624.68669999</v>
      </c>
      <c r="P17" s="71">
        <v>14087</v>
      </c>
      <c r="Q17" s="71">
        <v>13622</v>
      </c>
      <c r="R17" s="72">
        <v>3.4135956540889598</v>
      </c>
      <c r="S17" s="71">
        <v>46.924156307233602</v>
      </c>
      <c r="T17" s="71">
        <v>45.535848458376201</v>
      </c>
      <c r="U17" s="73">
        <v>2.9586208002709502</v>
      </c>
      <c r="V17" s="57"/>
      <c r="W17" s="57"/>
    </row>
    <row r="18" spans="1:23" ht="12" thickBot="1" x14ac:dyDescent="0.2">
      <c r="A18" s="55"/>
      <c r="B18" s="44" t="s">
        <v>16</v>
      </c>
      <c r="C18" s="45"/>
      <c r="D18" s="71">
        <v>1077062.7165999999</v>
      </c>
      <c r="E18" s="71">
        <v>1417267.0267</v>
      </c>
      <c r="F18" s="72">
        <v>75.9957507166352</v>
      </c>
      <c r="G18" s="71">
        <v>1177114.5702</v>
      </c>
      <c r="H18" s="72">
        <v>-8.4997549204577698</v>
      </c>
      <c r="I18" s="71">
        <v>150339.46059999999</v>
      </c>
      <c r="J18" s="72">
        <v>13.958282863469799</v>
      </c>
      <c r="K18" s="71">
        <v>167424.6109</v>
      </c>
      <c r="L18" s="72">
        <v>14.223306306671001</v>
      </c>
      <c r="M18" s="72">
        <v>-0.102046826975782</v>
      </c>
      <c r="N18" s="71">
        <v>24618254.568999998</v>
      </c>
      <c r="O18" s="71">
        <v>609685102.90250003</v>
      </c>
      <c r="P18" s="71">
        <v>55837</v>
      </c>
      <c r="Q18" s="71">
        <v>55220</v>
      </c>
      <c r="R18" s="72">
        <v>1.11734878667149</v>
      </c>
      <c r="S18" s="71">
        <v>19.289408754052001</v>
      </c>
      <c r="T18" s="71">
        <v>19.378881613545801</v>
      </c>
      <c r="U18" s="73">
        <v>-0.46384448914248699</v>
      </c>
      <c r="V18" s="57"/>
      <c r="W18" s="57"/>
    </row>
    <row r="19" spans="1:23" ht="12" thickBot="1" x14ac:dyDescent="0.2">
      <c r="A19" s="55"/>
      <c r="B19" s="44" t="s">
        <v>17</v>
      </c>
      <c r="C19" s="45"/>
      <c r="D19" s="71">
        <v>409842.89409999998</v>
      </c>
      <c r="E19" s="71">
        <v>488463.62569999998</v>
      </c>
      <c r="F19" s="72">
        <v>83.904485930281595</v>
      </c>
      <c r="G19" s="71">
        <v>419259.99239999999</v>
      </c>
      <c r="H19" s="72">
        <v>-2.2461237586951799</v>
      </c>
      <c r="I19" s="71">
        <v>30358.899600000001</v>
      </c>
      <c r="J19" s="72">
        <v>7.4074480824334001</v>
      </c>
      <c r="K19" s="71">
        <v>43640.564299999998</v>
      </c>
      <c r="L19" s="72">
        <v>10.4089503150981</v>
      </c>
      <c r="M19" s="72">
        <v>-0.30434218514447597</v>
      </c>
      <c r="N19" s="71">
        <v>11216994.695599999</v>
      </c>
      <c r="O19" s="71">
        <v>184567425.92469999</v>
      </c>
      <c r="P19" s="71">
        <v>8559</v>
      </c>
      <c r="Q19" s="71">
        <v>8848</v>
      </c>
      <c r="R19" s="72">
        <v>-3.2662748643761299</v>
      </c>
      <c r="S19" s="71">
        <v>47.884436744946797</v>
      </c>
      <c r="T19" s="71">
        <v>47.790544303797503</v>
      </c>
      <c r="U19" s="73">
        <v>0.196081331497101</v>
      </c>
      <c r="V19" s="57"/>
      <c r="W19" s="57"/>
    </row>
    <row r="20" spans="1:23" ht="12" thickBot="1" x14ac:dyDescent="0.2">
      <c r="A20" s="55"/>
      <c r="B20" s="44" t="s">
        <v>18</v>
      </c>
      <c r="C20" s="45"/>
      <c r="D20" s="71">
        <v>881069.63100000005</v>
      </c>
      <c r="E20" s="71">
        <v>863264.89789999998</v>
      </c>
      <c r="F20" s="72">
        <v>102.062487788315</v>
      </c>
      <c r="G20" s="71">
        <v>802374.93830000004</v>
      </c>
      <c r="H20" s="72">
        <v>9.8077206731719695</v>
      </c>
      <c r="I20" s="71">
        <v>60491.000399999997</v>
      </c>
      <c r="J20" s="72">
        <v>6.8656322124442903</v>
      </c>
      <c r="K20" s="71">
        <v>63941.753499999999</v>
      </c>
      <c r="L20" s="72">
        <v>7.9690616503394303</v>
      </c>
      <c r="M20" s="72">
        <v>-5.3967132759348002E-2</v>
      </c>
      <c r="N20" s="71">
        <v>19121514.448899999</v>
      </c>
      <c r="O20" s="71">
        <v>305186517.2101</v>
      </c>
      <c r="P20" s="71">
        <v>35711</v>
      </c>
      <c r="Q20" s="71">
        <v>36160</v>
      </c>
      <c r="R20" s="72">
        <v>-1.2417035398230101</v>
      </c>
      <c r="S20" s="71">
        <v>24.672219512195099</v>
      </c>
      <c r="T20" s="71">
        <v>24.3705931167035</v>
      </c>
      <c r="U20" s="73">
        <v>1.2225345001591399</v>
      </c>
      <c r="V20" s="57"/>
      <c r="W20" s="57"/>
    </row>
    <row r="21" spans="1:23" ht="12" thickBot="1" x14ac:dyDescent="0.2">
      <c r="A21" s="55"/>
      <c r="B21" s="44" t="s">
        <v>19</v>
      </c>
      <c r="C21" s="45"/>
      <c r="D21" s="71">
        <v>274244.31209999998</v>
      </c>
      <c r="E21" s="71">
        <v>350947.25670000003</v>
      </c>
      <c r="F21" s="72">
        <v>78.144025024943303</v>
      </c>
      <c r="G21" s="71">
        <v>306286.26449999999</v>
      </c>
      <c r="H21" s="72">
        <v>-10.4614395465325</v>
      </c>
      <c r="I21" s="71">
        <v>36420.514999999999</v>
      </c>
      <c r="J21" s="72">
        <v>13.280317364146301</v>
      </c>
      <c r="K21" s="71">
        <v>32467.809600000001</v>
      </c>
      <c r="L21" s="72">
        <v>10.6004784945229</v>
      </c>
      <c r="M21" s="72">
        <v>0.121742287166794</v>
      </c>
      <c r="N21" s="71">
        <v>5876765.4715999998</v>
      </c>
      <c r="O21" s="71">
        <v>113013578.5036</v>
      </c>
      <c r="P21" s="71">
        <v>24358</v>
      </c>
      <c r="Q21" s="71">
        <v>24725</v>
      </c>
      <c r="R21" s="72">
        <v>-1.4843276036400499</v>
      </c>
      <c r="S21" s="71">
        <v>11.2589010633057</v>
      </c>
      <c r="T21" s="71">
        <v>11.1941920485339</v>
      </c>
      <c r="U21" s="73">
        <v>0.57473650765714601</v>
      </c>
      <c r="V21" s="57"/>
      <c r="W21" s="57"/>
    </row>
    <row r="22" spans="1:23" ht="12" thickBot="1" x14ac:dyDescent="0.2">
      <c r="A22" s="55"/>
      <c r="B22" s="44" t="s">
        <v>20</v>
      </c>
      <c r="C22" s="45"/>
      <c r="D22" s="71">
        <v>1014144.828</v>
      </c>
      <c r="E22" s="71">
        <v>1041770.5489000001</v>
      </c>
      <c r="F22" s="72">
        <v>97.348195249983803</v>
      </c>
      <c r="G22" s="71">
        <v>919493.87450000003</v>
      </c>
      <c r="H22" s="72">
        <v>10.293810119340799</v>
      </c>
      <c r="I22" s="71">
        <v>125304.2555</v>
      </c>
      <c r="J22" s="72">
        <v>12.355656908206401</v>
      </c>
      <c r="K22" s="71">
        <v>83047.415099999998</v>
      </c>
      <c r="L22" s="72">
        <v>9.0318617016518292</v>
      </c>
      <c r="M22" s="72">
        <v>0.50882788283196101</v>
      </c>
      <c r="N22" s="71">
        <v>22325960.362799998</v>
      </c>
      <c r="O22" s="71">
        <v>379724741.1135</v>
      </c>
      <c r="P22" s="71">
        <v>63118</v>
      </c>
      <c r="Q22" s="71">
        <v>62412</v>
      </c>
      <c r="R22" s="72">
        <v>1.13119271934885</v>
      </c>
      <c r="S22" s="71">
        <v>16.0674423777686</v>
      </c>
      <c r="T22" s="71">
        <v>16.182366238864301</v>
      </c>
      <c r="U22" s="73">
        <v>-0.715259207991367</v>
      </c>
      <c r="V22" s="57"/>
      <c r="W22" s="57"/>
    </row>
    <row r="23" spans="1:23" ht="12" thickBot="1" x14ac:dyDescent="0.2">
      <c r="A23" s="55"/>
      <c r="B23" s="44" t="s">
        <v>21</v>
      </c>
      <c r="C23" s="45"/>
      <c r="D23" s="71">
        <v>2304947.102</v>
      </c>
      <c r="E23" s="71">
        <v>2328781.6735999999</v>
      </c>
      <c r="F23" s="72">
        <v>98.976521849592103</v>
      </c>
      <c r="G23" s="71">
        <v>2178935.1491</v>
      </c>
      <c r="H23" s="72">
        <v>5.7831896902506896</v>
      </c>
      <c r="I23" s="71">
        <v>165671.00630000001</v>
      </c>
      <c r="J23" s="72">
        <v>7.1876272629531304</v>
      </c>
      <c r="K23" s="71">
        <v>228287.38070000001</v>
      </c>
      <c r="L23" s="72">
        <v>10.4770158393329</v>
      </c>
      <c r="M23" s="72">
        <v>-0.274287497661933</v>
      </c>
      <c r="N23" s="71">
        <v>49352891.428599998</v>
      </c>
      <c r="O23" s="71">
        <v>816414512.39569998</v>
      </c>
      <c r="P23" s="71">
        <v>68217</v>
      </c>
      <c r="Q23" s="71">
        <v>67754</v>
      </c>
      <c r="R23" s="72">
        <v>0.68335448829588397</v>
      </c>
      <c r="S23" s="71">
        <v>33.788455986044497</v>
      </c>
      <c r="T23" s="71">
        <v>29.890647673938101</v>
      </c>
      <c r="U23" s="73">
        <v>11.5359172189352</v>
      </c>
      <c r="V23" s="57"/>
      <c r="W23" s="57"/>
    </row>
    <row r="24" spans="1:23" ht="12" thickBot="1" x14ac:dyDescent="0.2">
      <c r="A24" s="55"/>
      <c r="B24" s="44" t="s">
        <v>22</v>
      </c>
      <c r="C24" s="45"/>
      <c r="D24" s="71">
        <v>189849.8572</v>
      </c>
      <c r="E24" s="71">
        <v>247167.6422</v>
      </c>
      <c r="F24" s="72">
        <v>76.810158283736698</v>
      </c>
      <c r="G24" s="71">
        <v>204759.37409999999</v>
      </c>
      <c r="H24" s="72">
        <v>-7.28148196659291</v>
      </c>
      <c r="I24" s="71">
        <v>32633.7359</v>
      </c>
      <c r="J24" s="72">
        <v>17.1892338405193</v>
      </c>
      <c r="K24" s="71">
        <v>39127.480900000002</v>
      </c>
      <c r="L24" s="72">
        <v>19.1090059109533</v>
      </c>
      <c r="M24" s="72">
        <v>-0.16596378940408599</v>
      </c>
      <c r="N24" s="71">
        <v>3883472.8344000001</v>
      </c>
      <c r="O24" s="71">
        <v>76105717.0053</v>
      </c>
      <c r="P24" s="71">
        <v>20206</v>
      </c>
      <c r="Q24" s="71">
        <v>20555</v>
      </c>
      <c r="R24" s="72">
        <v>-1.6978837265872</v>
      </c>
      <c r="S24" s="71">
        <v>9.3957169751558904</v>
      </c>
      <c r="T24" s="71">
        <v>9.5980918365361205</v>
      </c>
      <c r="U24" s="73">
        <v>-2.1539054647489602</v>
      </c>
      <c r="V24" s="57"/>
      <c r="W24" s="57"/>
    </row>
    <row r="25" spans="1:23" ht="12" thickBot="1" x14ac:dyDescent="0.2">
      <c r="A25" s="55"/>
      <c r="B25" s="44" t="s">
        <v>23</v>
      </c>
      <c r="C25" s="45"/>
      <c r="D25" s="71">
        <v>216611.73300000001</v>
      </c>
      <c r="E25" s="71">
        <v>246552.60980000001</v>
      </c>
      <c r="F25" s="72">
        <v>87.856191494266596</v>
      </c>
      <c r="G25" s="71">
        <v>250552.18729999999</v>
      </c>
      <c r="H25" s="72">
        <v>-13.546261425912499</v>
      </c>
      <c r="I25" s="71">
        <v>16890.550500000001</v>
      </c>
      <c r="J25" s="72">
        <v>7.7976156997922201</v>
      </c>
      <c r="K25" s="71">
        <v>19073.165000000001</v>
      </c>
      <c r="L25" s="72">
        <v>7.6124520027289302</v>
      </c>
      <c r="M25" s="72">
        <v>-0.114433786946215</v>
      </c>
      <c r="N25" s="71">
        <v>4146080.3234000001</v>
      </c>
      <c r="O25" s="71">
        <v>83173267.201499999</v>
      </c>
      <c r="P25" s="71">
        <v>16111</v>
      </c>
      <c r="Q25" s="71">
        <v>15229</v>
      </c>
      <c r="R25" s="72">
        <v>5.7915818504169696</v>
      </c>
      <c r="S25" s="71">
        <v>13.4449589100615</v>
      </c>
      <c r="T25" s="71">
        <v>13.2608859281634</v>
      </c>
      <c r="U25" s="73">
        <v>1.3690854924095599</v>
      </c>
      <c r="V25" s="57"/>
      <c r="W25" s="57"/>
    </row>
    <row r="26" spans="1:23" ht="12" thickBot="1" x14ac:dyDescent="0.2">
      <c r="A26" s="55"/>
      <c r="B26" s="44" t="s">
        <v>24</v>
      </c>
      <c r="C26" s="45"/>
      <c r="D26" s="71">
        <v>417634.06180000002</v>
      </c>
      <c r="E26" s="71">
        <v>552345.76780000003</v>
      </c>
      <c r="F26" s="72">
        <v>75.610982494433102</v>
      </c>
      <c r="G26" s="71">
        <v>462695.1213</v>
      </c>
      <c r="H26" s="72">
        <v>-9.7388231311787496</v>
      </c>
      <c r="I26" s="71">
        <v>89434.3073</v>
      </c>
      <c r="J26" s="72">
        <v>21.4145146386142</v>
      </c>
      <c r="K26" s="71">
        <v>91061.7601</v>
      </c>
      <c r="L26" s="72">
        <v>19.680726229433901</v>
      </c>
      <c r="M26" s="72">
        <v>-1.7871967313313999E-2</v>
      </c>
      <c r="N26" s="71">
        <v>7361445.8505999995</v>
      </c>
      <c r="O26" s="71">
        <v>175327017.66729999</v>
      </c>
      <c r="P26" s="71">
        <v>31404</v>
      </c>
      <c r="Q26" s="71">
        <v>32387</v>
      </c>
      <c r="R26" s="72">
        <v>-3.03516843177818</v>
      </c>
      <c r="S26" s="71">
        <v>13.298753719271399</v>
      </c>
      <c r="T26" s="71">
        <v>13.156993741316001</v>
      </c>
      <c r="U26" s="73">
        <v>1.0659643824371701</v>
      </c>
      <c r="V26" s="57"/>
      <c r="W26" s="57"/>
    </row>
    <row r="27" spans="1:23" ht="12" thickBot="1" x14ac:dyDescent="0.2">
      <c r="A27" s="55"/>
      <c r="B27" s="44" t="s">
        <v>25</v>
      </c>
      <c r="C27" s="45"/>
      <c r="D27" s="71">
        <v>226156.61060000001</v>
      </c>
      <c r="E27" s="71">
        <v>226859.47330000001</v>
      </c>
      <c r="F27" s="72">
        <v>99.690177055524401</v>
      </c>
      <c r="G27" s="71">
        <v>189151.50409999999</v>
      </c>
      <c r="H27" s="72">
        <v>19.563738959451399</v>
      </c>
      <c r="I27" s="71">
        <v>64792.238599999997</v>
      </c>
      <c r="J27" s="72">
        <v>28.649279111543201</v>
      </c>
      <c r="K27" s="71">
        <v>56326.168400000002</v>
      </c>
      <c r="L27" s="72">
        <v>29.778334921525001</v>
      </c>
      <c r="M27" s="72">
        <v>0.150304386761731</v>
      </c>
      <c r="N27" s="71">
        <v>4220462.8798000002</v>
      </c>
      <c r="O27" s="71">
        <v>68667600.072899997</v>
      </c>
      <c r="P27" s="71">
        <v>27688</v>
      </c>
      <c r="Q27" s="71">
        <v>27682</v>
      </c>
      <c r="R27" s="72">
        <v>2.1674734484510998E-2</v>
      </c>
      <c r="S27" s="71">
        <v>8.1680370774342705</v>
      </c>
      <c r="T27" s="71">
        <v>8.1351751463044604</v>
      </c>
      <c r="U27" s="73">
        <v>0.40232348137348001</v>
      </c>
      <c r="V27" s="57"/>
      <c r="W27" s="57"/>
    </row>
    <row r="28" spans="1:23" ht="12" thickBot="1" x14ac:dyDescent="0.2">
      <c r="A28" s="55"/>
      <c r="B28" s="44" t="s">
        <v>26</v>
      </c>
      <c r="C28" s="45"/>
      <c r="D28" s="71">
        <v>854225.02170000004</v>
      </c>
      <c r="E28" s="71">
        <v>993486.13679999998</v>
      </c>
      <c r="F28" s="72">
        <v>85.982580939824999</v>
      </c>
      <c r="G28" s="71">
        <v>822279.05429999996</v>
      </c>
      <c r="H28" s="72">
        <v>3.88505182430987</v>
      </c>
      <c r="I28" s="71">
        <v>41150.2883</v>
      </c>
      <c r="J28" s="72">
        <v>4.8172656214291703</v>
      </c>
      <c r="K28" s="71">
        <v>20914.6702</v>
      </c>
      <c r="L28" s="72">
        <v>2.5435002984241799</v>
      </c>
      <c r="M28" s="72">
        <v>0.96753225876829796</v>
      </c>
      <c r="N28" s="71">
        <v>14898039.6756</v>
      </c>
      <c r="O28" s="71">
        <v>243616594.26089999</v>
      </c>
      <c r="P28" s="71">
        <v>40353</v>
      </c>
      <c r="Q28" s="71">
        <v>40033</v>
      </c>
      <c r="R28" s="72">
        <v>0.79934054405115296</v>
      </c>
      <c r="S28" s="71">
        <v>21.1688107873021</v>
      </c>
      <c r="T28" s="71">
        <v>21.089138730547301</v>
      </c>
      <c r="U28" s="73">
        <v>0.37636529304968702</v>
      </c>
      <c r="V28" s="57"/>
      <c r="W28" s="57"/>
    </row>
    <row r="29" spans="1:23" ht="12" thickBot="1" x14ac:dyDescent="0.2">
      <c r="A29" s="55"/>
      <c r="B29" s="44" t="s">
        <v>27</v>
      </c>
      <c r="C29" s="45"/>
      <c r="D29" s="71">
        <v>632125.90509999997</v>
      </c>
      <c r="E29" s="71">
        <v>671595.89619999996</v>
      </c>
      <c r="F29" s="72">
        <v>94.122955288540695</v>
      </c>
      <c r="G29" s="71">
        <v>657229.22270000004</v>
      </c>
      <c r="H29" s="72">
        <v>-3.8195680795920399</v>
      </c>
      <c r="I29" s="71">
        <v>86273.572700000004</v>
      </c>
      <c r="J29" s="72">
        <v>13.648162811228501</v>
      </c>
      <c r="K29" s="71">
        <v>62801.753700000001</v>
      </c>
      <c r="L29" s="72">
        <v>9.5555327625269904</v>
      </c>
      <c r="M29" s="72">
        <v>0.37374464273917202</v>
      </c>
      <c r="N29" s="71">
        <v>10607362.830399999</v>
      </c>
      <c r="O29" s="71">
        <v>180373388.8849</v>
      </c>
      <c r="P29" s="71">
        <v>98546</v>
      </c>
      <c r="Q29" s="71">
        <v>101403</v>
      </c>
      <c r="R29" s="72">
        <v>-2.81747088350444</v>
      </c>
      <c r="S29" s="71">
        <v>6.4145262628620099</v>
      </c>
      <c r="T29" s="71">
        <v>6.4359553938246403</v>
      </c>
      <c r="U29" s="73">
        <v>-0.334071918711978</v>
      </c>
      <c r="V29" s="57"/>
      <c r="W29" s="57"/>
    </row>
    <row r="30" spans="1:23" ht="12" thickBot="1" x14ac:dyDescent="0.2">
      <c r="A30" s="55"/>
      <c r="B30" s="44" t="s">
        <v>28</v>
      </c>
      <c r="C30" s="45"/>
      <c r="D30" s="71">
        <v>817295.74120000005</v>
      </c>
      <c r="E30" s="71">
        <v>978918.80819999997</v>
      </c>
      <c r="F30" s="72">
        <v>83.489635131519606</v>
      </c>
      <c r="G30" s="71">
        <v>774594.90709999995</v>
      </c>
      <c r="H30" s="72">
        <v>5.5126665187959203</v>
      </c>
      <c r="I30" s="71">
        <v>119665.79549999999</v>
      </c>
      <c r="J30" s="72">
        <v>14.641676136021401</v>
      </c>
      <c r="K30" s="71">
        <v>68814.868400000007</v>
      </c>
      <c r="L30" s="72">
        <v>8.8839815197901899</v>
      </c>
      <c r="M30" s="72">
        <v>0.73895261710621796</v>
      </c>
      <c r="N30" s="71">
        <v>17260597.696899999</v>
      </c>
      <c r="O30" s="71">
        <v>330908605.43910003</v>
      </c>
      <c r="P30" s="71">
        <v>68795</v>
      </c>
      <c r="Q30" s="71">
        <v>72444</v>
      </c>
      <c r="R30" s="72">
        <v>-5.0369940919882898</v>
      </c>
      <c r="S30" s="71">
        <v>11.880161947815999</v>
      </c>
      <c r="T30" s="71">
        <v>11.9124049210425</v>
      </c>
      <c r="U30" s="73">
        <v>-0.271401798797969</v>
      </c>
      <c r="V30" s="57"/>
      <c r="W30" s="57"/>
    </row>
    <row r="31" spans="1:23" ht="12" thickBot="1" x14ac:dyDescent="0.2">
      <c r="A31" s="55"/>
      <c r="B31" s="44" t="s">
        <v>29</v>
      </c>
      <c r="C31" s="45"/>
      <c r="D31" s="71">
        <v>776234.61349999998</v>
      </c>
      <c r="E31" s="71">
        <v>823181.89260000002</v>
      </c>
      <c r="F31" s="72">
        <v>94.296852309066395</v>
      </c>
      <c r="G31" s="71">
        <v>842671.11259999999</v>
      </c>
      <c r="H31" s="72">
        <v>-7.8840366195792599</v>
      </c>
      <c r="I31" s="71">
        <v>33161.726999999999</v>
      </c>
      <c r="J31" s="72">
        <v>4.2721268058990001</v>
      </c>
      <c r="K31" s="71">
        <v>23541.697400000001</v>
      </c>
      <c r="L31" s="72">
        <v>2.7936993505525298</v>
      </c>
      <c r="M31" s="72">
        <v>0.40863789201538198</v>
      </c>
      <c r="N31" s="71">
        <v>16203605.889599999</v>
      </c>
      <c r="O31" s="71">
        <v>310418617.93019998</v>
      </c>
      <c r="P31" s="71">
        <v>28551</v>
      </c>
      <c r="Q31" s="71">
        <v>30423</v>
      </c>
      <c r="R31" s="72">
        <v>-6.1532393255103104</v>
      </c>
      <c r="S31" s="71">
        <v>27.187650642709499</v>
      </c>
      <c r="T31" s="71">
        <v>27.454633175558001</v>
      </c>
      <c r="U31" s="73">
        <v>-0.98199927738156001</v>
      </c>
      <c r="V31" s="57"/>
      <c r="W31" s="57"/>
    </row>
    <row r="32" spans="1:23" ht="12" thickBot="1" x14ac:dyDescent="0.2">
      <c r="A32" s="55"/>
      <c r="B32" s="44" t="s">
        <v>30</v>
      </c>
      <c r="C32" s="45"/>
      <c r="D32" s="71">
        <v>89714.611300000004</v>
      </c>
      <c r="E32" s="71">
        <v>132219.18580000001</v>
      </c>
      <c r="F32" s="72">
        <v>67.852944908998197</v>
      </c>
      <c r="G32" s="71">
        <v>99165.579800000007</v>
      </c>
      <c r="H32" s="72">
        <v>-9.5304928575630594</v>
      </c>
      <c r="I32" s="71">
        <v>22947.426200000002</v>
      </c>
      <c r="J32" s="72">
        <v>25.5782484786845</v>
      </c>
      <c r="K32" s="71">
        <v>27218.032899999998</v>
      </c>
      <c r="L32" s="72">
        <v>27.4470566852875</v>
      </c>
      <c r="M32" s="72">
        <v>-0.15690357623162399</v>
      </c>
      <c r="N32" s="71">
        <v>1659503.4635000001</v>
      </c>
      <c r="O32" s="71">
        <v>33881994.516500004</v>
      </c>
      <c r="P32" s="71">
        <v>18989</v>
      </c>
      <c r="Q32" s="71">
        <v>19719</v>
      </c>
      <c r="R32" s="72">
        <v>-3.7020132866778201</v>
      </c>
      <c r="S32" s="71">
        <v>4.7245569171625696</v>
      </c>
      <c r="T32" s="71">
        <v>4.4722545413053396</v>
      </c>
      <c r="U32" s="73">
        <v>5.3402335982175604</v>
      </c>
      <c r="V32" s="57"/>
      <c r="W32" s="57"/>
    </row>
    <row r="33" spans="1:23" ht="12" thickBot="1" x14ac:dyDescent="0.2">
      <c r="A33" s="55"/>
      <c r="B33" s="44" t="s">
        <v>31</v>
      </c>
      <c r="C33" s="45"/>
      <c r="D33" s="74"/>
      <c r="E33" s="74"/>
      <c r="F33" s="74"/>
      <c r="G33" s="71">
        <v>4.2735000000000003</v>
      </c>
      <c r="H33" s="74"/>
      <c r="I33" s="74"/>
      <c r="J33" s="74"/>
      <c r="K33" s="71">
        <v>-9.6699999999999994E-2</v>
      </c>
      <c r="L33" s="72">
        <v>-2.26278226278226</v>
      </c>
      <c r="M33" s="74"/>
      <c r="N33" s="71">
        <v>28.4955</v>
      </c>
      <c r="O33" s="71">
        <v>214.23429999999999</v>
      </c>
      <c r="P33" s="74"/>
      <c r="Q33" s="74"/>
      <c r="R33" s="74"/>
      <c r="S33" s="74"/>
      <c r="T33" s="74"/>
      <c r="U33" s="75"/>
      <c r="V33" s="57"/>
      <c r="W33" s="57"/>
    </row>
    <row r="34" spans="1:23" ht="12" thickBot="1" x14ac:dyDescent="0.2">
      <c r="A34" s="55"/>
      <c r="B34" s="44" t="s">
        <v>71</v>
      </c>
      <c r="C34" s="45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57"/>
      <c r="W34" s="57"/>
    </row>
    <row r="35" spans="1:23" ht="12" thickBot="1" x14ac:dyDescent="0.2">
      <c r="A35" s="55"/>
      <c r="B35" s="44" t="s">
        <v>32</v>
      </c>
      <c r="C35" s="45"/>
      <c r="D35" s="71">
        <v>135152.17879999999</v>
      </c>
      <c r="E35" s="71">
        <v>143922.799</v>
      </c>
      <c r="F35" s="72">
        <v>93.906024437448593</v>
      </c>
      <c r="G35" s="71">
        <v>122287.53109999999</v>
      </c>
      <c r="H35" s="72">
        <v>10.5199995324789</v>
      </c>
      <c r="I35" s="71">
        <v>17968.251199999999</v>
      </c>
      <c r="J35" s="72">
        <v>13.294829102673701</v>
      </c>
      <c r="K35" s="71">
        <v>11160.898499999999</v>
      </c>
      <c r="L35" s="72">
        <v>9.1267673814374692</v>
      </c>
      <c r="M35" s="72">
        <v>0.60992873468027697</v>
      </c>
      <c r="N35" s="71">
        <v>2534482.3999000001</v>
      </c>
      <c r="O35" s="71">
        <v>48826372.498300001</v>
      </c>
      <c r="P35" s="71">
        <v>10071</v>
      </c>
      <c r="Q35" s="71">
        <v>10180</v>
      </c>
      <c r="R35" s="72">
        <v>-1.07072691552063</v>
      </c>
      <c r="S35" s="71">
        <v>13.4199363320425</v>
      </c>
      <c r="T35" s="71">
        <v>13.0512368369352</v>
      </c>
      <c r="U35" s="73">
        <v>2.7474012244528798</v>
      </c>
      <c r="V35" s="57"/>
      <c r="W35" s="57"/>
    </row>
    <row r="36" spans="1:23" ht="12" customHeight="1" thickBot="1" x14ac:dyDescent="0.2">
      <c r="A36" s="55"/>
      <c r="B36" s="44" t="s">
        <v>70</v>
      </c>
      <c r="C36" s="45"/>
      <c r="D36" s="71">
        <v>48381.23</v>
      </c>
      <c r="E36" s="74"/>
      <c r="F36" s="74"/>
      <c r="G36" s="74"/>
      <c r="H36" s="74"/>
      <c r="I36" s="71">
        <v>2198.41</v>
      </c>
      <c r="J36" s="72">
        <v>4.5439316032271204</v>
      </c>
      <c r="K36" s="74"/>
      <c r="L36" s="74"/>
      <c r="M36" s="74"/>
      <c r="N36" s="71">
        <v>903933.43999999994</v>
      </c>
      <c r="O36" s="71">
        <v>17015561.98</v>
      </c>
      <c r="P36" s="71">
        <v>48</v>
      </c>
      <c r="Q36" s="71">
        <v>52</v>
      </c>
      <c r="R36" s="72">
        <v>-7.6923076923076898</v>
      </c>
      <c r="S36" s="71">
        <v>1007.94229166667</v>
      </c>
      <c r="T36" s="71">
        <v>1163.2646153846199</v>
      </c>
      <c r="U36" s="73">
        <v>-15.409842904906601</v>
      </c>
      <c r="V36" s="57"/>
      <c r="W36" s="57"/>
    </row>
    <row r="37" spans="1:23" ht="12" thickBot="1" x14ac:dyDescent="0.2">
      <c r="A37" s="55"/>
      <c r="B37" s="44" t="s">
        <v>36</v>
      </c>
      <c r="C37" s="45"/>
      <c r="D37" s="71">
        <v>94766.73</v>
      </c>
      <c r="E37" s="71">
        <v>146672.71979999999</v>
      </c>
      <c r="F37" s="72">
        <v>64.611012960843695</v>
      </c>
      <c r="G37" s="71">
        <v>133112.1</v>
      </c>
      <c r="H37" s="72">
        <v>-28.806825224754199</v>
      </c>
      <c r="I37" s="71">
        <v>-10080.370000000001</v>
      </c>
      <c r="J37" s="72">
        <v>-10.637034748376401</v>
      </c>
      <c r="K37" s="71">
        <v>-14010.92</v>
      </c>
      <c r="L37" s="72">
        <v>-10.525654692548599</v>
      </c>
      <c r="M37" s="72">
        <v>-0.28053475432020197</v>
      </c>
      <c r="N37" s="71">
        <v>4496354.6500000004</v>
      </c>
      <c r="O37" s="71">
        <v>121749068.5</v>
      </c>
      <c r="P37" s="71">
        <v>55</v>
      </c>
      <c r="Q37" s="71">
        <v>65</v>
      </c>
      <c r="R37" s="72">
        <v>-15.384615384615399</v>
      </c>
      <c r="S37" s="71">
        <v>1723.0314545454501</v>
      </c>
      <c r="T37" s="71">
        <v>1862.1444615384601</v>
      </c>
      <c r="U37" s="73">
        <v>-8.0737357769075597</v>
      </c>
      <c r="V37" s="57"/>
      <c r="W37" s="57"/>
    </row>
    <row r="38" spans="1:23" ht="12" thickBot="1" x14ac:dyDescent="0.2">
      <c r="A38" s="55"/>
      <c r="B38" s="44" t="s">
        <v>37</v>
      </c>
      <c r="C38" s="45"/>
      <c r="D38" s="71">
        <v>9468.3700000000008</v>
      </c>
      <c r="E38" s="71">
        <v>119782.3918</v>
      </c>
      <c r="F38" s="72">
        <v>7.90464262544472</v>
      </c>
      <c r="G38" s="71">
        <v>7156.5</v>
      </c>
      <c r="H38" s="72">
        <v>32.304478446167799</v>
      </c>
      <c r="I38" s="71">
        <v>269.23</v>
      </c>
      <c r="J38" s="72">
        <v>2.8434672493787199</v>
      </c>
      <c r="K38" s="71">
        <v>-2596.4899999999998</v>
      </c>
      <c r="L38" s="72">
        <v>-36.281562216167103</v>
      </c>
      <c r="M38" s="72">
        <v>-1.1036899814749901</v>
      </c>
      <c r="N38" s="71">
        <v>1672691.74</v>
      </c>
      <c r="O38" s="71">
        <v>120994912.44</v>
      </c>
      <c r="P38" s="71">
        <v>4</v>
      </c>
      <c r="Q38" s="71">
        <v>6</v>
      </c>
      <c r="R38" s="72">
        <v>-33.3333333333333</v>
      </c>
      <c r="S38" s="71">
        <v>2367.0925000000002</v>
      </c>
      <c r="T38" s="71">
        <v>1089.4583333333301</v>
      </c>
      <c r="U38" s="73">
        <v>53.974830585060197</v>
      </c>
      <c r="V38" s="57"/>
      <c r="W38" s="57"/>
    </row>
    <row r="39" spans="1:23" ht="12" thickBot="1" x14ac:dyDescent="0.2">
      <c r="A39" s="55"/>
      <c r="B39" s="44" t="s">
        <v>38</v>
      </c>
      <c r="C39" s="45"/>
      <c r="D39" s="71">
        <v>61395.8</v>
      </c>
      <c r="E39" s="71">
        <v>94755.266099999993</v>
      </c>
      <c r="F39" s="72">
        <v>64.794076917272307</v>
      </c>
      <c r="G39" s="71">
        <v>79641.2</v>
      </c>
      <c r="H39" s="72">
        <v>-22.909499103479099</v>
      </c>
      <c r="I39" s="71">
        <v>-12577.84</v>
      </c>
      <c r="J39" s="72">
        <v>-20.486482788724999</v>
      </c>
      <c r="K39" s="71">
        <v>-14755.5</v>
      </c>
      <c r="L39" s="72">
        <v>-18.527470706116901</v>
      </c>
      <c r="M39" s="72">
        <v>-0.147582935176714</v>
      </c>
      <c r="N39" s="71">
        <v>3200759.63</v>
      </c>
      <c r="O39" s="71">
        <v>84457787.959999993</v>
      </c>
      <c r="P39" s="71">
        <v>41</v>
      </c>
      <c r="Q39" s="71">
        <v>48</v>
      </c>
      <c r="R39" s="72">
        <v>-14.5833333333333</v>
      </c>
      <c r="S39" s="71">
        <v>1497.45853658537</v>
      </c>
      <c r="T39" s="71">
        <v>1421.1543750000001</v>
      </c>
      <c r="U39" s="73">
        <v>5.09557758836924</v>
      </c>
      <c r="V39" s="57"/>
      <c r="W39" s="57"/>
    </row>
    <row r="40" spans="1:23" ht="12" thickBot="1" x14ac:dyDescent="0.2">
      <c r="A40" s="55"/>
      <c r="B40" s="44" t="s">
        <v>73</v>
      </c>
      <c r="C40" s="45"/>
      <c r="D40" s="74"/>
      <c r="E40" s="74"/>
      <c r="F40" s="74"/>
      <c r="G40" s="71">
        <v>12.99</v>
      </c>
      <c r="H40" s="74"/>
      <c r="I40" s="74"/>
      <c r="J40" s="74"/>
      <c r="K40" s="71">
        <v>0.03</v>
      </c>
      <c r="L40" s="72">
        <v>0.23094688221709</v>
      </c>
      <c r="M40" s="74"/>
      <c r="N40" s="71">
        <v>19.920000000000002</v>
      </c>
      <c r="O40" s="71">
        <v>4116.58</v>
      </c>
      <c r="P40" s="74"/>
      <c r="Q40" s="71">
        <v>4</v>
      </c>
      <c r="R40" s="74"/>
      <c r="S40" s="74"/>
      <c r="T40" s="71">
        <v>0.28000000000000003</v>
      </c>
      <c r="U40" s="75"/>
      <c r="V40" s="57"/>
      <c r="W40" s="57"/>
    </row>
    <row r="41" spans="1:23" ht="12" customHeight="1" thickBot="1" x14ac:dyDescent="0.2">
      <c r="A41" s="55"/>
      <c r="B41" s="44" t="s">
        <v>33</v>
      </c>
      <c r="C41" s="45"/>
      <c r="D41" s="71">
        <v>126517.94899999999</v>
      </c>
      <c r="E41" s="71">
        <v>79142.477599999998</v>
      </c>
      <c r="F41" s="72">
        <v>159.86099100844899</v>
      </c>
      <c r="G41" s="71">
        <v>236396.58110000001</v>
      </c>
      <c r="H41" s="72">
        <v>-46.480635036561502</v>
      </c>
      <c r="I41" s="71">
        <v>9580.8732999999993</v>
      </c>
      <c r="J41" s="72">
        <v>7.57273839461309</v>
      </c>
      <c r="K41" s="71">
        <v>14540.708500000001</v>
      </c>
      <c r="L41" s="72">
        <v>6.1509808781240496</v>
      </c>
      <c r="M41" s="72">
        <v>-0.34109996772165502</v>
      </c>
      <c r="N41" s="71">
        <v>3039625.6427000002</v>
      </c>
      <c r="O41" s="71">
        <v>52800701.511200003</v>
      </c>
      <c r="P41" s="71">
        <v>209</v>
      </c>
      <c r="Q41" s="71">
        <v>189</v>
      </c>
      <c r="R41" s="72">
        <v>10.5820105820106</v>
      </c>
      <c r="S41" s="71">
        <v>605.34903827751202</v>
      </c>
      <c r="T41" s="71">
        <v>530.09089682539695</v>
      </c>
      <c r="U41" s="73">
        <v>12.4321898100736</v>
      </c>
      <c r="V41" s="57"/>
      <c r="W41" s="57"/>
    </row>
    <row r="42" spans="1:23" ht="12" thickBot="1" x14ac:dyDescent="0.2">
      <c r="A42" s="55"/>
      <c r="B42" s="44" t="s">
        <v>34</v>
      </c>
      <c r="C42" s="45"/>
      <c r="D42" s="71">
        <v>252593.56830000001</v>
      </c>
      <c r="E42" s="71">
        <v>247658.11240000001</v>
      </c>
      <c r="F42" s="72">
        <v>101.99285048738</v>
      </c>
      <c r="G42" s="71">
        <v>324593.3566</v>
      </c>
      <c r="H42" s="72">
        <v>-22.181534783758998</v>
      </c>
      <c r="I42" s="71">
        <v>17020.060700000002</v>
      </c>
      <c r="J42" s="72">
        <v>6.7381211701264103</v>
      </c>
      <c r="K42" s="71">
        <v>21163.646100000002</v>
      </c>
      <c r="L42" s="72">
        <v>6.5200490612875397</v>
      </c>
      <c r="M42" s="72">
        <v>-0.19578787985875501</v>
      </c>
      <c r="N42" s="71">
        <v>5234752.0371000003</v>
      </c>
      <c r="O42" s="71">
        <v>131231778.1725</v>
      </c>
      <c r="P42" s="71">
        <v>1352</v>
      </c>
      <c r="Q42" s="71">
        <v>1317</v>
      </c>
      <c r="R42" s="72">
        <v>2.6575550493545901</v>
      </c>
      <c r="S42" s="71">
        <v>186.82956235207101</v>
      </c>
      <c r="T42" s="71">
        <v>178.50908861047799</v>
      </c>
      <c r="U42" s="73">
        <v>4.4535102672419304</v>
      </c>
      <c r="V42" s="57"/>
      <c r="W42" s="57"/>
    </row>
    <row r="43" spans="1:23" ht="12" thickBot="1" x14ac:dyDescent="0.2">
      <c r="A43" s="55"/>
      <c r="B43" s="44" t="s">
        <v>39</v>
      </c>
      <c r="C43" s="45"/>
      <c r="D43" s="71">
        <v>57626.52</v>
      </c>
      <c r="E43" s="71">
        <v>61125.866300000002</v>
      </c>
      <c r="F43" s="72">
        <v>94.275179213288297</v>
      </c>
      <c r="G43" s="71">
        <v>65421.41</v>
      </c>
      <c r="H43" s="72">
        <v>-11.9148914705446</v>
      </c>
      <c r="I43" s="71">
        <v>-2875.24</v>
      </c>
      <c r="J43" s="72">
        <v>-4.9894388902887101</v>
      </c>
      <c r="K43" s="71">
        <v>-5018.8100000000004</v>
      </c>
      <c r="L43" s="72">
        <v>-7.6715099842696803</v>
      </c>
      <c r="M43" s="72">
        <v>-0.42710722262847201</v>
      </c>
      <c r="N43" s="71">
        <v>2109217.36</v>
      </c>
      <c r="O43" s="71">
        <v>54484213.68</v>
      </c>
      <c r="P43" s="71">
        <v>47</v>
      </c>
      <c r="Q43" s="71">
        <v>45</v>
      </c>
      <c r="R43" s="72">
        <v>4.44444444444445</v>
      </c>
      <c r="S43" s="71">
        <v>1226.0961702127699</v>
      </c>
      <c r="T43" s="71">
        <v>1155.0053333333301</v>
      </c>
      <c r="U43" s="73">
        <v>5.7981452521050096</v>
      </c>
      <c r="V43" s="57"/>
      <c r="W43" s="57"/>
    </row>
    <row r="44" spans="1:23" ht="12" thickBot="1" x14ac:dyDescent="0.2">
      <c r="A44" s="55"/>
      <c r="B44" s="44" t="s">
        <v>40</v>
      </c>
      <c r="C44" s="45"/>
      <c r="D44" s="71">
        <v>34002.589999999997</v>
      </c>
      <c r="E44" s="71">
        <v>12485.3822</v>
      </c>
      <c r="F44" s="72">
        <v>272.33919999661703</v>
      </c>
      <c r="G44" s="71">
        <v>43106.02</v>
      </c>
      <c r="H44" s="72">
        <v>-21.118697574027902</v>
      </c>
      <c r="I44" s="71">
        <v>4155.82</v>
      </c>
      <c r="J44" s="72">
        <v>12.222068965922899</v>
      </c>
      <c r="K44" s="71">
        <v>5806.22</v>
      </c>
      <c r="L44" s="72">
        <v>13.4696267481897</v>
      </c>
      <c r="M44" s="72">
        <v>-0.28424689384832103</v>
      </c>
      <c r="N44" s="71">
        <v>898508.21</v>
      </c>
      <c r="O44" s="71">
        <v>21742929.460000001</v>
      </c>
      <c r="P44" s="71">
        <v>30</v>
      </c>
      <c r="Q44" s="71">
        <v>17</v>
      </c>
      <c r="R44" s="72">
        <v>76.470588235294102</v>
      </c>
      <c r="S44" s="71">
        <v>1133.4196666666701</v>
      </c>
      <c r="T44" s="71">
        <v>722.42411764705901</v>
      </c>
      <c r="U44" s="73">
        <v>36.261550871825499</v>
      </c>
      <c r="V44" s="57"/>
      <c r="W44" s="57"/>
    </row>
    <row r="45" spans="1:23" ht="12" thickBot="1" x14ac:dyDescent="0.2">
      <c r="A45" s="56"/>
      <c r="B45" s="44" t="s">
        <v>35</v>
      </c>
      <c r="C45" s="45"/>
      <c r="D45" s="76">
        <v>19360.5173</v>
      </c>
      <c r="E45" s="77"/>
      <c r="F45" s="77"/>
      <c r="G45" s="76">
        <v>22118.620900000002</v>
      </c>
      <c r="H45" s="78">
        <v>-12.4696002181583</v>
      </c>
      <c r="I45" s="76">
        <v>1776.0110999999999</v>
      </c>
      <c r="J45" s="78">
        <v>9.1733659410020003</v>
      </c>
      <c r="K45" s="76">
        <v>1732.0092999999999</v>
      </c>
      <c r="L45" s="78">
        <v>7.8305483322425404</v>
      </c>
      <c r="M45" s="78">
        <v>2.5405059891999E-2</v>
      </c>
      <c r="N45" s="76">
        <v>299761.09250000003</v>
      </c>
      <c r="O45" s="76">
        <v>7057831.0530000003</v>
      </c>
      <c r="P45" s="76">
        <v>25</v>
      </c>
      <c r="Q45" s="76">
        <v>23</v>
      </c>
      <c r="R45" s="78">
        <v>8.6956521739130395</v>
      </c>
      <c r="S45" s="76">
        <v>774.42069200000003</v>
      </c>
      <c r="T45" s="76">
        <v>1991.38143043478</v>
      </c>
      <c r="U45" s="79">
        <v>-157.14465677458699</v>
      </c>
      <c r="V45" s="57"/>
      <c r="W45" s="57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13:C13"/>
    <mergeCell ref="B14:C14"/>
    <mergeCell ref="B15:C15"/>
    <mergeCell ref="B16:C16"/>
    <mergeCell ref="B17:C17"/>
    <mergeCell ref="B18:C18"/>
    <mergeCell ref="B40:C40"/>
    <mergeCell ref="B41:C41"/>
    <mergeCell ref="B42:C42"/>
    <mergeCell ref="B31:C31"/>
    <mergeCell ref="B32:C32"/>
    <mergeCell ref="B33:C33"/>
    <mergeCell ref="B34:C34"/>
    <mergeCell ref="B25:C25"/>
    <mergeCell ref="B26:C26"/>
    <mergeCell ref="B27:C27"/>
    <mergeCell ref="B28:C28"/>
    <mergeCell ref="B29:C29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5" workbookViewId="0">
      <selection activeCell="F33" sqref="F33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64507</v>
      </c>
      <c r="D2" s="32">
        <v>466628.496322222</v>
      </c>
      <c r="E2" s="32">
        <v>340404.018522222</v>
      </c>
      <c r="F2" s="32">
        <v>126224.47779999999</v>
      </c>
      <c r="G2" s="32">
        <v>340404.018522222</v>
      </c>
      <c r="H2" s="32">
        <v>0.270503149282246</v>
      </c>
    </row>
    <row r="3" spans="1:8" ht="14.25" x14ac:dyDescent="0.2">
      <c r="A3" s="32">
        <v>2</v>
      </c>
      <c r="B3" s="33">
        <v>13</v>
      </c>
      <c r="C3" s="32">
        <v>8069</v>
      </c>
      <c r="D3" s="32">
        <v>72832.495022592804</v>
      </c>
      <c r="E3" s="32">
        <v>55894.997516511597</v>
      </c>
      <c r="F3" s="32">
        <v>16937.497506081199</v>
      </c>
      <c r="G3" s="32">
        <v>55894.997516511597</v>
      </c>
      <c r="H3" s="32">
        <v>0.23255412986781801</v>
      </c>
    </row>
    <row r="4" spans="1:8" ht="14.25" x14ac:dyDescent="0.2">
      <c r="A4" s="32">
        <v>3</v>
      </c>
      <c r="B4" s="33">
        <v>14</v>
      </c>
      <c r="C4" s="32">
        <v>94302</v>
      </c>
      <c r="D4" s="32">
        <v>91760.595594017097</v>
      </c>
      <c r="E4" s="32">
        <v>65518.498242734997</v>
      </c>
      <c r="F4" s="32">
        <v>26242.0973512821</v>
      </c>
      <c r="G4" s="32">
        <v>65518.498242734997</v>
      </c>
      <c r="H4" s="32">
        <v>0.28598438339902299</v>
      </c>
    </row>
    <row r="5" spans="1:8" ht="14.25" x14ac:dyDescent="0.2">
      <c r="A5" s="32">
        <v>4</v>
      </c>
      <c r="B5" s="33">
        <v>15</v>
      </c>
      <c r="C5" s="32">
        <v>2720</v>
      </c>
      <c r="D5" s="32">
        <v>40990.283127350398</v>
      </c>
      <c r="E5" s="32">
        <v>31255.148323076901</v>
      </c>
      <c r="F5" s="32">
        <v>9735.1348042735008</v>
      </c>
      <c r="G5" s="32">
        <v>31255.148323076901</v>
      </c>
      <c r="H5" s="32">
        <v>0.237498598729556</v>
      </c>
    </row>
    <row r="6" spans="1:8" ht="14.25" x14ac:dyDescent="0.2">
      <c r="A6" s="32">
        <v>5</v>
      </c>
      <c r="B6" s="33">
        <v>16</v>
      </c>
      <c r="C6" s="32">
        <v>1823</v>
      </c>
      <c r="D6" s="32">
        <v>107643.71287264999</v>
      </c>
      <c r="E6" s="32">
        <v>83960.258259829105</v>
      </c>
      <c r="F6" s="32">
        <v>23683.4546128205</v>
      </c>
      <c r="G6" s="32">
        <v>83960.258259829105</v>
      </c>
      <c r="H6" s="32">
        <v>0.22001707281167299</v>
      </c>
    </row>
    <row r="7" spans="1:8" ht="14.25" x14ac:dyDescent="0.2">
      <c r="A7" s="32">
        <v>6</v>
      </c>
      <c r="B7" s="33">
        <v>17</v>
      </c>
      <c r="C7" s="32">
        <v>13945</v>
      </c>
      <c r="D7" s="32">
        <v>193485.085579487</v>
      </c>
      <c r="E7" s="32">
        <v>138573.866176068</v>
      </c>
      <c r="F7" s="32">
        <v>54911.2194034188</v>
      </c>
      <c r="G7" s="32">
        <v>138573.866176068</v>
      </c>
      <c r="H7" s="32">
        <v>0.28380078618959098</v>
      </c>
    </row>
    <row r="8" spans="1:8" ht="14.25" x14ac:dyDescent="0.2">
      <c r="A8" s="32">
        <v>7</v>
      </c>
      <c r="B8" s="33">
        <v>18</v>
      </c>
      <c r="C8" s="32">
        <v>46154</v>
      </c>
      <c r="D8" s="32">
        <v>88820.250294017096</v>
      </c>
      <c r="E8" s="32">
        <v>69439.786345299101</v>
      </c>
      <c r="F8" s="32">
        <v>19380.463948717901</v>
      </c>
      <c r="G8" s="32">
        <v>69439.786345299101</v>
      </c>
      <c r="H8" s="32">
        <v>0.21819870901696201</v>
      </c>
    </row>
    <row r="9" spans="1:8" ht="14.25" x14ac:dyDescent="0.2">
      <c r="A9" s="32">
        <v>8</v>
      </c>
      <c r="B9" s="33">
        <v>19</v>
      </c>
      <c r="C9" s="32">
        <v>18587</v>
      </c>
      <c r="D9" s="32">
        <v>57592.728337606801</v>
      </c>
      <c r="E9" s="32">
        <v>50195.8692128205</v>
      </c>
      <c r="F9" s="32">
        <v>7396.8591247863196</v>
      </c>
      <c r="G9" s="32">
        <v>50195.8692128205</v>
      </c>
      <c r="H9" s="32">
        <v>0.12843390716665101</v>
      </c>
    </row>
    <row r="10" spans="1:8" ht="14.25" x14ac:dyDescent="0.2">
      <c r="A10" s="32">
        <v>9</v>
      </c>
      <c r="B10" s="33">
        <v>21</v>
      </c>
      <c r="C10" s="32">
        <v>162325</v>
      </c>
      <c r="D10" s="32">
        <v>689407.73663589696</v>
      </c>
      <c r="E10" s="32">
        <v>669159.94657435897</v>
      </c>
      <c r="F10" s="32">
        <v>20247.790061538501</v>
      </c>
      <c r="G10" s="32">
        <v>669159.94657435897</v>
      </c>
      <c r="H10" s="35">
        <v>2.9369832953052701E-2</v>
      </c>
    </row>
    <row r="11" spans="1:8" ht="14.25" x14ac:dyDescent="0.2">
      <c r="A11" s="32">
        <v>10</v>
      </c>
      <c r="B11" s="33">
        <v>22</v>
      </c>
      <c r="C11" s="32">
        <v>37942.972000000002</v>
      </c>
      <c r="D11" s="32">
        <v>661020.52283846203</v>
      </c>
      <c r="E11" s="32">
        <v>564406.68738290598</v>
      </c>
      <c r="F11" s="32">
        <v>96613.8354555556</v>
      </c>
      <c r="G11" s="32">
        <v>564406.68738290598</v>
      </c>
      <c r="H11" s="32">
        <v>0.14615860191555</v>
      </c>
    </row>
    <row r="12" spans="1:8" ht="14.25" x14ac:dyDescent="0.2">
      <c r="A12" s="32">
        <v>11</v>
      </c>
      <c r="B12" s="33">
        <v>23</v>
      </c>
      <c r="C12" s="32">
        <v>125049.49800000001</v>
      </c>
      <c r="D12" s="32">
        <v>1077062.6583153801</v>
      </c>
      <c r="E12" s="32">
        <v>926723.25740769203</v>
      </c>
      <c r="F12" s="32">
        <v>150339.400907692</v>
      </c>
      <c r="G12" s="32">
        <v>926723.25740769203</v>
      </c>
      <c r="H12" s="32">
        <v>0.13958278076675301</v>
      </c>
    </row>
    <row r="13" spans="1:8" ht="14.25" x14ac:dyDescent="0.2">
      <c r="A13" s="32">
        <v>12</v>
      </c>
      <c r="B13" s="33">
        <v>24</v>
      </c>
      <c r="C13" s="32">
        <v>29737</v>
      </c>
      <c r="D13" s="32">
        <v>409842.90686837601</v>
      </c>
      <c r="E13" s="32">
        <v>379483.994334188</v>
      </c>
      <c r="F13" s="32">
        <v>30358.912534187999</v>
      </c>
      <c r="G13" s="32">
        <v>379483.994334188</v>
      </c>
      <c r="H13" s="32">
        <v>7.40745100754861E-2</v>
      </c>
    </row>
    <row r="14" spans="1:8" ht="14.25" x14ac:dyDescent="0.2">
      <c r="A14" s="32">
        <v>13</v>
      </c>
      <c r="B14" s="33">
        <v>25</v>
      </c>
      <c r="C14" s="32">
        <v>71974</v>
      </c>
      <c r="D14" s="32">
        <v>881069.73640000005</v>
      </c>
      <c r="E14" s="32">
        <v>820578.63060000003</v>
      </c>
      <c r="F14" s="32">
        <v>60491.105799999998</v>
      </c>
      <c r="G14" s="32">
        <v>820578.63060000003</v>
      </c>
      <c r="H14" s="32">
        <v>6.8656433538579101E-2</v>
      </c>
    </row>
    <row r="15" spans="1:8" ht="14.25" x14ac:dyDescent="0.2">
      <c r="A15" s="32">
        <v>14</v>
      </c>
      <c r="B15" s="33">
        <v>26</v>
      </c>
      <c r="C15" s="32">
        <v>47079</v>
      </c>
      <c r="D15" s="32">
        <v>274244.06060518901</v>
      </c>
      <c r="E15" s="32">
        <v>237823.79685389201</v>
      </c>
      <c r="F15" s="32">
        <v>36420.2637512972</v>
      </c>
      <c r="G15" s="32">
        <v>237823.79685389201</v>
      </c>
      <c r="H15" s="32">
        <v>0.13280237927824801</v>
      </c>
    </row>
    <row r="16" spans="1:8" ht="14.25" x14ac:dyDescent="0.2">
      <c r="A16" s="32">
        <v>15</v>
      </c>
      <c r="B16" s="33">
        <v>27</v>
      </c>
      <c r="C16" s="32">
        <v>140511.628</v>
      </c>
      <c r="D16" s="32">
        <v>1014146.0169</v>
      </c>
      <c r="E16" s="32">
        <v>888840.57220000005</v>
      </c>
      <c r="F16" s="32">
        <v>125305.44469999999</v>
      </c>
      <c r="G16" s="32">
        <v>888840.57220000005</v>
      </c>
      <c r="H16" s="32">
        <v>0.123557596846881</v>
      </c>
    </row>
    <row r="17" spans="1:8" ht="14.25" x14ac:dyDescent="0.2">
      <c r="A17" s="32">
        <v>16</v>
      </c>
      <c r="B17" s="33">
        <v>29</v>
      </c>
      <c r="C17" s="32">
        <v>192691</v>
      </c>
      <c r="D17" s="32">
        <v>2304948.64371282</v>
      </c>
      <c r="E17" s="32">
        <v>2139276.1237871801</v>
      </c>
      <c r="F17" s="32">
        <v>165672.51992564101</v>
      </c>
      <c r="G17" s="32">
        <v>2139276.1237871801</v>
      </c>
      <c r="H17" s="32">
        <v>7.1876881238783302E-2</v>
      </c>
    </row>
    <row r="18" spans="1:8" ht="14.25" x14ac:dyDescent="0.2">
      <c r="A18" s="32">
        <v>17</v>
      </c>
      <c r="B18" s="33">
        <v>31</v>
      </c>
      <c r="C18" s="32">
        <v>20534.562999999998</v>
      </c>
      <c r="D18" s="32">
        <v>189849.87787887501</v>
      </c>
      <c r="E18" s="32">
        <v>157216.11593499899</v>
      </c>
      <c r="F18" s="32">
        <v>32633.761943875801</v>
      </c>
      <c r="G18" s="32">
        <v>157216.11593499899</v>
      </c>
      <c r="H18" s="32">
        <v>0.17189245686371399</v>
      </c>
    </row>
    <row r="19" spans="1:8" ht="14.25" x14ac:dyDescent="0.2">
      <c r="A19" s="32">
        <v>18</v>
      </c>
      <c r="B19" s="33">
        <v>32</v>
      </c>
      <c r="C19" s="32">
        <v>14647.484</v>
      </c>
      <c r="D19" s="32">
        <v>216611.74258641599</v>
      </c>
      <c r="E19" s="32">
        <v>199721.18358803101</v>
      </c>
      <c r="F19" s="32">
        <v>16890.558998385</v>
      </c>
      <c r="G19" s="32">
        <v>199721.18358803101</v>
      </c>
      <c r="H19" s="32">
        <v>7.79761927802535E-2</v>
      </c>
    </row>
    <row r="20" spans="1:8" ht="14.25" x14ac:dyDescent="0.2">
      <c r="A20" s="32">
        <v>19</v>
      </c>
      <c r="B20" s="33">
        <v>33</v>
      </c>
      <c r="C20" s="32">
        <v>28769.962</v>
      </c>
      <c r="D20" s="32">
        <v>417634.00896955602</v>
      </c>
      <c r="E20" s="32">
        <v>328199.74775010103</v>
      </c>
      <c r="F20" s="32">
        <v>89434.261219454696</v>
      </c>
      <c r="G20" s="32">
        <v>328199.74775010103</v>
      </c>
      <c r="H20" s="32">
        <v>0.21414506313822301</v>
      </c>
    </row>
    <row r="21" spans="1:8" ht="14.25" x14ac:dyDescent="0.2">
      <c r="A21" s="32">
        <v>20</v>
      </c>
      <c r="B21" s="33">
        <v>34</v>
      </c>
      <c r="C21" s="32">
        <v>41897.800999999999</v>
      </c>
      <c r="D21" s="32">
        <v>226156.422282399</v>
      </c>
      <c r="E21" s="32">
        <v>161364.39378968699</v>
      </c>
      <c r="F21" s="32">
        <v>64792.028492711899</v>
      </c>
      <c r="G21" s="32">
        <v>161364.39378968699</v>
      </c>
      <c r="H21" s="32">
        <v>0.28649210063911801</v>
      </c>
    </row>
    <row r="22" spans="1:8" ht="14.25" x14ac:dyDescent="0.2">
      <c r="A22" s="32">
        <v>21</v>
      </c>
      <c r="B22" s="33">
        <v>35</v>
      </c>
      <c r="C22" s="32">
        <v>29055.286</v>
      </c>
      <c r="D22" s="32">
        <v>854225.02153008804</v>
      </c>
      <c r="E22" s="32">
        <v>813074.73126902699</v>
      </c>
      <c r="F22" s="32">
        <v>41150.290261061898</v>
      </c>
      <c r="G22" s="32">
        <v>813074.73126902699</v>
      </c>
      <c r="H22" s="32">
        <v>4.8172658519594201E-2</v>
      </c>
    </row>
    <row r="23" spans="1:8" ht="14.25" x14ac:dyDescent="0.2">
      <c r="A23" s="32">
        <v>22</v>
      </c>
      <c r="B23" s="33">
        <v>36</v>
      </c>
      <c r="C23" s="32">
        <v>168545.92600000001</v>
      </c>
      <c r="D23" s="32">
        <v>632125.90464424796</v>
      </c>
      <c r="E23" s="32">
        <v>545852.31166314206</v>
      </c>
      <c r="F23" s="32">
        <v>86273.592981105801</v>
      </c>
      <c r="G23" s="32">
        <v>545852.31166314206</v>
      </c>
      <c r="H23" s="32">
        <v>0.136481660294652</v>
      </c>
    </row>
    <row r="24" spans="1:8" ht="14.25" x14ac:dyDescent="0.2">
      <c r="A24" s="32">
        <v>23</v>
      </c>
      <c r="B24" s="33">
        <v>37</v>
      </c>
      <c r="C24" s="32">
        <v>116656.23299999999</v>
      </c>
      <c r="D24" s="32">
        <v>817295.73941504396</v>
      </c>
      <c r="E24" s="32">
        <v>697629.96752767696</v>
      </c>
      <c r="F24" s="32">
        <v>119665.77188736699</v>
      </c>
      <c r="G24" s="32">
        <v>697629.96752767696</v>
      </c>
      <c r="H24" s="32">
        <v>0.14641673278881201</v>
      </c>
    </row>
    <row r="25" spans="1:8" ht="14.25" x14ac:dyDescent="0.2">
      <c r="A25" s="32">
        <v>24</v>
      </c>
      <c r="B25" s="33">
        <v>38</v>
      </c>
      <c r="C25" s="32">
        <v>157781.67800000001</v>
      </c>
      <c r="D25" s="32">
        <v>776234.51620796497</v>
      </c>
      <c r="E25" s="32">
        <v>743072.89071504399</v>
      </c>
      <c r="F25" s="32">
        <v>33161.625492920401</v>
      </c>
      <c r="G25" s="32">
        <v>743072.89071504399</v>
      </c>
      <c r="H25" s="32">
        <v>4.2721142645035202E-2</v>
      </c>
    </row>
    <row r="26" spans="1:8" ht="14.25" x14ac:dyDescent="0.2">
      <c r="A26" s="32">
        <v>25</v>
      </c>
      <c r="B26" s="33">
        <v>39</v>
      </c>
      <c r="C26" s="32">
        <v>61383.27</v>
      </c>
      <c r="D26" s="32">
        <v>89714.552443884706</v>
      </c>
      <c r="E26" s="32">
        <v>66767.193069656307</v>
      </c>
      <c r="F26" s="32">
        <v>22947.359374228399</v>
      </c>
      <c r="G26" s="32">
        <v>66767.193069656307</v>
      </c>
      <c r="H26" s="32">
        <v>0.255781907718725</v>
      </c>
    </row>
    <row r="27" spans="1:8" ht="14.25" x14ac:dyDescent="0.2">
      <c r="A27" s="32">
        <v>26</v>
      </c>
      <c r="B27" s="33">
        <v>42</v>
      </c>
      <c r="C27" s="32">
        <v>7117.47</v>
      </c>
      <c r="D27" s="32">
        <v>135152.17790000001</v>
      </c>
      <c r="E27" s="32">
        <v>117183.9261</v>
      </c>
      <c r="F27" s="32">
        <v>17968.251799999998</v>
      </c>
      <c r="G27" s="32">
        <v>117183.9261</v>
      </c>
      <c r="H27" s="32">
        <v>0.13294829635150099</v>
      </c>
    </row>
    <row r="28" spans="1:8" ht="14.25" x14ac:dyDescent="0.2">
      <c r="A28" s="32">
        <v>27</v>
      </c>
      <c r="B28" s="33">
        <v>75</v>
      </c>
      <c r="C28" s="32">
        <v>210</v>
      </c>
      <c r="D28" s="32">
        <v>126517.948717949</v>
      </c>
      <c r="E28" s="32">
        <v>116937.07692307699</v>
      </c>
      <c r="F28" s="32">
        <v>9580.8717948717895</v>
      </c>
      <c r="G28" s="32">
        <v>116937.07692307699</v>
      </c>
      <c r="H28" s="32">
        <v>7.5727372218394096E-2</v>
      </c>
    </row>
    <row r="29" spans="1:8" ht="14.25" x14ac:dyDescent="0.2">
      <c r="A29" s="32">
        <v>28</v>
      </c>
      <c r="B29" s="33">
        <v>76</v>
      </c>
      <c r="C29" s="32">
        <v>1396</v>
      </c>
      <c r="D29" s="32">
        <v>252593.563344444</v>
      </c>
      <c r="E29" s="32">
        <v>235573.50707777799</v>
      </c>
      <c r="F29" s="32">
        <v>17020.056266666699</v>
      </c>
      <c r="G29" s="32">
        <v>235573.50707777799</v>
      </c>
      <c r="H29" s="32">
        <v>6.7381195471943198E-2</v>
      </c>
    </row>
    <row r="30" spans="1:8" ht="14.25" x14ac:dyDescent="0.2">
      <c r="A30" s="32">
        <v>29</v>
      </c>
      <c r="B30" s="33">
        <v>99</v>
      </c>
      <c r="C30" s="32">
        <v>24</v>
      </c>
      <c r="D30" s="32">
        <v>19360.517358747398</v>
      </c>
      <c r="E30" s="32">
        <v>17584.506285455001</v>
      </c>
      <c r="F30" s="32">
        <v>1776.01107329249</v>
      </c>
      <c r="G30" s="32">
        <v>17584.506285455001</v>
      </c>
      <c r="H30" s="32">
        <v>9.1733657752180606E-2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44</v>
      </c>
      <c r="D32" s="37">
        <v>48381.23</v>
      </c>
      <c r="E32" s="37">
        <v>46182.82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41</v>
      </c>
      <c r="D33" s="37">
        <v>94766.73</v>
      </c>
      <c r="E33" s="37">
        <v>104847.1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4</v>
      </c>
      <c r="D34" s="37">
        <v>9468.3700000000008</v>
      </c>
      <c r="E34" s="37">
        <v>9199.14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39</v>
      </c>
      <c r="D35" s="37">
        <v>61395.8</v>
      </c>
      <c r="E35" s="37">
        <v>73973.64</v>
      </c>
      <c r="F35" s="32"/>
      <c r="G35" s="32"/>
      <c r="H35" s="32"/>
    </row>
    <row r="36" spans="1:8" ht="14.25" x14ac:dyDescent="0.2">
      <c r="A36" s="32"/>
      <c r="B36" s="36">
        <v>77</v>
      </c>
      <c r="C36" s="37">
        <v>45</v>
      </c>
      <c r="D36" s="37">
        <v>57626.52</v>
      </c>
      <c r="E36" s="37">
        <v>60501.760000000002</v>
      </c>
      <c r="F36" s="32"/>
      <c r="G36" s="32"/>
      <c r="H36" s="32"/>
    </row>
    <row r="37" spans="1:8" ht="14.25" x14ac:dyDescent="0.2">
      <c r="A37" s="32"/>
      <c r="B37" s="36">
        <v>78</v>
      </c>
      <c r="C37" s="37">
        <v>28</v>
      </c>
      <c r="D37" s="37">
        <v>34002.589999999997</v>
      </c>
      <c r="E37" s="37">
        <v>29846.77</v>
      </c>
      <c r="F37" s="32"/>
      <c r="G37" s="32"/>
      <c r="H37" s="32"/>
    </row>
    <row r="38" spans="1:8" ht="14.25" x14ac:dyDescent="0.2">
      <c r="A38" s="32"/>
      <c r="B38" s="36">
        <v>74</v>
      </c>
      <c r="C38" s="37">
        <v>0</v>
      </c>
      <c r="D38" s="37">
        <v>0</v>
      </c>
      <c r="E38" s="37">
        <v>0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2015-09-18T05:05:20Z</dcterms:modified>
</cp:coreProperties>
</file>