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<sst xmlns="http://schemas.openxmlformats.org/spreadsheetml/2006/main" count="117" uniqueCount="75">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</sst>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K28" sqref="K28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14851486.342600003</v>
      </c>
      <c r="F3" s="25">
        <f>RA!I7</f>
        <v>1641488.5146000001</v>
      </c>
      <c r="G3" s="16">
        <f>SUM(G4:G40)</f>
        <v>13209997.827999998</v>
      </c>
      <c r="H3" s="27">
        <f>RA!J7</f>
        <v>11.052688442984699</v>
      </c>
      <c r="I3" s="20">
        <f>SUM(I4:I40)</f>
        <v>14851490.536259262</v>
      </c>
      <c r="J3" s="21">
        <f>SUM(J4:J40)</f>
        <v>13209997.841161098</v>
      </c>
      <c r="K3" s="22">
        <f>E3-I3</f>
        <v>-4.193659259006381</v>
      </c>
      <c r="L3" s="22">
        <f>G3-J3</f>
        <v>-1.3161100447177887E-2</v>
      </c>
    </row>
    <row r="4" spans="1:13" x14ac:dyDescent="0.15">
      <c r="A4" s="44">
        <f>RA!A8</f>
        <v>42269</v>
      </c>
      <c r="B4" s="12">
        <v>12</v>
      </c>
      <c r="C4" s="42" t="s">
        <v>6</v>
      </c>
      <c r="D4" s="42"/>
      <c r="E4" s="15">
        <f>VLOOKUP(C4,RA!B8:D36,3,0)</f>
        <v>448142.76929999999</v>
      </c>
      <c r="F4" s="25">
        <f>VLOOKUP(C4,RA!B8:I39,8,0)</f>
        <v>128823.8768</v>
      </c>
      <c r="G4" s="16">
        <f t="shared" ref="G4:G40" si="0">E4-F4</f>
        <v>319318.89249999996</v>
      </c>
      <c r="H4" s="27">
        <f>RA!J8</f>
        <v>28.746168771443799</v>
      </c>
      <c r="I4" s="20">
        <f>VLOOKUP(B4,RMS!B:D,3,FALSE)</f>
        <v>448143.38567093998</v>
      </c>
      <c r="J4" s="21">
        <f>VLOOKUP(B4,RMS!B:E,4,FALSE)</f>
        <v>319318.90430854697</v>
      </c>
      <c r="K4" s="22">
        <f t="shared" ref="K4:K40" si="1">E4-I4</f>
        <v>-0.61637093999888748</v>
      </c>
      <c r="L4" s="22">
        <f t="shared" ref="L4:L40" si="2">G4-J4</f>
        <v>-1.1808547016698867E-2</v>
      </c>
    </row>
    <row r="5" spans="1:13" x14ac:dyDescent="0.15">
      <c r="A5" s="44"/>
      <c r="B5" s="12">
        <v>13</v>
      </c>
      <c r="C5" s="42" t="s">
        <v>7</v>
      </c>
      <c r="D5" s="42"/>
      <c r="E5" s="15">
        <f>VLOOKUP(C5,RA!B8:D37,3,0)</f>
        <v>59767.096799999999</v>
      </c>
      <c r="F5" s="25">
        <f>VLOOKUP(C5,RA!B9:I40,8,0)</f>
        <v>14392.598900000001</v>
      </c>
      <c r="G5" s="16">
        <f t="shared" si="0"/>
        <v>45374.497900000002</v>
      </c>
      <c r="H5" s="27">
        <f>RA!J9</f>
        <v>24.081141080287502</v>
      </c>
      <c r="I5" s="20">
        <f>VLOOKUP(B5,RMS!B:D,3,FALSE)</f>
        <v>59767.143133855199</v>
      </c>
      <c r="J5" s="21">
        <f>VLOOKUP(B5,RMS!B:E,4,FALSE)</f>
        <v>45374.508801255601</v>
      </c>
      <c r="K5" s="22">
        <f t="shared" si="1"/>
        <v>-4.6333855199918617E-2</v>
      </c>
      <c r="L5" s="22">
        <f t="shared" si="2"/>
        <v>-1.0901255598582793E-2</v>
      </c>
      <c r="M5" s="34"/>
    </row>
    <row r="6" spans="1:13" x14ac:dyDescent="0.15">
      <c r="A6" s="44"/>
      <c r="B6" s="12">
        <v>14</v>
      </c>
      <c r="C6" s="42" t="s">
        <v>8</v>
      </c>
      <c r="D6" s="42"/>
      <c r="E6" s="15">
        <f>VLOOKUP(C6,RA!B10:D38,3,0)</f>
        <v>82616.132400000002</v>
      </c>
      <c r="F6" s="25">
        <f>VLOOKUP(C6,RA!B10:I41,8,0)</f>
        <v>25238.2379</v>
      </c>
      <c r="G6" s="16">
        <f t="shared" si="0"/>
        <v>57377.894500000002</v>
      </c>
      <c r="H6" s="27">
        <f>RA!J10</f>
        <v>30.548801023273299</v>
      </c>
      <c r="I6" s="20">
        <f>VLOOKUP(B6,RMS!B:D,3,FALSE)</f>
        <v>82617.831497435895</v>
      </c>
      <c r="J6" s="21">
        <f>VLOOKUP(B6,RMS!B:E,4,FALSE)</f>
        <v>57377.894412820497</v>
      </c>
      <c r="K6" s="22">
        <f>E6-I6</f>
        <v>-1.6990974358923268</v>
      </c>
      <c r="L6" s="22">
        <f t="shared" si="2"/>
        <v>8.7179505499079823E-5</v>
      </c>
      <c r="M6" s="34"/>
    </row>
    <row r="7" spans="1:13" x14ac:dyDescent="0.15">
      <c r="A7" s="44"/>
      <c r="B7" s="12">
        <v>15</v>
      </c>
      <c r="C7" s="42" t="s">
        <v>9</v>
      </c>
      <c r="D7" s="42"/>
      <c r="E7" s="15">
        <f>VLOOKUP(C7,RA!B10:D39,3,0)</f>
        <v>33469.939200000001</v>
      </c>
      <c r="F7" s="25">
        <f>VLOOKUP(C7,RA!B11:I42,8,0)</f>
        <v>8199.5256000000008</v>
      </c>
      <c r="G7" s="16">
        <f t="shared" si="0"/>
        <v>25270.4136</v>
      </c>
      <c r="H7" s="27">
        <f>RA!J11</f>
        <v>24.498178950979401</v>
      </c>
      <c r="I7" s="20">
        <f>VLOOKUP(B7,RMS!B:D,3,FALSE)</f>
        <v>33469.9610888889</v>
      </c>
      <c r="J7" s="21">
        <f>VLOOKUP(B7,RMS!B:E,4,FALSE)</f>
        <v>25270.413626495701</v>
      </c>
      <c r="K7" s="22">
        <f t="shared" si="1"/>
        <v>-2.188888889941154E-2</v>
      </c>
      <c r="L7" s="22">
        <f t="shared" si="2"/>
        <v>-2.6495701604289934E-5</v>
      </c>
      <c r="M7" s="34"/>
    </row>
    <row r="8" spans="1:13" x14ac:dyDescent="0.15">
      <c r="A8" s="44"/>
      <c r="B8" s="12">
        <v>16</v>
      </c>
      <c r="C8" s="42" t="s">
        <v>10</v>
      </c>
      <c r="D8" s="42"/>
      <c r="E8" s="15">
        <f>VLOOKUP(C8,RA!B12:D39,3,0)</f>
        <v>116835.1237</v>
      </c>
      <c r="F8" s="25">
        <f>VLOOKUP(C8,RA!B12:I43,8,0)</f>
        <v>25870.1911</v>
      </c>
      <c r="G8" s="16">
        <f t="shared" si="0"/>
        <v>90964.9326</v>
      </c>
      <c r="H8" s="27">
        <f>RA!J12</f>
        <v>22.142477604960199</v>
      </c>
      <c r="I8" s="20">
        <f>VLOOKUP(B8,RMS!B:D,3,FALSE)</f>
        <v>116835.131168376</v>
      </c>
      <c r="J8" s="21">
        <f>VLOOKUP(B8,RMS!B:E,4,FALSE)</f>
        <v>90964.931173504301</v>
      </c>
      <c r="K8" s="22">
        <f t="shared" si="1"/>
        <v>-7.4683760030893609E-3</v>
      </c>
      <c r="L8" s="22">
        <f t="shared" si="2"/>
        <v>1.4264956989791244E-3</v>
      </c>
      <c r="M8" s="34"/>
    </row>
    <row r="9" spans="1:13" x14ac:dyDescent="0.15">
      <c r="A9" s="44"/>
      <c r="B9" s="12">
        <v>17</v>
      </c>
      <c r="C9" s="42" t="s">
        <v>11</v>
      </c>
      <c r="D9" s="42"/>
      <c r="E9" s="15">
        <f>VLOOKUP(C9,RA!B12:D40,3,0)</f>
        <v>189885.89600000001</v>
      </c>
      <c r="F9" s="25">
        <f>VLOOKUP(C9,RA!B13:I44,8,0)</f>
        <v>59644.410199999998</v>
      </c>
      <c r="G9" s="16">
        <f t="shared" si="0"/>
        <v>130241.48580000001</v>
      </c>
      <c r="H9" s="27">
        <f>RA!J13</f>
        <v>31.410658430365999</v>
      </c>
      <c r="I9" s="20">
        <f>VLOOKUP(B9,RMS!B:D,3,FALSE)</f>
        <v>189886.07999145301</v>
      </c>
      <c r="J9" s="21">
        <f>VLOOKUP(B9,RMS!B:E,4,FALSE)</f>
        <v>130241.48434102599</v>
      </c>
      <c r="K9" s="22">
        <f t="shared" si="1"/>
        <v>-0.18399145299918018</v>
      </c>
      <c r="L9" s="22">
        <f t="shared" si="2"/>
        <v>1.4589740167139098E-3</v>
      </c>
      <c r="M9" s="34"/>
    </row>
    <row r="10" spans="1:13" x14ac:dyDescent="0.15">
      <c r="A10" s="44"/>
      <c r="B10" s="12">
        <v>18</v>
      </c>
      <c r="C10" s="42" t="s">
        <v>12</v>
      </c>
      <c r="D10" s="42"/>
      <c r="E10" s="15">
        <f>VLOOKUP(C10,RA!B14:D41,3,0)</f>
        <v>119855.21679999999</v>
      </c>
      <c r="F10" s="25">
        <f>VLOOKUP(C10,RA!B14:I45,8,0)</f>
        <v>26648.824499999999</v>
      </c>
      <c r="G10" s="16">
        <f t="shared" si="0"/>
        <v>93206.392299999992</v>
      </c>
      <c r="H10" s="27">
        <f>RA!J14</f>
        <v>22.234179880937798</v>
      </c>
      <c r="I10" s="20">
        <f>VLOOKUP(B10,RMS!B:D,3,FALSE)</f>
        <v>119855.21074017099</v>
      </c>
      <c r="J10" s="21">
        <f>VLOOKUP(B10,RMS!B:E,4,FALSE)</f>
        <v>93206.392611111107</v>
      </c>
      <c r="K10" s="22">
        <f t="shared" si="1"/>
        <v>6.0598290001507849E-3</v>
      </c>
      <c r="L10" s="22">
        <f t="shared" si="2"/>
        <v>-3.1111111456993967E-4</v>
      </c>
      <c r="M10" s="34"/>
    </row>
    <row r="11" spans="1:13" x14ac:dyDescent="0.15">
      <c r="A11" s="44"/>
      <c r="B11" s="12">
        <v>19</v>
      </c>
      <c r="C11" s="42" t="s">
        <v>13</v>
      </c>
      <c r="D11" s="42"/>
      <c r="E11" s="15">
        <f>VLOOKUP(C11,RA!B14:D42,3,0)</f>
        <v>52390.1319</v>
      </c>
      <c r="F11" s="25">
        <f>VLOOKUP(C11,RA!B15:I46,8,0)</f>
        <v>10895.9514</v>
      </c>
      <c r="G11" s="16">
        <f t="shared" si="0"/>
        <v>41494.180500000002</v>
      </c>
      <c r="H11" s="27">
        <f>RA!J15</f>
        <v>20.797717060147399</v>
      </c>
      <c r="I11" s="20">
        <f>VLOOKUP(B11,RMS!B:D,3,FALSE)</f>
        <v>52390.1508769231</v>
      </c>
      <c r="J11" s="21">
        <f>VLOOKUP(B11,RMS!B:E,4,FALSE)</f>
        <v>41494.180993162401</v>
      </c>
      <c r="K11" s="22">
        <f t="shared" si="1"/>
        <v>-1.8976923100126442E-2</v>
      </c>
      <c r="L11" s="22">
        <f t="shared" si="2"/>
        <v>-4.9316239892505109E-4</v>
      </c>
      <c r="M11" s="34"/>
    </row>
    <row r="12" spans="1:13" x14ac:dyDescent="0.15">
      <c r="A12" s="44"/>
      <c r="B12" s="12">
        <v>21</v>
      </c>
      <c r="C12" s="42" t="s">
        <v>14</v>
      </c>
      <c r="D12" s="42"/>
      <c r="E12" s="15">
        <f>VLOOKUP(C12,RA!B16:D43,3,0)</f>
        <v>789928.74849999999</v>
      </c>
      <c r="F12" s="25">
        <f>VLOOKUP(C12,RA!B16:I47,8,0)</f>
        <v>35677.392</v>
      </c>
      <c r="G12" s="16">
        <f t="shared" si="0"/>
        <v>754251.35649999999</v>
      </c>
      <c r="H12" s="27">
        <f>RA!J16</f>
        <v>4.5165329237286302</v>
      </c>
      <c r="I12" s="20">
        <f>VLOOKUP(B12,RMS!B:D,3,FALSE)</f>
        <v>789928.39840683795</v>
      </c>
      <c r="J12" s="21">
        <f>VLOOKUP(B12,RMS!B:E,4,FALSE)</f>
        <v>754251.35642905999</v>
      </c>
      <c r="K12" s="22">
        <f t="shared" si="1"/>
        <v>0.35009316203650087</v>
      </c>
      <c r="L12" s="22">
        <f t="shared" si="2"/>
        <v>7.0940004661679268E-5</v>
      </c>
      <c r="M12" s="34"/>
    </row>
    <row r="13" spans="1:13" x14ac:dyDescent="0.15">
      <c r="A13" s="44"/>
      <c r="B13" s="12">
        <v>22</v>
      </c>
      <c r="C13" s="42" t="s">
        <v>15</v>
      </c>
      <c r="D13" s="42"/>
      <c r="E13" s="15">
        <f>VLOOKUP(C13,RA!B16:D44,3,0)</f>
        <v>1918660.5253000001</v>
      </c>
      <c r="F13" s="25">
        <f>VLOOKUP(C13,RA!B17:I48,8,0)</f>
        <v>114967.8365</v>
      </c>
      <c r="G13" s="16">
        <f t="shared" si="0"/>
        <v>1803692.6888000001</v>
      </c>
      <c r="H13" s="27">
        <f>RA!J17</f>
        <v>5.9920884900690696</v>
      </c>
      <c r="I13" s="20">
        <f>VLOOKUP(B13,RMS!B:D,3,FALSE)</f>
        <v>1918660.42435556</v>
      </c>
      <c r="J13" s="21">
        <f>VLOOKUP(B13,RMS!B:E,4,FALSE)</f>
        <v>1803692.6876658101</v>
      </c>
      <c r="K13" s="22">
        <f t="shared" si="1"/>
        <v>0.10094444011338055</v>
      </c>
      <c r="L13" s="22">
        <f t="shared" si="2"/>
        <v>1.134190009906888E-3</v>
      </c>
      <c r="M13" s="34"/>
    </row>
    <row r="14" spans="1:13" x14ac:dyDescent="0.15">
      <c r="A14" s="44"/>
      <c r="B14" s="12">
        <v>23</v>
      </c>
      <c r="C14" s="42" t="s">
        <v>16</v>
      </c>
      <c r="D14" s="42"/>
      <c r="E14" s="15">
        <f>VLOOKUP(C14,RA!B18:D45,3,0)</f>
        <v>1009239.0786</v>
      </c>
      <c r="F14" s="25">
        <f>VLOOKUP(C14,RA!B18:I49,8,0)</f>
        <v>149072.80679999999</v>
      </c>
      <c r="G14" s="16">
        <f t="shared" si="0"/>
        <v>860166.27179999999</v>
      </c>
      <c r="H14" s="27">
        <f>RA!J18</f>
        <v>14.7708119870657</v>
      </c>
      <c r="I14" s="20">
        <f>VLOOKUP(B14,RMS!B:D,3,FALSE)</f>
        <v>1009238.9780453</v>
      </c>
      <c r="J14" s="21">
        <f>VLOOKUP(B14,RMS!B:E,4,FALSE)</f>
        <v>860166.26686581201</v>
      </c>
      <c r="K14" s="22">
        <f t="shared" si="1"/>
        <v>0.10055470000952482</v>
      </c>
      <c r="L14" s="22">
        <f t="shared" si="2"/>
        <v>4.9341879785060883E-3</v>
      </c>
      <c r="M14" s="34"/>
    </row>
    <row r="15" spans="1:13" x14ac:dyDescent="0.15">
      <c r="A15" s="44"/>
      <c r="B15" s="12">
        <v>24</v>
      </c>
      <c r="C15" s="42" t="s">
        <v>17</v>
      </c>
      <c r="D15" s="42"/>
      <c r="E15" s="15">
        <f>VLOOKUP(C15,RA!B18:D46,3,0)</f>
        <v>442846.0148</v>
      </c>
      <c r="F15" s="25">
        <f>VLOOKUP(C15,RA!B19:I50,8,0)</f>
        <v>30910.228500000001</v>
      </c>
      <c r="G15" s="16">
        <f t="shared" si="0"/>
        <v>411935.78629999998</v>
      </c>
      <c r="H15" s="27">
        <f>RA!J19</f>
        <v>6.9799044062663196</v>
      </c>
      <c r="I15" s="20">
        <f>VLOOKUP(B15,RMS!B:D,3,FALSE)</f>
        <v>442846.02383931598</v>
      </c>
      <c r="J15" s="21">
        <f>VLOOKUP(B15,RMS!B:E,4,FALSE)</f>
        <v>411935.78603846201</v>
      </c>
      <c r="K15" s="22">
        <f t="shared" si="1"/>
        <v>-9.0393159771338105E-3</v>
      </c>
      <c r="L15" s="22">
        <f t="shared" si="2"/>
        <v>2.6153796352446079E-4</v>
      </c>
      <c r="M15" s="34"/>
    </row>
    <row r="16" spans="1:13" x14ac:dyDescent="0.15">
      <c r="A16" s="44"/>
      <c r="B16" s="12">
        <v>25</v>
      </c>
      <c r="C16" s="42" t="s">
        <v>18</v>
      </c>
      <c r="D16" s="42"/>
      <c r="E16" s="15">
        <f>VLOOKUP(C16,RA!B20:D47,3,0)</f>
        <v>927029.13879999996</v>
      </c>
      <c r="F16" s="25">
        <f>VLOOKUP(C16,RA!B20:I51,8,0)</f>
        <v>75224.971099999995</v>
      </c>
      <c r="G16" s="16">
        <f t="shared" si="0"/>
        <v>851804.16769999999</v>
      </c>
      <c r="H16" s="27">
        <f>RA!J20</f>
        <v>8.1146285431087506</v>
      </c>
      <c r="I16" s="20">
        <f>VLOOKUP(B16,RMS!B:D,3,FALSE)</f>
        <v>927029.26780000003</v>
      </c>
      <c r="J16" s="21">
        <f>VLOOKUP(B16,RMS!B:E,4,FALSE)</f>
        <v>851804.16769999999</v>
      </c>
      <c r="K16" s="22">
        <f t="shared" si="1"/>
        <v>-0.12900000007357448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2" t="s">
        <v>19</v>
      </c>
      <c r="D17" s="42"/>
      <c r="E17" s="15">
        <f>VLOOKUP(C17,RA!B20:D48,3,0)</f>
        <v>273444.55719999998</v>
      </c>
      <c r="F17" s="25">
        <f>VLOOKUP(C17,RA!B21:I52,8,0)</f>
        <v>42780.216</v>
      </c>
      <c r="G17" s="16">
        <f t="shared" si="0"/>
        <v>230664.34119999997</v>
      </c>
      <c r="H17" s="27">
        <f>RA!J21</f>
        <v>15.6449323541335</v>
      </c>
      <c r="I17" s="20">
        <f>VLOOKUP(B17,RMS!B:D,3,FALSE)</f>
        <v>273444.40465400502</v>
      </c>
      <c r="J17" s="21">
        <f>VLOOKUP(B17,RMS!B:E,4,FALSE)</f>
        <v>230664.341140504</v>
      </c>
      <c r="K17" s="22">
        <f t="shared" si="1"/>
        <v>0.1525459949625656</v>
      </c>
      <c r="L17" s="22">
        <f t="shared" si="2"/>
        <v>5.9495971072465181E-5</v>
      </c>
      <c r="M17" s="34"/>
    </row>
    <row r="18" spans="1:13" x14ac:dyDescent="0.15">
      <c r="A18" s="44"/>
      <c r="B18" s="12">
        <v>27</v>
      </c>
      <c r="C18" s="42" t="s">
        <v>20</v>
      </c>
      <c r="D18" s="42"/>
      <c r="E18" s="15">
        <f>VLOOKUP(C18,RA!B22:D49,3,0)</f>
        <v>1012015.6163</v>
      </c>
      <c r="F18" s="25">
        <f>VLOOKUP(C18,RA!B22:I53,8,0)</f>
        <v>108719.58289999999</v>
      </c>
      <c r="G18" s="16">
        <f t="shared" si="0"/>
        <v>903296.03339999996</v>
      </c>
      <c r="H18" s="27">
        <f>RA!J22</f>
        <v>10.742876013859</v>
      </c>
      <c r="I18" s="20">
        <f>VLOOKUP(B18,RMS!B:D,3,FALSE)</f>
        <v>1012016.63473333</v>
      </c>
      <c r="J18" s="21">
        <f>VLOOKUP(B18,RMS!B:E,4,FALSE)</f>
        <v>903296.03430000006</v>
      </c>
      <c r="K18" s="22">
        <f t="shared" si="1"/>
        <v>-1.0184333299985155</v>
      </c>
      <c r="L18" s="22">
        <f t="shared" si="2"/>
        <v>-9.0000010095536709E-4</v>
      </c>
      <c r="M18" s="34"/>
    </row>
    <row r="19" spans="1:13" x14ac:dyDescent="0.15">
      <c r="A19" s="44"/>
      <c r="B19" s="12">
        <v>29</v>
      </c>
      <c r="C19" s="42" t="s">
        <v>21</v>
      </c>
      <c r="D19" s="42"/>
      <c r="E19" s="15">
        <f>VLOOKUP(C19,RA!B22:D50,3,0)</f>
        <v>1980796.2748</v>
      </c>
      <c r="F19" s="25">
        <f>VLOOKUP(C19,RA!B23:I54,8,0)</f>
        <v>213752.7745</v>
      </c>
      <c r="G19" s="16">
        <f t="shared" si="0"/>
        <v>1767043.5003</v>
      </c>
      <c r="H19" s="27">
        <f>RA!J23</f>
        <v>10.7912548715583</v>
      </c>
      <c r="I19" s="20">
        <f>VLOOKUP(B19,RMS!B:D,3,FALSE)</f>
        <v>1980797.55595299</v>
      </c>
      <c r="J19" s="21">
        <f>VLOOKUP(B19,RMS!B:E,4,FALSE)</f>
        <v>1767043.5258931599</v>
      </c>
      <c r="K19" s="22">
        <f t="shared" si="1"/>
        <v>-1.2811529899481684</v>
      </c>
      <c r="L19" s="22">
        <f t="shared" si="2"/>
        <v>-2.5593159953132272E-2</v>
      </c>
      <c r="M19" s="34"/>
    </row>
    <row r="20" spans="1:13" x14ac:dyDescent="0.15">
      <c r="A20" s="44"/>
      <c r="B20" s="12">
        <v>31</v>
      </c>
      <c r="C20" s="42" t="s">
        <v>22</v>
      </c>
      <c r="D20" s="42"/>
      <c r="E20" s="15">
        <f>VLOOKUP(C20,RA!B24:D51,3,0)</f>
        <v>210755.30119999999</v>
      </c>
      <c r="F20" s="25">
        <f>VLOOKUP(C20,RA!B24:I55,8,0)</f>
        <v>30358.732199999999</v>
      </c>
      <c r="G20" s="16">
        <f t="shared" si="0"/>
        <v>180396.56899999999</v>
      </c>
      <c r="H20" s="27">
        <f>RA!J24</f>
        <v>14.4047300481379</v>
      </c>
      <c r="I20" s="20">
        <f>VLOOKUP(B20,RMS!B:D,3,FALSE)</f>
        <v>210755.358325112</v>
      </c>
      <c r="J20" s="21">
        <f>VLOOKUP(B20,RMS!B:E,4,FALSE)</f>
        <v>180396.55524262501</v>
      </c>
      <c r="K20" s="22">
        <f t="shared" si="1"/>
        <v>-5.7125112012727186E-2</v>
      </c>
      <c r="L20" s="22">
        <f t="shared" si="2"/>
        <v>1.3757374981651083E-2</v>
      </c>
      <c r="M20" s="34"/>
    </row>
    <row r="21" spans="1:13" x14ac:dyDescent="0.15">
      <c r="A21" s="44"/>
      <c r="B21" s="12">
        <v>32</v>
      </c>
      <c r="C21" s="42" t="s">
        <v>23</v>
      </c>
      <c r="D21" s="42"/>
      <c r="E21" s="15">
        <f>VLOOKUP(C21,RA!B24:D52,3,0)</f>
        <v>282382.26650000003</v>
      </c>
      <c r="F21" s="25">
        <f>VLOOKUP(C21,RA!B25:I56,8,0)</f>
        <v>29093.714599999999</v>
      </c>
      <c r="G21" s="16">
        <f t="shared" si="0"/>
        <v>253288.55190000002</v>
      </c>
      <c r="H21" s="27">
        <f>RA!J25</f>
        <v>10.3029538506803</v>
      </c>
      <c r="I21" s="20">
        <f>VLOOKUP(B21,RMS!B:D,3,FALSE)</f>
        <v>282382.27086238598</v>
      </c>
      <c r="J21" s="21">
        <f>VLOOKUP(B21,RMS!B:E,4,FALSE)</f>
        <v>253288.549224749</v>
      </c>
      <c r="K21" s="22">
        <f t="shared" si="1"/>
        <v>-4.3623859528452158E-3</v>
      </c>
      <c r="L21" s="22">
        <f t="shared" si="2"/>
        <v>2.6752510166261345E-3</v>
      </c>
      <c r="M21" s="34"/>
    </row>
    <row r="22" spans="1:13" x14ac:dyDescent="0.15">
      <c r="A22" s="44"/>
      <c r="B22" s="12">
        <v>33</v>
      </c>
      <c r="C22" s="42" t="s">
        <v>24</v>
      </c>
      <c r="D22" s="42"/>
      <c r="E22" s="15">
        <f>VLOOKUP(C22,RA!B26:D53,3,0)</f>
        <v>496547.58740000002</v>
      </c>
      <c r="F22" s="25">
        <f>VLOOKUP(C22,RA!B26:I57,8,0)</f>
        <v>97582.035600000003</v>
      </c>
      <c r="G22" s="16">
        <f t="shared" si="0"/>
        <v>398965.55180000002</v>
      </c>
      <c r="H22" s="27">
        <f>RA!J26</f>
        <v>19.652101445292399</v>
      </c>
      <c r="I22" s="20">
        <f>VLOOKUP(B22,RMS!B:D,3,FALSE)</f>
        <v>496547.52423561801</v>
      </c>
      <c r="J22" s="21">
        <f>VLOOKUP(B22,RMS!B:E,4,FALSE)</f>
        <v>398965.59128152102</v>
      </c>
      <c r="K22" s="22">
        <f t="shared" si="1"/>
        <v>6.3164382008835673E-2</v>
      </c>
      <c r="L22" s="22">
        <f t="shared" si="2"/>
        <v>-3.9481521002016962E-2</v>
      </c>
      <c r="M22" s="34"/>
    </row>
    <row r="23" spans="1:13" x14ac:dyDescent="0.15">
      <c r="A23" s="44"/>
      <c r="B23" s="12">
        <v>34</v>
      </c>
      <c r="C23" s="42" t="s">
        <v>25</v>
      </c>
      <c r="D23" s="42"/>
      <c r="E23" s="15">
        <f>VLOOKUP(C23,RA!B26:D54,3,0)</f>
        <v>244645.40040000001</v>
      </c>
      <c r="F23" s="25">
        <f>VLOOKUP(C23,RA!B27:I58,8,0)</f>
        <v>66710.960099999997</v>
      </c>
      <c r="G23" s="16">
        <f t="shared" si="0"/>
        <v>177934.44030000002</v>
      </c>
      <c r="H23" s="27">
        <f>RA!J27</f>
        <v>27.268430140491599</v>
      </c>
      <c r="I23" s="20">
        <f>VLOOKUP(B23,RMS!B:D,3,FALSE)</f>
        <v>244645.230745957</v>
      </c>
      <c r="J23" s="21">
        <f>VLOOKUP(B23,RMS!B:E,4,FALSE)</f>
        <v>177934.46018910001</v>
      </c>
      <c r="K23" s="22">
        <f t="shared" si="1"/>
        <v>0.16965404301299714</v>
      </c>
      <c r="L23" s="22">
        <f t="shared" si="2"/>
        <v>-1.988909998908639E-2</v>
      </c>
      <c r="M23" s="34"/>
    </row>
    <row r="24" spans="1:13" x14ac:dyDescent="0.15">
      <c r="A24" s="44"/>
      <c r="B24" s="12">
        <v>35</v>
      </c>
      <c r="C24" s="42" t="s">
        <v>26</v>
      </c>
      <c r="D24" s="42"/>
      <c r="E24" s="15">
        <f>VLOOKUP(C24,RA!B28:D55,3,0)</f>
        <v>887992.09329999995</v>
      </c>
      <c r="F24" s="25">
        <f>VLOOKUP(C24,RA!B28:I59,8,0)</f>
        <v>51233.407500000001</v>
      </c>
      <c r="G24" s="16">
        <f t="shared" si="0"/>
        <v>836758.68579999998</v>
      </c>
      <c r="H24" s="27">
        <f>RA!J28</f>
        <v>5.7695792436173496</v>
      </c>
      <c r="I24" s="20">
        <f>VLOOKUP(B24,RMS!B:D,3,FALSE)</f>
        <v>887992.09265132702</v>
      </c>
      <c r="J24" s="21">
        <f>VLOOKUP(B24,RMS!B:E,4,FALSE)</f>
        <v>836758.68053539796</v>
      </c>
      <c r="K24" s="22">
        <f t="shared" si="1"/>
        <v>6.4867292530834675E-4</v>
      </c>
      <c r="L24" s="22">
        <f t="shared" si="2"/>
        <v>5.2646020194515586E-3</v>
      </c>
      <c r="M24" s="34"/>
    </row>
    <row r="25" spans="1:13" x14ac:dyDescent="0.15">
      <c r="A25" s="44"/>
      <c r="B25" s="12">
        <v>36</v>
      </c>
      <c r="C25" s="42" t="s">
        <v>27</v>
      </c>
      <c r="D25" s="42"/>
      <c r="E25" s="15">
        <f>VLOOKUP(C25,RA!B28:D56,3,0)</f>
        <v>616511.30020000006</v>
      </c>
      <c r="F25" s="25">
        <f>VLOOKUP(C25,RA!B29:I60,8,0)</f>
        <v>96565.204899999997</v>
      </c>
      <c r="G25" s="16">
        <f t="shared" si="0"/>
        <v>519946.09530000004</v>
      </c>
      <c r="H25" s="27">
        <f>RA!J29</f>
        <v>15.663168682986599</v>
      </c>
      <c r="I25" s="20">
        <f>VLOOKUP(B25,RMS!B:D,3,FALSE)</f>
        <v>616511.41023539798</v>
      </c>
      <c r="J25" s="21">
        <f>VLOOKUP(B25,RMS!B:E,4,FALSE)</f>
        <v>519946.10116822697</v>
      </c>
      <c r="K25" s="22">
        <f t="shared" si="1"/>
        <v>-0.11003539792727679</v>
      </c>
      <c r="L25" s="22">
        <f t="shared" si="2"/>
        <v>-5.8682269300334156E-3</v>
      </c>
      <c r="M25" s="34"/>
    </row>
    <row r="26" spans="1:13" x14ac:dyDescent="0.15">
      <c r="A26" s="44"/>
      <c r="B26" s="12">
        <v>37</v>
      </c>
      <c r="C26" s="42" t="s">
        <v>74</v>
      </c>
      <c r="D26" s="42"/>
      <c r="E26" s="15">
        <f>VLOOKUP(C26,RA!B30:D57,3,0)</f>
        <v>982978.94030000002</v>
      </c>
      <c r="F26" s="25">
        <f>VLOOKUP(C26,RA!B30:I61,8,0)</f>
        <v>113973.6807</v>
      </c>
      <c r="G26" s="16">
        <f t="shared" si="0"/>
        <v>869005.25959999999</v>
      </c>
      <c r="H26" s="27">
        <f>RA!J30</f>
        <v>11.594722534463999</v>
      </c>
      <c r="I26" s="20">
        <f>VLOOKUP(B26,RMS!B:D,3,FALSE)</f>
        <v>982979.058584071</v>
      </c>
      <c r="J26" s="21">
        <f>VLOOKUP(B26,RMS!B:E,4,FALSE)</f>
        <v>869005.24641372997</v>
      </c>
      <c r="K26" s="22">
        <f t="shared" si="1"/>
        <v>-0.11828407098073512</v>
      </c>
      <c r="L26" s="22">
        <f t="shared" si="2"/>
        <v>1.3186270021833479E-2</v>
      </c>
      <c r="M26" s="34"/>
    </row>
    <row r="27" spans="1:13" x14ac:dyDescent="0.15">
      <c r="A27" s="44"/>
      <c r="B27" s="12">
        <v>38</v>
      </c>
      <c r="C27" s="42" t="s">
        <v>29</v>
      </c>
      <c r="D27" s="42"/>
      <c r="E27" s="15">
        <f>VLOOKUP(C27,RA!B30:D58,3,0)</f>
        <v>698647.01760000002</v>
      </c>
      <c r="F27" s="25">
        <f>VLOOKUP(C27,RA!B31:I62,8,0)</f>
        <v>32661.616000000002</v>
      </c>
      <c r="G27" s="16">
        <f t="shared" si="0"/>
        <v>665985.40159999998</v>
      </c>
      <c r="H27" s="27">
        <f>RA!J31</f>
        <v>4.6749810959187297</v>
      </c>
      <c r="I27" s="20">
        <f>VLOOKUP(B27,RMS!B:D,3,FALSE)</f>
        <v>698646.901823894</v>
      </c>
      <c r="J27" s="21">
        <f>VLOOKUP(B27,RMS!B:E,4,FALSE)</f>
        <v>665985.34622920398</v>
      </c>
      <c r="K27" s="22">
        <f t="shared" si="1"/>
        <v>0.1157761060167104</v>
      </c>
      <c r="L27" s="22">
        <f t="shared" si="2"/>
        <v>5.5370796006172895E-2</v>
      </c>
      <c r="M27" s="34"/>
    </row>
    <row r="28" spans="1:13" x14ac:dyDescent="0.15">
      <c r="A28" s="44"/>
      <c r="B28" s="12">
        <v>39</v>
      </c>
      <c r="C28" s="42" t="s">
        <v>30</v>
      </c>
      <c r="D28" s="42"/>
      <c r="E28" s="15">
        <f>VLOOKUP(C28,RA!B32:D59,3,0)</f>
        <v>80014.245999999999</v>
      </c>
      <c r="F28" s="25">
        <f>VLOOKUP(C28,RA!B32:I63,8,0)</f>
        <v>21096.545399999999</v>
      </c>
      <c r="G28" s="16">
        <f t="shared" si="0"/>
        <v>58917.700599999996</v>
      </c>
      <c r="H28" s="27">
        <f>RA!J32</f>
        <v>26.365986626931399</v>
      </c>
      <c r="I28" s="20">
        <f>VLOOKUP(B28,RMS!B:D,3,FALSE)</f>
        <v>80014.183369026505</v>
      </c>
      <c r="J28" s="21">
        <f>VLOOKUP(B28,RMS!B:E,4,FALSE)</f>
        <v>58917.7019079975</v>
      </c>
      <c r="K28" s="22">
        <f t="shared" si="1"/>
        <v>6.263097349437885E-2</v>
      </c>
      <c r="L28" s="22">
        <f t="shared" si="2"/>
        <v>-1.3079975033178926E-3</v>
      </c>
      <c r="M28" s="34"/>
    </row>
    <row r="29" spans="1:13" x14ac:dyDescent="0.15">
      <c r="A29" s="44"/>
      <c r="B29" s="12">
        <v>40</v>
      </c>
      <c r="C29" s="42" t="s">
        <v>31</v>
      </c>
      <c r="D29" s="42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2" t="s">
        <v>32</v>
      </c>
      <c r="D30" s="42"/>
      <c r="E30" s="15">
        <f>VLOOKUP(C30,RA!B34:D62,3,0)</f>
        <v>139000.85159999999</v>
      </c>
      <c r="F30" s="25">
        <f>VLOOKUP(C30,RA!B34:I66,8,0)</f>
        <v>19150.5101</v>
      </c>
      <c r="G30" s="16">
        <f t="shared" si="0"/>
        <v>119850.34149999999</v>
      </c>
      <c r="H30" s="27">
        <f>RA!J34</f>
        <v>0</v>
      </c>
      <c r="I30" s="20">
        <f>VLOOKUP(B30,RMS!B:D,3,FALSE)</f>
        <v>139000.85140000001</v>
      </c>
      <c r="J30" s="21">
        <f>VLOOKUP(B30,RMS!B:E,4,FALSE)</f>
        <v>119850.3385</v>
      </c>
      <c r="K30" s="22">
        <f t="shared" si="1"/>
        <v>1.999999803956598E-4</v>
      </c>
      <c r="L30" s="22">
        <f t="shared" si="2"/>
        <v>2.9999999969732016E-3</v>
      </c>
      <c r="M30" s="34"/>
    </row>
    <row r="31" spans="1:13" s="38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102724.81</v>
      </c>
      <c r="F31" s="25">
        <f>VLOOKUP(C31,RA!B35:I67,8,0)</f>
        <v>9444.57</v>
      </c>
      <c r="G31" s="16">
        <f t="shared" si="0"/>
        <v>93280.239999999991</v>
      </c>
      <c r="H31" s="27">
        <f>RA!J35</f>
        <v>13.7772609876586</v>
      </c>
      <c r="I31" s="20">
        <f>VLOOKUP(B31,RMS!B:D,3,FALSE)</f>
        <v>102724.81</v>
      </c>
      <c r="J31" s="21">
        <f>VLOOKUP(B31,RMS!B:E,4,FALSE)</f>
        <v>93280.24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2" t="s">
        <v>36</v>
      </c>
      <c r="D32" s="42"/>
      <c r="E32" s="15">
        <f>VLOOKUP(C32,RA!B34:D63,3,0)</f>
        <v>122812.01</v>
      </c>
      <c r="F32" s="25">
        <f>VLOOKUP(C32,RA!B34:I67,8,0)</f>
        <v>-15420.53</v>
      </c>
      <c r="G32" s="16">
        <f t="shared" si="0"/>
        <v>138232.54</v>
      </c>
      <c r="H32" s="27">
        <f>RA!J35</f>
        <v>13.7772609876586</v>
      </c>
      <c r="I32" s="20">
        <f>VLOOKUP(B32,RMS!B:D,3,FALSE)</f>
        <v>122812.01</v>
      </c>
      <c r="J32" s="21">
        <f>VLOOKUP(B32,RMS!B:E,4,FALSE)</f>
        <v>138232.54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2" t="s">
        <v>37</v>
      </c>
      <c r="D33" s="42"/>
      <c r="E33" s="15">
        <f>VLOOKUP(C33,RA!B34:D64,3,0)</f>
        <v>4954.71</v>
      </c>
      <c r="F33" s="25">
        <f>VLOOKUP(C33,RA!B34:I68,8,0)</f>
        <v>-94.87</v>
      </c>
      <c r="G33" s="16">
        <f t="shared" si="0"/>
        <v>5049.58</v>
      </c>
      <c r="H33" s="27">
        <f>RA!J34</f>
        <v>0</v>
      </c>
      <c r="I33" s="20">
        <f>VLOOKUP(B33,RMS!B:D,3,FALSE)</f>
        <v>4954.71</v>
      </c>
      <c r="J33" s="21">
        <f>VLOOKUP(B33,RMS!B:E,4,FALSE)</f>
        <v>5049.58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2" t="s">
        <v>38</v>
      </c>
      <c r="D34" s="42"/>
      <c r="E34" s="15">
        <f>VLOOKUP(C34,RA!B35:D65,3,0)</f>
        <v>53717.98</v>
      </c>
      <c r="F34" s="25">
        <f>VLOOKUP(C34,RA!B35:I69,8,0)</f>
        <v>-8381.23</v>
      </c>
      <c r="G34" s="16">
        <f t="shared" si="0"/>
        <v>62099.210000000006</v>
      </c>
      <c r="H34" s="27">
        <f>RA!J35</f>
        <v>13.7772609876586</v>
      </c>
      <c r="I34" s="20">
        <f>VLOOKUP(B34,RMS!B:D,3,FALSE)</f>
        <v>53717.98</v>
      </c>
      <c r="J34" s="21">
        <f>VLOOKUP(B34,RMS!B:E,4,FALSE)</f>
        <v>62099.21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4"/>
      <c r="B35" s="12">
        <v>74</v>
      </c>
      <c r="C35" s="42" t="s">
        <v>72</v>
      </c>
      <c r="D35" s="42"/>
      <c r="E35" s="15">
        <f>VLOOKUP(C35,RA!B36:D66,3,0)</f>
        <v>46.14</v>
      </c>
      <c r="F35" s="25">
        <f>VLOOKUP(C35,RA!B36:I70,8,0)</f>
        <v>0</v>
      </c>
      <c r="G35" s="16">
        <f t="shared" si="0"/>
        <v>46.14</v>
      </c>
      <c r="H35" s="27">
        <f>RA!J36</f>
        <v>9.1940496166408092</v>
      </c>
      <c r="I35" s="20">
        <f>VLOOKUP(B35,RMS!B:D,3,FALSE)</f>
        <v>46.14</v>
      </c>
      <c r="J35" s="21">
        <f>VLOOKUP(B35,RMS!B:E,4,FALSE)</f>
        <v>46.14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2" t="s">
        <v>33</v>
      </c>
      <c r="D36" s="42"/>
      <c r="E36" s="15">
        <f>VLOOKUP(C36,RA!B8:D66,3,0)</f>
        <v>127123.93180000001</v>
      </c>
      <c r="F36" s="25">
        <f>VLOOKUP(C36,RA!B8:I70,8,0)</f>
        <v>9362.5344000000005</v>
      </c>
      <c r="G36" s="16">
        <f t="shared" si="0"/>
        <v>117761.3974</v>
      </c>
      <c r="H36" s="27">
        <f>RA!J36</f>
        <v>9.1940496166408092</v>
      </c>
      <c r="I36" s="20">
        <f>VLOOKUP(B36,RMS!B:D,3,FALSE)</f>
        <v>127123.931623932</v>
      </c>
      <c r="J36" s="21">
        <f>VLOOKUP(B36,RMS!B:E,4,FALSE)</f>
        <v>117761.397435897</v>
      </c>
      <c r="K36" s="22">
        <f t="shared" si="1"/>
        <v>1.7606800247449428E-4</v>
      </c>
      <c r="L36" s="22">
        <f t="shared" si="2"/>
        <v>-3.5896999179385602E-5</v>
      </c>
      <c r="M36" s="34"/>
    </row>
    <row r="37" spans="1:13" x14ac:dyDescent="0.15">
      <c r="A37" s="44"/>
      <c r="B37" s="12">
        <v>76</v>
      </c>
      <c r="C37" s="42" t="s">
        <v>34</v>
      </c>
      <c r="D37" s="42"/>
      <c r="E37" s="15">
        <f>VLOOKUP(C37,RA!B8:D67,3,0)</f>
        <v>239890.35029999999</v>
      </c>
      <c r="F37" s="25">
        <f>VLOOKUP(C37,RA!B8:I71,8,0)</f>
        <v>14654.947</v>
      </c>
      <c r="G37" s="16">
        <f t="shared" si="0"/>
        <v>225235.40330000001</v>
      </c>
      <c r="H37" s="27">
        <f>RA!J37</f>
        <v>-12.5562068400314</v>
      </c>
      <c r="I37" s="20">
        <f>VLOOKUP(B37,RMS!B:D,3,FALSE)</f>
        <v>239890.34475470099</v>
      </c>
      <c r="J37" s="21">
        <f>VLOOKUP(B37,RMS!B:E,4,FALSE)</f>
        <v>225235.402717094</v>
      </c>
      <c r="K37" s="22">
        <f t="shared" si="1"/>
        <v>5.5452990054618567E-3</v>
      </c>
      <c r="L37" s="22">
        <f t="shared" si="2"/>
        <v>5.8290601009503007E-4</v>
      </c>
      <c r="M37" s="34"/>
    </row>
    <row r="38" spans="1:13" x14ac:dyDescent="0.15">
      <c r="A38" s="44"/>
      <c r="B38" s="12">
        <v>77</v>
      </c>
      <c r="C38" s="42" t="s">
        <v>39</v>
      </c>
      <c r="D38" s="42"/>
      <c r="E38" s="15">
        <f>VLOOKUP(C38,RA!B9:D68,3,0)</f>
        <v>61602.64</v>
      </c>
      <c r="F38" s="25">
        <f>VLOOKUP(C38,RA!B9:I72,8,0)</f>
        <v>-2571.2600000000002</v>
      </c>
      <c r="G38" s="16">
        <f t="shared" si="0"/>
        <v>64173.9</v>
      </c>
      <c r="H38" s="27">
        <f>RA!J38</f>
        <v>-1.91474374887733</v>
      </c>
      <c r="I38" s="20">
        <f>VLOOKUP(B38,RMS!B:D,3,FALSE)</f>
        <v>61602.64</v>
      </c>
      <c r="J38" s="21">
        <f>VLOOKUP(B38,RMS!B:E,4,FALSE)</f>
        <v>64173.9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2" t="s">
        <v>40</v>
      </c>
      <c r="D39" s="42"/>
      <c r="E39" s="15">
        <f>VLOOKUP(C39,RA!B10:D69,3,0)</f>
        <v>27508.560000000001</v>
      </c>
      <c r="F39" s="25">
        <f>VLOOKUP(C39,RA!B10:I73,8,0)</f>
        <v>3223.7</v>
      </c>
      <c r="G39" s="16">
        <f t="shared" si="0"/>
        <v>24284.86</v>
      </c>
      <c r="H39" s="27">
        <f>RA!J39</f>
        <v>-15.6022806516552</v>
      </c>
      <c r="I39" s="20">
        <f>VLOOKUP(B39,RMS!B:D,3,FALSE)</f>
        <v>27508.560000000001</v>
      </c>
      <c r="J39" s="21">
        <f>VLOOKUP(B39,RMS!B:E,4,FALSE)</f>
        <v>24284.86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2" t="s">
        <v>35</v>
      </c>
      <c r="D40" s="42"/>
      <c r="E40" s="15">
        <f>VLOOKUP(C40,RA!B8:D70,3,0)</f>
        <v>14707.945599999999</v>
      </c>
      <c r="F40" s="25">
        <f>VLOOKUP(C40,RA!B8:I74,8,0)</f>
        <v>2024.8214</v>
      </c>
      <c r="G40" s="16">
        <f t="shared" si="0"/>
        <v>12683.124199999998</v>
      </c>
      <c r="H40" s="27">
        <f>RA!J40</f>
        <v>0</v>
      </c>
      <c r="I40" s="20">
        <f>VLOOKUP(B40,RMS!B:D,3,FALSE)</f>
        <v>14707.945692458999</v>
      </c>
      <c r="J40" s="21">
        <f>VLOOKUP(B40,RMS!B:E,4,FALSE)</f>
        <v>12683.1240148249</v>
      </c>
      <c r="K40" s="22">
        <f t="shared" si="1"/>
        <v>-9.2459000370581634E-5</v>
      </c>
      <c r="L40" s="22">
        <f t="shared" si="2"/>
        <v>1.8517509852244984E-4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14851486.342599999</v>
      </c>
      <c r="E7" s="68">
        <v>15675612.0437</v>
      </c>
      <c r="F7" s="69">
        <v>94.742625048371096</v>
      </c>
      <c r="G7" s="68">
        <v>13958421.5009</v>
      </c>
      <c r="H7" s="69">
        <v>6.3980360647686503</v>
      </c>
      <c r="I7" s="68">
        <v>1641488.5146000001</v>
      </c>
      <c r="J7" s="69">
        <v>11.052688442984699</v>
      </c>
      <c r="K7" s="68">
        <v>1552512.7635999999</v>
      </c>
      <c r="L7" s="69">
        <v>11.122409245915801</v>
      </c>
      <c r="M7" s="69">
        <v>5.7310801615363997E-2</v>
      </c>
      <c r="N7" s="68">
        <v>440614801.50129998</v>
      </c>
      <c r="O7" s="68">
        <v>5809623519.1704998</v>
      </c>
      <c r="P7" s="68">
        <v>752488</v>
      </c>
      <c r="Q7" s="68">
        <v>775960</v>
      </c>
      <c r="R7" s="69">
        <v>-3.0248981906283801</v>
      </c>
      <c r="S7" s="68">
        <v>19.736509210246499</v>
      </c>
      <c r="T7" s="68">
        <v>18.394184788262301</v>
      </c>
      <c r="U7" s="70">
        <v>6.8012251188136599</v>
      </c>
      <c r="V7" s="58"/>
      <c r="W7" s="58"/>
    </row>
    <row r="8" spans="1:23" ht="14.25" thickBot="1" x14ac:dyDescent="0.2">
      <c r="A8" s="55">
        <v>42269</v>
      </c>
      <c r="B8" s="45" t="s">
        <v>6</v>
      </c>
      <c r="C8" s="46"/>
      <c r="D8" s="71">
        <v>448142.76929999999</v>
      </c>
      <c r="E8" s="71">
        <v>586079.77049999998</v>
      </c>
      <c r="F8" s="72">
        <v>76.464466418569202</v>
      </c>
      <c r="G8" s="71">
        <v>539764.84120000002</v>
      </c>
      <c r="H8" s="72">
        <v>-16.974442369441199</v>
      </c>
      <c r="I8" s="71">
        <v>128823.8768</v>
      </c>
      <c r="J8" s="72">
        <v>28.746168771443799</v>
      </c>
      <c r="K8" s="71">
        <v>145339.99530000001</v>
      </c>
      <c r="L8" s="72">
        <v>26.926539894091899</v>
      </c>
      <c r="M8" s="72">
        <v>-0.113637808133327</v>
      </c>
      <c r="N8" s="71">
        <v>19118892.6129</v>
      </c>
      <c r="O8" s="71">
        <v>210864112.09549999</v>
      </c>
      <c r="P8" s="71">
        <v>18683</v>
      </c>
      <c r="Q8" s="71">
        <v>19540</v>
      </c>
      <c r="R8" s="72">
        <v>-4.38587512794268</v>
      </c>
      <c r="S8" s="71">
        <v>23.986660027832801</v>
      </c>
      <c r="T8" s="71">
        <v>23.6560658955988</v>
      </c>
      <c r="U8" s="73">
        <v>1.37824162201162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59767.096799999999</v>
      </c>
      <c r="E9" s="71">
        <v>83983.217099999994</v>
      </c>
      <c r="F9" s="72">
        <v>71.165524331884598</v>
      </c>
      <c r="G9" s="71">
        <v>72462.895600000003</v>
      </c>
      <c r="H9" s="72">
        <v>-17.5204133023908</v>
      </c>
      <c r="I9" s="71">
        <v>14392.598900000001</v>
      </c>
      <c r="J9" s="72">
        <v>24.081141080287502</v>
      </c>
      <c r="K9" s="71">
        <v>15999.7791</v>
      </c>
      <c r="L9" s="72">
        <v>22.0799610166282</v>
      </c>
      <c r="M9" s="72">
        <v>-0.10045014933987401</v>
      </c>
      <c r="N9" s="71">
        <v>2808303.3487999998</v>
      </c>
      <c r="O9" s="71">
        <v>34791631.221799999</v>
      </c>
      <c r="P9" s="71">
        <v>3669</v>
      </c>
      <c r="Q9" s="71">
        <v>3754</v>
      </c>
      <c r="R9" s="72">
        <v>-2.2642514651038801</v>
      </c>
      <c r="S9" s="71">
        <v>16.289751103842999</v>
      </c>
      <c r="T9" s="71">
        <v>15.9751862812999</v>
      </c>
      <c r="U9" s="73">
        <v>1.93105972299878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82616.132400000002</v>
      </c>
      <c r="E10" s="71">
        <v>90350.220799999996</v>
      </c>
      <c r="F10" s="72">
        <v>91.439878805475999</v>
      </c>
      <c r="G10" s="71">
        <v>89217.700800000006</v>
      </c>
      <c r="H10" s="72">
        <v>-7.3993931033918798</v>
      </c>
      <c r="I10" s="71">
        <v>25238.2379</v>
      </c>
      <c r="J10" s="72">
        <v>30.548801023273299</v>
      </c>
      <c r="K10" s="71">
        <v>24193.4859</v>
      </c>
      <c r="L10" s="72">
        <v>27.1173608858569</v>
      </c>
      <c r="M10" s="72">
        <v>4.3183194200221001E-2</v>
      </c>
      <c r="N10" s="71">
        <v>3604959.9912999999</v>
      </c>
      <c r="O10" s="71">
        <v>53788548.118299998</v>
      </c>
      <c r="P10" s="71">
        <v>67893</v>
      </c>
      <c r="Q10" s="71">
        <v>70478</v>
      </c>
      <c r="R10" s="72">
        <v>-3.6678112318737699</v>
      </c>
      <c r="S10" s="71">
        <v>1.21685788520171</v>
      </c>
      <c r="T10" s="71">
        <v>1.18827936377309</v>
      </c>
      <c r="U10" s="73">
        <v>2.3485504573843001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33469.939200000001</v>
      </c>
      <c r="E11" s="71">
        <v>46161.620499999997</v>
      </c>
      <c r="F11" s="72">
        <v>72.505988389207502</v>
      </c>
      <c r="G11" s="71">
        <v>42596.200299999997</v>
      </c>
      <c r="H11" s="72">
        <v>-21.425059126693998</v>
      </c>
      <c r="I11" s="71">
        <v>8199.5256000000008</v>
      </c>
      <c r="J11" s="72">
        <v>24.498178950979401</v>
      </c>
      <c r="K11" s="71">
        <v>10566.123600000001</v>
      </c>
      <c r="L11" s="72">
        <v>24.805319548654701</v>
      </c>
      <c r="M11" s="72">
        <v>-0.22397977627291801</v>
      </c>
      <c r="N11" s="71">
        <v>1490530.2908999999</v>
      </c>
      <c r="O11" s="71">
        <v>17534642.688200001</v>
      </c>
      <c r="P11" s="71">
        <v>1785</v>
      </c>
      <c r="Q11" s="71">
        <v>2054</v>
      </c>
      <c r="R11" s="72">
        <v>-13.096397273612499</v>
      </c>
      <c r="S11" s="71">
        <v>18.7506662184874</v>
      </c>
      <c r="T11" s="71">
        <v>19.4299767770204</v>
      </c>
      <c r="U11" s="73">
        <v>-3.62286091927378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116835.1237</v>
      </c>
      <c r="E12" s="71">
        <v>230808.11379999999</v>
      </c>
      <c r="F12" s="72">
        <v>50.620024476799799</v>
      </c>
      <c r="G12" s="71">
        <v>224550.44459999999</v>
      </c>
      <c r="H12" s="72">
        <v>-47.969319807795202</v>
      </c>
      <c r="I12" s="71">
        <v>25870.1911</v>
      </c>
      <c r="J12" s="72">
        <v>22.142477604960199</v>
      </c>
      <c r="K12" s="71">
        <v>35513.455699999999</v>
      </c>
      <c r="L12" s="72">
        <v>15.8153575528481</v>
      </c>
      <c r="M12" s="72">
        <v>-0.271538334130632</v>
      </c>
      <c r="N12" s="71">
        <v>7002051.2114000004</v>
      </c>
      <c r="O12" s="71">
        <v>62636967.529299997</v>
      </c>
      <c r="P12" s="71">
        <v>938</v>
      </c>
      <c r="Q12" s="71">
        <v>986</v>
      </c>
      <c r="R12" s="72">
        <v>-4.8681541582150096</v>
      </c>
      <c r="S12" s="71">
        <v>124.55770117270799</v>
      </c>
      <c r="T12" s="71">
        <v>108.279323732252</v>
      </c>
      <c r="U12" s="73">
        <v>13.0689449846905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189885.89600000001</v>
      </c>
      <c r="E13" s="71">
        <v>256259.5368</v>
      </c>
      <c r="F13" s="72">
        <v>74.0990553448936</v>
      </c>
      <c r="G13" s="71">
        <v>223391.7414</v>
      </c>
      <c r="H13" s="72">
        <v>-14.998694754791901</v>
      </c>
      <c r="I13" s="71">
        <v>59644.410199999998</v>
      </c>
      <c r="J13" s="72">
        <v>31.410658430365999</v>
      </c>
      <c r="K13" s="71">
        <v>67841.1492</v>
      </c>
      <c r="L13" s="72">
        <v>30.368691687006098</v>
      </c>
      <c r="M13" s="72">
        <v>-0.120822525807095</v>
      </c>
      <c r="N13" s="71">
        <v>9525378.3165000007</v>
      </c>
      <c r="O13" s="71">
        <v>96925857.670200005</v>
      </c>
      <c r="P13" s="71">
        <v>7225</v>
      </c>
      <c r="Q13" s="71">
        <v>7425</v>
      </c>
      <c r="R13" s="72">
        <v>-2.6936026936026898</v>
      </c>
      <c r="S13" s="71">
        <v>26.2817849134948</v>
      </c>
      <c r="T13" s="71">
        <v>25.585389575757599</v>
      </c>
      <c r="U13" s="73">
        <v>2.6497261888010502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119855.21679999999</v>
      </c>
      <c r="E14" s="71">
        <v>110953.34299999999</v>
      </c>
      <c r="F14" s="72">
        <v>108.023078493453</v>
      </c>
      <c r="G14" s="71">
        <v>129755.072</v>
      </c>
      <c r="H14" s="72">
        <v>-7.6296479570370899</v>
      </c>
      <c r="I14" s="71">
        <v>26648.824499999999</v>
      </c>
      <c r="J14" s="72">
        <v>22.234179880937798</v>
      </c>
      <c r="K14" s="71">
        <v>26434.809099999999</v>
      </c>
      <c r="L14" s="72">
        <v>20.372852245806602</v>
      </c>
      <c r="M14" s="72">
        <v>8.0959691893520008E-3</v>
      </c>
      <c r="N14" s="71">
        <v>3784402.5051000002</v>
      </c>
      <c r="O14" s="71">
        <v>49478761.667999998</v>
      </c>
      <c r="P14" s="71">
        <v>1763</v>
      </c>
      <c r="Q14" s="71">
        <v>1665</v>
      </c>
      <c r="R14" s="72">
        <v>5.8858858858858802</v>
      </c>
      <c r="S14" s="71">
        <v>67.983673737946702</v>
      </c>
      <c r="T14" s="71">
        <v>73.088433813813793</v>
      </c>
      <c r="U14" s="73">
        <v>-7.5088029157473901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52390.1319</v>
      </c>
      <c r="E15" s="71">
        <v>107434.82279999999</v>
      </c>
      <c r="F15" s="72">
        <v>48.764572356142999</v>
      </c>
      <c r="G15" s="71">
        <v>76887.634399999995</v>
      </c>
      <c r="H15" s="72">
        <v>-31.861433494694701</v>
      </c>
      <c r="I15" s="71">
        <v>10895.9514</v>
      </c>
      <c r="J15" s="72">
        <v>20.797717060147399</v>
      </c>
      <c r="K15" s="71">
        <v>10793.6167</v>
      </c>
      <c r="L15" s="72">
        <v>14.038169836058801</v>
      </c>
      <c r="M15" s="72">
        <v>9.4810389181230002E-3</v>
      </c>
      <c r="N15" s="71">
        <v>3233901.8594999998</v>
      </c>
      <c r="O15" s="71">
        <v>38589249.737599999</v>
      </c>
      <c r="P15" s="71">
        <v>1611</v>
      </c>
      <c r="Q15" s="71">
        <v>1754</v>
      </c>
      <c r="R15" s="72">
        <v>-8.1527936145952093</v>
      </c>
      <c r="S15" s="71">
        <v>32.520255679701997</v>
      </c>
      <c r="T15" s="71">
        <v>34.105006043329503</v>
      </c>
      <c r="U15" s="73">
        <v>-4.8731177861453201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789928.74849999999</v>
      </c>
      <c r="E16" s="71">
        <v>882652.21349999995</v>
      </c>
      <c r="F16" s="72">
        <v>89.494903702521597</v>
      </c>
      <c r="G16" s="71">
        <v>732347.57180000003</v>
      </c>
      <c r="H16" s="72">
        <v>7.86254763683782</v>
      </c>
      <c r="I16" s="71">
        <v>35677.392</v>
      </c>
      <c r="J16" s="72">
        <v>4.5165329237286302</v>
      </c>
      <c r="K16" s="71">
        <v>39257.548600000002</v>
      </c>
      <c r="L16" s="72">
        <v>5.3605077850549696</v>
      </c>
      <c r="M16" s="72">
        <v>-9.1196641860618002E-2</v>
      </c>
      <c r="N16" s="71">
        <v>21772646.824999999</v>
      </c>
      <c r="O16" s="71">
        <v>290222456.04449999</v>
      </c>
      <c r="P16" s="71">
        <v>33874</v>
      </c>
      <c r="Q16" s="71">
        <v>34207</v>
      </c>
      <c r="R16" s="72">
        <v>-0.97348495921887301</v>
      </c>
      <c r="S16" s="71">
        <v>23.319618247033102</v>
      </c>
      <c r="T16" s="71">
        <v>20.8284914695823</v>
      </c>
      <c r="U16" s="73">
        <v>10.682536699621201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1918660.5253000001</v>
      </c>
      <c r="E17" s="71">
        <v>808318.92980000004</v>
      </c>
      <c r="F17" s="72">
        <v>237.364294533437</v>
      </c>
      <c r="G17" s="71">
        <v>422279.82799999998</v>
      </c>
      <c r="H17" s="72">
        <v>354.35760793669698</v>
      </c>
      <c r="I17" s="71">
        <v>114967.8365</v>
      </c>
      <c r="J17" s="72">
        <v>5.9920884900690696</v>
      </c>
      <c r="K17" s="71">
        <v>6080.8734999999997</v>
      </c>
      <c r="L17" s="72">
        <v>1.44001041413705</v>
      </c>
      <c r="M17" s="72">
        <v>17.906467384989998</v>
      </c>
      <c r="N17" s="71">
        <v>20109282.646000002</v>
      </c>
      <c r="O17" s="71">
        <v>272339757.4436</v>
      </c>
      <c r="P17" s="71">
        <v>19253</v>
      </c>
      <c r="Q17" s="71">
        <v>17981</v>
      </c>
      <c r="R17" s="72">
        <v>7.0741338079083604</v>
      </c>
      <c r="S17" s="71">
        <v>99.655145966862307</v>
      </c>
      <c r="T17" s="71">
        <v>67.064390356487394</v>
      </c>
      <c r="U17" s="73">
        <v>32.703535070042498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1009239.0786</v>
      </c>
      <c r="E18" s="71">
        <v>1435739.5430999999</v>
      </c>
      <c r="F18" s="72">
        <v>70.294022578836703</v>
      </c>
      <c r="G18" s="71">
        <v>1143091.1054</v>
      </c>
      <c r="H18" s="72">
        <v>-11.7096551768865</v>
      </c>
      <c r="I18" s="71">
        <v>149072.80679999999</v>
      </c>
      <c r="J18" s="72">
        <v>14.7708119870657</v>
      </c>
      <c r="K18" s="71">
        <v>171059.9816</v>
      </c>
      <c r="L18" s="72">
        <v>14.964684861242199</v>
      </c>
      <c r="M18" s="72">
        <v>-0.128534883462188</v>
      </c>
      <c r="N18" s="71">
        <v>34234596.344300002</v>
      </c>
      <c r="O18" s="71">
        <v>619301444.67780006</v>
      </c>
      <c r="P18" s="71">
        <v>50821</v>
      </c>
      <c r="Q18" s="71">
        <v>53282</v>
      </c>
      <c r="R18" s="72">
        <v>-4.6188206148417903</v>
      </c>
      <c r="S18" s="71">
        <v>19.8587016902462</v>
      </c>
      <c r="T18" s="71">
        <v>19.431257895724599</v>
      </c>
      <c r="U18" s="73">
        <v>2.1524256781170501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442846.0148</v>
      </c>
      <c r="E19" s="71">
        <v>538572.61950000003</v>
      </c>
      <c r="F19" s="72">
        <v>82.225868669508202</v>
      </c>
      <c r="G19" s="71">
        <v>465609.46980000002</v>
      </c>
      <c r="H19" s="72">
        <v>-4.8889587683381697</v>
      </c>
      <c r="I19" s="71">
        <v>30910.228500000001</v>
      </c>
      <c r="J19" s="72">
        <v>6.9799044062663196</v>
      </c>
      <c r="K19" s="71">
        <v>33832.720600000001</v>
      </c>
      <c r="L19" s="72">
        <v>7.2663300028095801</v>
      </c>
      <c r="M19" s="72">
        <v>-8.6380641230489996E-2</v>
      </c>
      <c r="N19" s="71">
        <v>14685154.327099999</v>
      </c>
      <c r="O19" s="71">
        <v>188035585.5562</v>
      </c>
      <c r="P19" s="71">
        <v>8477</v>
      </c>
      <c r="Q19" s="71">
        <v>8804</v>
      </c>
      <c r="R19" s="72">
        <v>-3.7142208087233102</v>
      </c>
      <c r="S19" s="71">
        <v>52.240888852188299</v>
      </c>
      <c r="T19" s="71">
        <v>51.138727544298</v>
      </c>
      <c r="U19" s="73">
        <v>2.1097675252209398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927029.13879999996</v>
      </c>
      <c r="E20" s="71">
        <v>1003268.6965</v>
      </c>
      <c r="F20" s="72">
        <v>92.400883435716807</v>
      </c>
      <c r="G20" s="71">
        <v>977523.52899999998</v>
      </c>
      <c r="H20" s="72">
        <v>-5.1655421789852296</v>
      </c>
      <c r="I20" s="71">
        <v>75224.971099999995</v>
      </c>
      <c r="J20" s="72">
        <v>8.1146285431087506</v>
      </c>
      <c r="K20" s="71">
        <v>55910.864099999999</v>
      </c>
      <c r="L20" s="72">
        <v>5.7196438184149301</v>
      </c>
      <c r="M20" s="72">
        <v>0.34544461637107798</v>
      </c>
      <c r="N20" s="71">
        <v>26163690.874499999</v>
      </c>
      <c r="O20" s="71">
        <v>312228693.63569999</v>
      </c>
      <c r="P20" s="71">
        <v>34805</v>
      </c>
      <c r="Q20" s="71">
        <v>36113</v>
      </c>
      <c r="R20" s="72">
        <v>-3.6219643895550102</v>
      </c>
      <c r="S20" s="71">
        <v>26.634941496911399</v>
      </c>
      <c r="T20" s="71">
        <v>27.142497989643601</v>
      </c>
      <c r="U20" s="73">
        <v>-1.9056039330558101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273444.55719999998</v>
      </c>
      <c r="E21" s="71">
        <v>402808.84620000003</v>
      </c>
      <c r="F21" s="72">
        <v>67.884446873401401</v>
      </c>
      <c r="G21" s="71">
        <v>331052.26549999998</v>
      </c>
      <c r="H21" s="72">
        <v>-17.401393768743102</v>
      </c>
      <c r="I21" s="71">
        <v>42780.216</v>
      </c>
      <c r="J21" s="72">
        <v>15.6449323541335</v>
      </c>
      <c r="K21" s="71">
        <v>28169.943200000002</v>
      </c>
      <c r="L21" s="72">
        <v>8.5092132378112399</v>
      </c>
      <c r="M21" s="72">
        <v>0.51864757753576196</v>
      </c>
      <c r="N21" s="71">
        <v>8118827.2977</v>
      </c>
      <c r="O21" s="71">
        <v>115255640.32969999</v>
      </c>
      <c r="P21" s="71">
        <v>22079</v>
      </c>
      <c r="Q21" s="71">
        <v>24264</v>
      </c>
      <c r="R21" s="72">
        <v>-9.0051104516979805</v>
      </c>
      <c r="S21" s="71">
        <v>12.384825272883701</v>
      </c>
      <c r="T21" s="71">
        <v>11.5832868488295</v>
      </c>
      <c r="U21" s="73">
        <v>6.4719397035753099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1012015.6163</v>
      </c>
      <c r="E22" s="71">
        <v>1092298.9552</v>
      </c>
      <c r="F22" s="72">
        <v>92.650058070841993</v>
      </c>
      <c r="G22" s="71">
        <v>924434.34539999999</v>
      </c>
      <c r="H22" s="72">
        <v>9.4740390527251499</v>
      </c>
      <c r="I22" s="71">
        <v>108719.58289999999</v>
      </c>
      <c r="J22" s="72">
        <v>10.742876013859</v>
      </c>
      <c r="K22" s="71">
        <v>95348.280799999993</v>
      </c>
      <c r="L22" s="72">
        <v>10.314229590717201</v>
      </c>
      <c r="M22" s="72">
        <v>0.14023642574161599</v>
      </c>
      <c r="N22" s="71">
        <v>30659985.914000001</v>
      </c>
      <c r="O22" s="71">
        <v>388058766.66469997</v>
      </c>
      <c r="P22" s="71">
        <v>60206</v>
      </c>
      <c r="Q22" s="71">
        <v>61952</v>
      </c>
      <c r="R22" s="72">
        <v>-2.8183109504132302</v>
      </c>
      <c r="S22" s="71">
        <v>16.809215299139598</v>
      </c>
      <c r="T22" s="71">
        <v>16.594167038997899</v>
      </c>
      <c r="U22" s="73">
        <v>1.2793474074467901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1980796.2748</v>
      </c>
      <c r="E23" s="71">
        <v>2317304.7198999999</v>
      </c>
      <c r="F23" s="72">
        <v>85.478455111655705</v>
      </c>
      <c r="G23" s="71">
        <v>2279670.6013000002</v>
      </c>
      <c r="H23" s="72">
        <v>-13.1104171949037</v>
      </c>
      <c r="I23" s="71">
        <v>213752.7745</v>
      </c>
      <c r="J23" s="72">
        <v>10.7912548715583</v>
      </c>
      <c r="K23" s="71">
        <v>250891.65179999999</v>
      </c>
      <c r="L23" s="72">
        <v>11.0056098305135</v>
      </c>
      <c r="M23" s="72">
        <v>-0.148027553063446</v>
      </c>
      <c r="N23" s="71">
        <v>65674729.928000003</v>
      </c>
      <c r="O23" s="71">
        <v>832736350.8951</v>
      </c>
      <c r="P23" s="71">
        <v>63214</v>
      </c>
      <c r="Q23" s="71">
        <v>67406</v>
      </c>
      <c r="R23" s="72">
        <v>-6.2190309467999896</v>
      </c>
      <c r="S23" s="71">
        <v>31.334771961907201</v>
      </c>
      <c r="T23" s="71">
        <v>30.735065293890798</v>
      </c>
      <c r="U23" s="73">
        <v>1.91386957832492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210755.30119999999</v>
      </c>
      <c r="E24" s="71">
        <v>249163.44500000001</v>
      </c>
      <c r="F24" s="72">
        <v>84.585161037567104</v>
      </c>
      <c r="G24" s="71">
        <v>213955.99979999999</v>
      </c>
      <c r="H24" s="72">
        <v>-1.4959611335937899</v>
      </c>
      <c r="I24" s="71">
        <v>30358.732199999999</v>
      </c>
      <c r="J24" s="72">
        <v>14.4047300481379</v>
      </c>
      <c r="K24" s="71">
        <v>39816.959999999999</v>
      </c>
      <c r="L24" s="72">
        <v>18.609882423124301</v>
      </c>
      <c r="M24" s="72">
        <v>-0.237542690351046</v>
      </c>
      <c r="N24" s="71">
        <v>5571027.7631000001</v>
      </c>
      <c r="O24" s="71">
        <v>77793271.934</v>
      </c>
      <c r="P24" s="71">
        <v>22105</v>
      </c>
      <c r="Q24" s="71">
        <v>22451</v>
      </c>
      <c r="R24" s="72">
        <v>-1.5411340252104599</v>
      </c>
      <c r="S24" s="71">
        <v>9.5342818909748903</v>
      </c>
      <c r="T24" s="71">
        <v>9.6251186762282295</v>
      </c>
      <c r="U24" s="73">
        <v>-0.95273861515805303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282382.26650000003</v>
      </c>
      <c r="E25" s="71">
        <v>249002.6029</v>
      </c>
      <c r="F25" s="72">
        <v>113.405347257918</v>
      </c>
      <c r="G25" s="71">
        <v>218333.94</v>
      </c>
      <c r="H25" s="72">
        <v>29.335029862970501</v>
      </c>
      <c r="I25" s="71">
        <v>29093.714599999999</v>
      </c>
      <c r="J25" s="72">
        <v>10.3029538506803</v>
      </c>
      <c r="K25" s="71">
        <v>20333.876899999999</v>
      </c>
      <c r="L25" s="72">
        <v>9.3132001831689593</v>
      </c>
      <c r="M25" s="72">
        <v>0.43080017367470202</v>
      </c>
      <c r="N25" s="71">
        <v>6139238.4318000004</v>
      </c>
      <c r="O25" s="71">
        <v>85166425.309900001</v>
      </c>
      <c r="P25" s="71">
        <v>16059</v>
      </c>
      <c r="Q25" s="71">
        <v>15813</v>
      </c>
      <c r="R25" s="72">
        <v>1.55568203376968</v>
      </c>
      <c r="S25" s="71">
        <v>17.584050470141399</v>
      </c>
      <c r="T25" s="71">
        <v>13.9617679504205</v>
      </c>
      <c r="U25" s="73">
        <v>20.5998187156687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496547.58740000002</v>
      </c>
      <c r="E26" s="71">
        <v>504216.99670000002</v>
      </c>
      <c r="F26" s="72">
        <v>98.478946693547698</v>
      </c>
      <c r="G26" s="71">
        <v>435156.2378</v>
      </c>
      <c r="H26" s="72">
        <v>14.1078868386154</v>
      </c>
      <c r="I26" s="71">
        <v>97582.035600000003</v>
      </c>
      <c r="J26" s="72">
        <v>19.652101445292399</v>
      </c>
      <c r="K26" s="71">
        <v>99300.617100000003</v>
      </c>
      <c r="L26" s="72">
        <v>22.819532037970902</v>
      </c>
      <c r="M26" s="72">
        <v>-1.730685619274E-2</v>
      </c>
      <c r="N26" s="71">
        <v>10939116.483999999</v>
      </c>
      <c r="O26" s="71">
        <v>178904688.30070001</v>
      </c>
      <c r="P26" s="71">
        <v>30351</v>
      </c>
      <c r="Q26" s="71">
        <v>32057</v>
      </c>
      <c r="R26" s="72">
        <v>-5.3217705961256501</v>
      </c>
      <c r="S26" s="71">
        <v>16.360172231557399</v>
      </c>
      <c r="T26" s="71">
        <v>13.5262287113579</v>
      </c>
      <c r="U26" s="73">
        <v>17.322210793924899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244645.40040000001</v>
      </c>
      <c r="E27" s="71">
        <v>239268.17069999999</v>
      </c>
      <c r="F27" s="72">
        <v>102.24736524054499</v>
      </c>
      <c r="G27" s="71">
        <v>188067.42430000001</v>
      </c>
      <c r="H27" s="72">
        <v>30.0838788591842</v>
      </c>
      <c r="I27" s="71">
        <v>66710.960099999997</v>
      </c>
      <c r="J27" s="72">
        <v>27.268430140491599</v>
      </c>
      <c r="K27" s="71">
        <v>115439.6565</v>
      </c>
      <c r="L27" s="72">
        <v>61.382058551434099</v>
      </c>
      <c r="M27" s="72">
        <v>-0.42211401070826998</v>
      </c>
      <c r="N27" s="71">
        <v>6186983.9905000003</v>
      </c>
      <c r="O27" s="71">
        <v>70634121.183599994</v>
      </c>
      <c r="P27" s="71">
        <v>26908</v>
      </c>
      <c r="Q27" s="71">
        <v>27589</v>
      </c>
      <c r="R27" s="72">
        <v>-2.4683750770234498</v>
      </c>
      <c r="S27" s="71">
        <v>9.09192063326892</v>
      </c>
      <c r="T27" s="71">
        <v>9.0293099822392993</v>
      </c>
      <c r="U27" s="73">
        <v>0.68864053652773505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887992.09329999995</v>
      </c>
      <c r="E28" s="71">
        <v>1001230</v>
      </c>
      <c r="F28" s="72">
        <v>88.690120481807398</v>
      </c>
      <c r="G28" s="71">
        <v>843112.48750000005</v>
      </c>
      <c r="H28" s="72">
        <v>5.3230863574417002</v>
      </c>
      <c r="I28" s="71">
        <v>51233.407500000001</v>
      </c>
      <c r="J28" s="72">
        <v>5.7695792436173496</v>
      </c>
      <c r="K28" s="71">
        <v>33171.673600000002</v>
      </c>
      <c r="L28" s="72">
        <v>3.9344303508492402</v>
      </c>
      <c r="M28" s="72">
        <v>0.54449269330806405</v>
      </c>
      <c r="N28" s="71">
        <v>22088797.934500001</v>
      </c>
      <c r="O28" s="71">
        <v>250807352.51980001</v>
      </c>
      <c r="P28" s="71">
        <v>40534</v>
      </c>
      <c r="Q28" s="71">
        <v>40654</v>
      </c>
      <c r="R28" s="72">
        <v>-0.29517390662665599</v>
      </c>
      <c r="S28" s="71">
        <v>21.907339352148799</v>
      </c>
      <c r="T28" s="71">
        <v>21.842721948639699</v>
      </c>
      <c r="U28" s="73">
        <v>0.294957787754968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616511.30020000006</v>
      </c>
      <c r="E29" s="71">
        <v>745155.25470000005</v>
      </c>
      <c r="F29" s="72">
        <v>82.7359528516252</v>
      </c>
      <c r="G29" s="71">
        <v>689068.50589999999</v>
      </c>
      <c r="H29" s="72">
        <v>-10.529752133314</v>
      </c>
      <c r="I29" s="71">
        <v>96565.204899999997</v>
      </c>
      <c r="J29" s="72">
        <v>15.663168682986599</v>
      </c>
      <c r="K29" s="71">
        <v>75115.059500000003</v>
      </c>
      <c r="L29" s="72">
        <v>10.9009567055878</v>
      </c>
      <c r="M29" s="72">
        <v>0.28556384755309999</v>
      </c>
      <c r="N29" s="71">
        <v>15484586.5571</v>
      </c>
      <c r="O29" s="71">
        <v>185250612.61160001</v>
      </c>
      <c r="P29" s="71">
        <v>93620</v>
      </c>
      <c r="Q29" s="71">
        <v>96318</v>
      </c>
      <c r="R29" s="72">
        <v>-2.8011378973815901</v>
      </c>
      <c r="S29" s="71">
        <v>6.5852520850245702</v>
      </c>
      <c r="T29" s="71">
        <v>6.6339081999210903</v>
      </c>
      <c r="U29" s="73">
        <v>-0.73886487970860903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982978.94030000002</v>
      </c>
      <c r="E30" s="71">
        <v>1001807.9692000001</v>
      </c>
      <c r="F30" s="72">
        <v>98.120495196795503</v>
      </c>
      <c r="G30" s="71">
        <v>857103.56480000005</v>
      </c>
      <c r="H30" s="72">
        <v>14.6861337030342</v>
      </c>
      <c r="I30" s="71">
        <v>113973.6807</v>
      </c>
      <c r="J30" s="72">
        <v>11.594722534463999</v>
      </c>
      <c r="K30" s="71">
        <v>98321.865600000005</v>
      </c>
      <c r="L30" s="72">
        <v>11.4714101816789</v>
      </c>
      <c r="M30" s="72">
        <v>0.15918956586600799</v>
      </c>
      <c r="N30" s="71">
        <v>24716095.511599999</v>
      </c>
      <c r="O30" s="71">
        <v>338364103.25379997</v>
      </c>
      <c r="P30" s="71">
        <v>70832</v>
      </c>
      <c r="Q30" s="71">
        <v>72769</v>
      </c>
      <c r="R30" s="72">
        <v>-2.6618477648449201</v>
      </c>
      <c r="S30" s="71">
        <v>13.87761097103</v>
      </c>
      <c r="T30" s="71">
        <v>13.7392304676442</v>
      </c>
      <c r="U30" s="73">
        <v>0.99714931968280096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698647.01760000002</v>
      </c>
      <c r="E31" s="71">
        <v>746895.45079999999</v>
      </c>
      <c r="F31" s="72">
        <v>93.540135617599304</v>
      </c>
      <c r="G31" s="71">
        <v>735317.33869999996</v>
      </c>
      <c r="H31" s="72">
        <v>-4.9870061767931704</v>
      </c>
      <c r="I31" s="71">
        <v>32661.616000000002</v>
      </c>
      <c r="J31" s="72">
        <v>4.6749810959187297</v>
      </c>
      <c r="K31" s="71">
        <v>23909.915199999999</v>
      </c>
      <c r="L31" s="72">
        <v>3.25164577817129</v>
      </c>
      <c r="M31" s="72">
        <v>0.36602809866929198</v>
      </c>
      <c r="N31" s="71">
        <v>28263641.4331</v>
      </c>
      <c r="O31" s="71">
        <v>322478653.47369999</v>
      </c>
      <c r="P31" s="71">
        <v>26031</v>
      </c>
      <c r="Q31" s="71">
        <v>26062</v>
      </c>
      <c r="R31" s="72">
        <v>-0.11894712608395699</v>
      </c>
      <c r="S31" s="71">
        <v>26.839038746110401</v>
      </c>
      <c r="T31" s="71">
        <v>25.905118770623901</v>
      </c>
      <c r="U31" s="73">
        <v>3.4797072440675598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80014.245999999999</v>
      </c>
      <c r="E32" s="71">
        <v>132963.84479999999</v>
      </c>
      <c r="F32" s="72">
        <v>60.177446072167101</v>
      </c>
      <c r="G32" s="71">
        <v>103333.1566</v>
      </c>
      <c r="H32" s="72">
        <v>-22.566726273800899</v>
      </c>
      <c r="I32" s="71">
        <v>21096.545399999999</v>
      </c>
      <c r="J32" s="72">
        <v>26.365986626931399</v>
      </c>
      <c r="K32" s="71">
        <v>25377.631799999999</v>
      </c>
      <c r="L32" s="72">
        <v>24.559040520010601</v>
      </c>
      <c r="M32" s="72">
        <v>-0.16869526809038199</v>
      </c>
      <c r="N32" s="71">
        <v>2342479.8766000001</v>
      </c>
      <c r="O32" s="71">
        <v>34564970.9296</v>
      </c>
      <c r="P32" s="71">
        <v>18170</v>
      </c>
      <c r="Q32" s="71">
        <v>18750</v>
      </c>
      <c r="R32" s="72">
        <v>-3.0933333333333399</v>
      </c>
      <c r="S32" s="71">
        <v>4.4036458998348902</v>
      </c>
      <c r="T32" s="71">
        <v>4.4284349120000002</v>
      </c>
      <c r="U32" s="73">
        <v>-0.56292019678593697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28.4955</v>
      </c>
      <c r="O33" s="71">
        <v>214.23429999999999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thickBot="1" x14ac:dyDescent="0.2">
      <c r="A35" s="56"/>
      <c r="B35" s="45" t="s">
        <v>32</v>
      </c>
      <c r="C35" s="46"/>
      <c r="D35" s="71">
        <v>139000.85159999999</v>
      </c>
      <c r="E35" s="71">
        <v>162236.91149999999</v>
      </c>
      <c r="F35" s="72">
        <v>85.677698320828796</v>
      </c>
      <c r="G35" s="71">
        <v>131092.587</v>
      </c>
      <c r="H35" s="72">
        <v>6.0325795538690699</v>
      </c>
      <c r="I35" s="71">
        <v>19150.5101</v>
      </c>
      <c r="J35" s="72">
        <v>13.7772609876586</v>
      </c>
      <c r="K35" s="71">
        <v>12074.6975</v>
      </c>
      <c r="L35" s="72">
        <v>9.2108163980317208</v>
      </c>
      <c r="M35" s="72">
        <v>0.58600330153198499</v>
      </c>
      <c r="N35" s="71">
        <v>3674602.3018</v>
      </c>
      <c r="O35" s="71">
        <v>49966492.400200002</v>
      </c>
      <c r="P35" s="71">
        <v>9738</v>
      </c>
      <c r="Q35" s="71">
        <v>9875</v>
      </c>
      <c r="R35" s="72">
        <v>-1.3873417721518999</v>
      </c>
      <c r="S35" s="71">
        <v>14.274065680838</v>
      </c>
      <c r="T35" s="71">
        <v>14.3925326177215</v>
      </c>
      <c r="U35" s="73">
        <v>-0.82994529752371204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102724.81</v>
      </c>
      <c r="E36" s="74"/>
      <c r="F36" s="74"/>
      <c r="G36" s="74"/>
      <c r="H36" s="74"/>
      <c r="I36" s="71">
        <v>9444.57</v>
      </c>
      <c r="J36" s="72">
        <v>9.1940496166408092</v>
      </c>
      <c r="K36" s="74"/>
      <c r="L36" s="74"/>
      <c r="M36" s="74"/>
      <c r="N36" s="71">
        <v>1982559.26</v>
      </c>
      <c r="O36" s="71">
        <v>18094187.800000001</v>
      </c>
      <c r="P36" s="71">
        <v>52</v>
      </c>
      <c r="Q36" s="71">
        <v>51</v>
      </c>
      <c r="R36" s="72">
        <v>1.9607843137254799</v>
      </c>
      <c r="S36" s="71">
        <v>1975.47711538462</v>
      </c>
      <c r="T36" s="71">
        <v>1007.76019607843</v>
      </c>
      <c r="U36" s="73">
        <v>48.986490998544099</v>
      </c>
      <c r="V36" s="40"/>
      <c r="W36" s="40"/>
    </row>
    <row r="37" spans="1:23" ht="12" thickBot="1" x14ac:dyDescent="0.2">
      <c r="A37" s="56"/>
      <c r="B37" s="45" t="s">
        <v>36</v>
      </c>
      <c r="C37" s="46"/>
      <c r="D37" s="71">
        <v>122812.01</v>
      </c>
      <c r="E37" s="71">
        <v>103336.3097</v>
      </c>
      <c r="F37" s="72">
        <v>118.846909045369</v>
      </c>
      <c r="G37" s="71">
        <v>172859.86</v>
      </c>
      <c r="H37" s="72">
        <v>-28.952846542858499</v>
      </c>
      <c r="I37" s="71">
        <v>-15420.53</v>
      </c>
      <c r="J37" s="72">
        <v>-12.5562068400314</v>
      </c>
      <c r="K37" s="71">
        <v>-14542.66</v>
      </c>
      <c r="L37" s="72">
        <v>-8.4129768472565001</v>
      </c>
      <c r="M37" s="72">
        <v>6.0365160156395002E-2</v>
      </c>
      <c r="N37" s="71">
        <v>10362183.85</v>
      </c>
      <c r="O37" s="71">
        <v>127614897.7</v>
      </c>
      <c r="P37" s="71">
        <v>70</v>
      </c>
      <c r="Q37" s="71">
        <v>93</v>
      </c>
      <c r="R37" s="72">
        <v>-24.731182795698899</v>
      </c>
      <c r="S37" s="71">
        <v>1754.45728571429</v>
      </c>
      <c r="T37" s="71">
        <v>2076.7032258064501</v>
      </c>
      <c r="U37" s="73">
        <v>-18.3672719031727</v>
      </c>
      <c r="V37" s="40"/>
      <c r="W37" s="40"/>
    </row>
    <row r="38" spans="1:23" ht="12" thickBot="1" x14ac:dyDescent="0.2">
      <c r="A38" s="56"/>
      <c r="B38" s="45" t="s">
        <v>37</v>
      </c>
      <c r="C38" s="46"/>
      <c r="D38" s="71">
        <v>4954.71</v>
      </c>
      <c r="E38" s="71">
        <v>84391.087499999994</v>
      </c>
      <c r="F38" s="72">
        <v>5.8711294602051396</v>
      </c>
      <c r="G38" s="71">
        <v>24091.47</v>
      </c>
      <c r="H38" s="72">
        <v>-79.433758089481501</v>
      </c>
      <c r="I38" s="71">
        <v>-94.87</v>
      </c>
      <c r="J38" s="72">
        <v>-1.91474374887733</v>
      </c>
      <c r="K38" s="71">
        <v>-3109.4</v>
      </c>
      <c r="L38" s="72">
        <v>-12.906642890616499</v>
      </c>
      <c r="M38" s="72">
        <v>-0.96948929053836796</v>
      </c>
      <c r="N38" s="71">
        <v>4745900.57</v>
      </c>
      <c r="O38" s="71">
        <v>124068121.27</v>
      </c>
      <c r="P38" s="71">
        <v>5</v>
      </c>
      <c r="Q38" s="71">
        <v>19</v>
      </c>
      <c r="R38" s="72">
        <v>-73.684210526315795</v>
      </c>
      <c r="S38" s="71">
        <v>990.94200000000001</v>
      </c>
      <c r="T38" s="71">
        <v>1320.9626315789501</v>
      </c>
      <c r="U38" s="73">
        <v>-33.303728329099698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53717.98</v>
      </c>
      <c r="E39" s="71">
        <v>66758.559899999993</v>
      </c>
      <c r="F39" s="72">
        <v>80.466055709509106</v>
      </c>
      <c r="G39" s="71">
        <v>93394.94</v>
      </c>
      <c r="H39" s="72">
        <v>-42.482986765664201</v>
      </c>
      <c r="I39" s="71">
        <v>-8381.23</v>
      </c>
      <c r="J39" s="72">
        <v>-15.6022806516552</v>
      </c>
      <c r="K39" s="71">
        <v>-21535.96</v>
      </c>
      <c r="L39" s="72">
        <v>-23.059022255381301</v>
      </c>
      <c r="M39" s="72">
        <v>-0.61082626453615296</v>
      </c>
      <c r="N39" s="71">
        <v>6593927.9000000004</v>
      </c>
      <c r="O39" s="71">
        <v>87850956.230000004</v>
      </c>
      <c r="P39" s="71">
        <v>39</v>
      </c>
      <c r="Q39" s="71">
        <v>51</v>
      </c>
      <c r="R39" s="72">
        <v>-23.529411764705898</v>
      </c>
      <c r="S39" s="71">
        <v>1377.3841025641</v>
      </c>
      <c r="T39" s="71">
        <v>1530.41921568627</v>
      </c>
      <c r="U39" s="73">
        <v>-11.1105618859174</v>
      </c>
      <c r="V39" s="40"/>
      <c r="W39" s="40"/>
    </row>
    <row r="40" spans="1:23" ht="12" thickBot="1" x14ac:dyDescent="0.2">
      <c r="A40" s="56"/>
      <c r="B40" s="45" t="s">
        <v>73</v>
      </c>
      <c r="C40" s="46"/>
      <c r="D40" s="71">
        <v>46.14</v>
      </c>
      <c r="E40" s="74"/>
      <c r="F40" s="74"/>
      <c r="G40" s="71">
        <v>1.1599999999999999</v>
      </c>
      <c r="H40" s="72">
        <v>3877.5862068965498</v>
      </c>
      <c r="I40" s="71">
        <v>0</v>
      </c>
      <c r="J40" s="72">
        <v>0</v>
      </c>
      <c r="K40" s="71">
        <v>0.02</v>
      </c>
      <c r="L40" s="72">
        <v>1.72413793103448</v>
      </c>
      <c r="M40" s="72">
        <v>-1</v>
      </c>
      <c r="N40" s="71">
        <v>75.400000000000006</v>
      </c>
      <c r="O40" s="71">
        <v>4172.0600000000004</v>
      </c>
      <c r="P40" s="71">
        <v>4</v>
      </c>
      <c r="Q40" s="71">
        <v>2</v>
      </c>
      <c r="R40" s="72">
        <v>100</v>
      </c>
      <c r="S40" s="71">
        <v>11.535</v>
      </c>
      <c r="T40" s="71">
        <v>2.56</v>
      </c>
      <c r="U40" s="73">
        <v>77.806675335934102</v>
      </c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127123.93180000001</v>
      </c>
      <c r="E41" s="71">
        <v>83387.262300000002</v>
      </c>
      <c r="F41" s="72">
        <v>152.45006046924701</v>
      </c>
      <c r="G41" s="71">
        <v>155839.3162</v>
      </c>
      <c r="H41" s="72">
        <v>-18.426277206675799</v>
      </c>
      <c r="I41" s="71">
        <v>9362.5344000000005</v>
      </c>
      <c r="J41" s="72">
        <v>7.36488737205657</v>
      </c>
      <c r="K41" s="71">
        <v>10495.225899999999</v>
      </c>
      <c r="L41" s="72">
        <v>6.7346457594376901</v>
      </c>
      <c r="M41" s="72">
        <v>-0.107924451630908</v>
      </c>
      <c r="N41" s="71">
        <v>4288229.0602000002</v>
      </c>
      <c r="O41" s="71">
        <v>54049304.9287</v>
      </c>
      <c r="P41" s="71">
        <v>230</v>
      </c>
      <c r="Q41" s="71">
        <v>175</v>
      </c>
      <c r="R41" s="72">
        <v>31.428571428571399</v>
      </c>
      <c r="S41" s="71">
        <v>552.71274695652198</v>
      </c>
      <c r="T41" s="71">
        <v>641.29426057142905</v>
      </c>
      <c r="U41" s="73">
        <v>-16.0266818709493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239890.35029999999</v>
      </c>
      <c r="E42" s="71">
        <v>260941.18479999999</v>
      </c>
      <c r="F42" s="72">
        <v>91.932728244437698</v>
      </c>
      <c r="G42" s="71">
        <v>302617.39970000001</v>
      </c>
      <c r="H42" s="72">
        <v>-20.7281701125528</v>
      </c>
      <c r="I42" s="71">
        <v>14654.947</v>
      </c>
      <c r="J42" s="72">
        <v>6.1090189670709698</v>
      </c>
      <c r="K42" s="71">
        <v>19480.353800000001</v>
      </c>
      <c r="L42" s="72">
        <v>6.4372880803654597</v>
      </c>
      <c r="M42" s="72">
        <v>-0.24770632245909199</v>
      </c>
      <c r="N42" s="71">
        <v>8053889.6009999998</v>
      </c>
      <c r="O42" s="71">
        <v>134050915.73639999</v>
      </c>
      <c r="P42" s="71">
        <v>1328</v>
      </c>
      <c r="Q42" s="71">
        <v>1454</v>
      </c>
      <c r="R42" s="72">
        <v>-8.6657496561210507</v>
      </c>
      <c r="S42" s="71">
        <v>180.64032402108401</v>
      </c>
      <c r="T42" s="71">
        <v>182.83656719394801</v>
      </c>
      <c r="U42" s="73">
        <v>-1.2158100273375501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61602.64</v>
      </c>
      <c r="E43" s="71">
        <v>43065.414499999999</v>
      </c>
      <c r="F43" s="72">
        <v>143.04434478390999</v>
      </c>
      <c r="G43" s="71">
        <v>57158.13</v>
      </c>
      <c r="H43" s="72">
        <v>7.7758142192545501</v>
      </c>
      <c r="I43" s="71">
        <v>-2571.2600000000002</v>
      </c>
      <c r="J43" s="72">
        <v>-4.1739444932879497</v>
      </c>
      <c r="K43" s="71">
        <v>-6161.58</v>
      </c>
      <c r="L43" s="72">
        <v>-10.779883806555601</v>
      </c>
      <c r="M43" s="72">
        <v>-0.58269469843773802</v>
      </c>
      <c r="N43" s="71">
        <v>4778419.54</v>
      </c>
      <c r="O43" s="71">
        <v>57153415.859999999</v>
      </c>
      <c r="P43" s="71">
        <v>57</v>
      </c>
      <c r="Q43" s="71">
        <v>55</v>
      </c>
      <c r="R43" s="72">
        <v>3.6363636363636398</v>
      </c>
      <c r="S43" s="71">
        <v>1080.74807017544</v>
      </c>
      <c r="T43" s="71">
        <v>1159.05145454545</v>
      </c>
      <c r="U43" s="73">
        <v>-7.2452948592639999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27508.560000000001</v>
      </c>
      <c r="E44" s="71">
        <v>8796.4097000000002</v>
      </c>
      <c r="F44" s="72">
        <v>312.72486091683498</v>
      </c>
      <c r="G44" s="71">
        <v>52258.16</v>
      </c>
      <c r="H44" s="72">
        <v>-47.360259144217899</v>
      </c>
      <c r="I44" s="71">
        <v>3223.7</v>
      </c>
      <c r="J44" s="72">
        <v>11.7188976813036</v>
      </c>
      <c r="K44" s="71">
        <v>6579.71</v>
      </c>
      <c r="L44" s="72">
        <v>12.5907800810438</v>
      </c>
      <c r="M44" s="72">
        <v>-0.51005439449459</v>
      </c>
      <c r="N44" s="71">
        <v>1865336</v>
      </c>
      <c r="O44" s="71">
        <v>22709757.25</v>
      </c>
      <c r="P44" s="71">
        <v>32</v>
      </c>
      <c r="Q44" s="71">
        <v>32</v>
      </c>
      <c r="R44" s="72">
        <v>0</v>
      </c>
      <c r="S44" s="71">
        <v>859.64250000000004</v>
      </c>
      <c r="T44" s="71">
        <v>948.71906249999995</v>
      </c>
      <c r="U44" s="73">
        <v>-10.362047304548099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14707.945599999999</v>
      </c>
      <c r="E45" s="77"/>
      <c r="F45" s="77"/>
      <c r="G45" s="76">
        <v>11024.5761</v>
      </c>
      <c r="H45" s="78">
        <v>33.410531766386903</v>
      </c>
      <c r="I45" s="76">
        <v>2024.8214</v>
      </c>
      <c r="J45" s="78">
        <v>13.766854019367599</v>
      </c>
      <c r="K45" s="76">
        <v>1210.8214</v>
      </c>
      <c r="L45" s="78">
        <v>10.982929311903399</v>
      </c>
      <c r="M45" s="78">
        <v>0.67227090634506503</v>
      </c>
      <c r="N45" s="76">
        <v>550347.24750000006</v>
      </c>
      <c r="O45" s="76">
        <v>7308417.2079999996</v>
      </c>
      <c r="P45" s="76">
        <v>27</v>
      </c>
      <c r="Q45" s="76">
        <v>25</v>
      </c>
      <c r="R45" s="78">
        <v>8.0000000000000107</v>
      </c>
      <c r="S45" s="76">
        <v>544.73872592592602</v>
      </c>
      <c r="T45" s="76">
        <v>703.47659199999998</v>
      </c>
      <c r="U45" s="79">
        <v>-29.140183820097899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41:C41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45:C45"/>
    <mergeCell ref="B37:C37"/>
    <mergeCell ref="B38:C38"/>
    <mergeCell ref="B39:C39"/>
    <mergeCell ref="B40:C40"/>
    <mergeCell ref="B25:C25"/>
    <mergeCell ref="B26:C26"/>
    <mergeCell ref="B27:C27"/>
    <mergeCell ref="B18:C1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49288</v>
      </c>
      <c r="D2" s="32">
        <v>448143.38567093998</v>
      </c>
      <c r="E2" s="32">
        <v>319318.90430854697</v>
      </c>
      <c r="F2" s="32">
        <v>128824.48136239299</v>
      </c>
      <c r="G2" s="32">
        <v>319318.90430854697</v>
      </c>
      <c r="H2" s="32">
        <v>0.28746264138100103</v>
      </c>
    </row>
    <row r="3" spans="1:8" ht="14.25" x14ac:dyDescent="0.2">
      <c r="A3" s="32">
        <v>2</v>
      </c>
      <c r="B3" s="33">
        <v>13</v>
      </c>
      <c r="C3" s="32">
        <v>6669</v>
      </c>
      <c r="D3" s="32">
        <v>59767.143133855199</v>
      </c>
      <c r="E3" s="32">
        <v>45374.508801255601</v>
      </c>
      <c r="F3" s="32">
        <v>14392.6343325997</v>
      </c>
      <c r="G3" s="32">
        <v>45374.508801255601</v>
      </c>
      <c r="H3" s="32">
        <v>0.240811816960462</v>
      </c>
    </row>
    <row r="4" spans="1:8" ht="14.25" x14ac:dyDescent="0.2">
      <c r="A4" s="32">
        <v>3</v>
      </c>
      <c r="B4" s="33">
        <v>14</v>
      </c>
      <c r="C4" s="32">
        <v>95241</v>
      </c>
      <c r="D4" s="32">
        <v>82617.831497435895</v>
      </c>
      <c r="E4" s="32">
        <v>57377.894412820497</v>
      </c>
      <c r="F4" s="32">
        <v>25239.937084615402</v>
      </c>
      <c r="G4" s="32">
        <v>57377.894412820497</v>
      </c>
      <c r="H4" s="32">
        <v>0.30550229444594801</v>
      </c>
    </row>
    <row r="5" spans="1:8" ht="14.25" x14ac:dyDescent="0.2">
      <c r="A5" s="32">
        <v>4</v>
      </c>
      <c r="B5" s="33">
        <v>15</v>
      </c>
      <c r="C5" s="32">
        <v>2334</v>
      </c>
      <c r="D5" s="32">
        <v>33469.9610888889</v>
      </c>
      <c r="E5" s="32">
        <v>25270.413626495701</v>
      </c>
      <c r="F5" s="32">
        <v>8199.5474623931605</v>
      </c>
      <c r="G5" s="32">
        <v>25270.413626495701</v>
      </c>
      <c r="H5" s="32">
        <v>0.24498228248957199</v>
      </c>
    </row>
    <row r="6" spans="1:8" ht="14.25" x14ac:dyDescent="0.2">
      <c r="A6" s="32">
        <v>5</v>
      </c>
      <c r="B6" s="33">
        <v>16</v>
      </c>
      <c r="C6" s="32">
        <v>2662</v>
      </c>
      <c r="D6" s="32">
        <v>116835.131168376</v>
      </c>
      <c r="E6" s="32">
        <v>90964.931173504301</v>
      </c>
      <c r="F6" s="32">
        <v>25870.1999948718</v>
      </c>
      <c r="G6" s="32">
        <v>90964.931173504301</v>
      </c>
      <c r="H6" s="32">
        <v>0.22142483802743501</v>
      </c>
    </row>
    <row r="7" spans="1:8" ht="14.25" x14ac:dyDescent="0.2">
      <c r="A7" s="32">
        <v>6</v>
      </c>
      <c r="B7" s="33">
        <v>17</v>
      </c>
      <c r="C7" s="32">
        <v>12754</v>
      </c>
      <c r="D7" s="32">
        <v>189886.07999145301</v>
      </c>
      <c r="E7" s="32">
        <v>130241.48434102599</v>
      </c>
      <c r="F7" s="32">
        <v>59644.5956504274</v>
      </c>
      <c r="G7" s="32">
        <v>130241.48434102599</v>
      </c>
      <c r="H7" s="32">
        <v>0.314107256588329</v>
      </c>
    </row>
    <row r="8" spans="1:8" ht="14.25" x14ac:dyDescent="0.2">
      <c r="A8" s="32">
        <v>7</v>
      </c>
      <c r="B8" s="33">
        <v>18</v>
      </c>
      <c r="C8" s="32">
        <v>54332</v>
      </c>
      <c r="D8" s="32">
        <v>119855.21074017099</v>
      </c>
      <c r="E8" s="32">
        <v>93206.392611111107</v>
      </c>
      <c r="F8" s="32">
        <v>26648.8181290598</v>
      </c>
      <c r="G8" s="32">
        <v>93206.392611111107</v>
      </c>
      <c r="H8" s="32">
        <v>0.222341756895582</v>
      </c>
    </row>
    <row r="9" spans="1:8" ht="14.25" x14ac:dyDescent="0.2">
      <c r="A9" s="32">
        <v>8</v>
      </c>
      <c r="B9" s="33">
        <v>19</v>
      </c>
      <c r="C9" s="32">
        <v>12198</v>
      </c>
      <c r="D9" s="32">
        <v>52390.1508769231</v>
      </c>
      <c r="E9" s="32">
        <v>41494.180993162401</v>
      </c>
      <c r="F9" s="32">
        <v>10895.969883760699</v>
      </c>
      <c r="G9" s="32">
        <v>41494.180993162401</v>
      </c>
      <c r="H9" s="32">
        <v>0.207977448077176</v>
      </c>
    </row>
    <row r="10" spans="1:8" ht="14.25" x14ac:dyDescent="0.2">
      <c r="A10" s="32">
        <v>9</v>
      </c>
      <c r="B10" s="33">
        <v>21</v>
      </c>
      <c r="C10" s="32">
        <v>171539</v>
      </c>
      <c r="D10" s="32">
        <v>789928.39840683795</v>
      </c>
      <c r="E10" s="32">
        <v>754251.35642905999</v>
      </c>
      <c r="F10" s="32">
        <v>35677.041977777801</v>
      </c>
      <c r="G10" s="32">
        <v>754251.35642905999</v>
      </c>
      <c r="H10" s="35">
        <v>4.5164906148117703E-2</v>
      </c>
    </row>
    <row r="11" spans="1:8" ht="14.25" x14ac:dyDescent="0.2">
      <c r="A11" s="32">
        <v>10</v>
      </c>
      <c r="B11" s="33">
        <v>22</v>
      </c>
      <c r="C11" s="32">
        <v>123504.235</v>
      </c>
      <c r="D11" s="32">
        <v>1918660.42435556</v>
      </c>
      <c r="E11" s="32">
        <v>1803692.6876658101</v>
      </c>
      <c r="F11" s="32">
        <v>114967.73668974399</v>
      </c>
      <c r="G11" s="32">
        <v>1803692.6876658101</v>
      </c>
      <c r="H11" s="32">
        <v>5.9920836032441402E-2</v>
      </c>
    </row>
    <row r="12" spans="1:8" ht="14.25" x14ac:dyDescent="0.2">
      <c r="A12" s="32">
        <v>11</v>
      </c>
      <c r="B12" s="33">
        <v>23</v>
      </c>
      <c r="C12" s="32">
        <v>114199.054</v>
      </c>
      <c r="D12" s="32">
        <v>1009238.9780453</v>
      </c>
      <c r="E12" s="32">
        <v>860166.26686581201</v>
      </c>
      <c r="F12" s="32">
        <v>149072.711179487</v>
      </c>
      <c r="G12" s="32">
        <v>860166.26686581201</v>
      </c>
      <c r="H12" s="32">
        <v>0.14770803984226999</v>
      </c>
    </row>
    <row r="13" spans="1:8" ht="14.25" x14ac:dyDescent="0.2">
      <c r="A13" s="32">
        <v>12</v>
      </c>
      <c r="B13" s="33">
        <v>24</v>
      </c>
      <c r="C13" s="32">
        <v>32429</v>
      </c>
      <c r="D13" s="32">
        <v>442846.02383931598</v>
      </c>
      <c r="E13" s="32">
        <v>411935.78603846201</v>
      </c>
      <c r="F13" s="32">
        <v>30910.237800854698</v>
      </c>
      <c r="G13" s="32">
        <v>411935.78603846201</v>
      </c>
      <c r="H13" s="32">
        <v>6.9799063640391401E-2</v>
      </c>
    </row>
    <row r="14" spans="1:8" ht="14.25" x14ac:dyDescent="0.2">
      <c r="A14" s="32">
        <v>13</v>
      </c>
      <c r="B14" s="33">
        <v>25</v>
      </c>
      <c r="C14" s="32">
        <v>71579</v>
      </c>
      <c r="D14" s="32">
        <v>927029.26780000003</v>
      </c>
      <c r="E14" s="32">
        <v>851804.16769999999</v>
      </c>
      <c r="F14" s="32">
        <v>75225.100099999996</v>
      </c>
      <c r="G14" s="32">
        <v>851804.16769999999</v>
      </c>
      <c r="H14" s="32">
        <v>8.1146413293424993E-2</v>
      </c>
    </row>
    <row r="15" spans="1:8" ht="14.25" x14ac:dyDescent="0.2">
      <c r="A15" s="32">
        <v>14</v>
      </c>
      <c r="B15" s="33">
        <v>26</v>
      </c>
      <c r="C15" s="32">
        <v>46410</v>
      </c>
      <c r="D15" s="32">
        <v>273444.40465400502</v>
      </c>
      <c r="E15" s="32">
        <v>230664.341140504</v>
      </c>
      <c r="F15" s="32">
        <v>42780.063513501198</v>
      </c>
      <c r="G15" s="32">
        <v>230664.341140504</v>
      </c>
      <c r="H15" s="32">
        <v>0.15644885316864199</v>
      </c>
    </row>
    <row r="16" spans="1:8" ht="14.25" x14ac:dyDescent="0.2">
      <c r="A16" s="32">
        <v>15</v>
      </c>
      <c r="B16" s="33">
        <v>27</v>
      </c>
      <c r="C16" s="32">
        <v>133062.22899999999</v>
      </c>
      <c r="D16" s="32">
        <v>1012016.63473333</v>
      </c>
      <c r="E16" s="32">
        <v>903296.03430000006</v>
      </c>
      <c r="F16" s="32">
        <v>108720.60043333301</v>
      </c>
      <c r="G16" s="32">
        <v>903296.03430000006</v>
      </c>
      <c r="H16" s="32">
        <v>0.107429657479871</v>
      </c>
    </row>
    <row r="17" spans="1:8" ht="14.25" x14ac:dyDescent="0.2">
      <c r="A17" s="32">
        <v>16</v>
      </c>
      <c r="B17" s="33">
        <v>29</v>
      </c>
      <c r="C17" s="32">
        <v>144884.20000000001</v>
      </c>
      <c r="D17" s="32">
        <v>1980797.55595299</v>
      </c>
      <c r="E17" s="32">
        <v>1767043.5258931599</v>
      </c>
      <c r="F17" s="32">
        <v>213754.03005982901</v>
      </c>
      <c r="G17" s="32">
        <v>1767043.5258931599</v>
      </c>
      <c r="H17" s="32">
        <v>0.10791311278501101</v>
      </c>
    </row>
    <row r="18" spans="1:8" ht="14.25" x14ac:dyDescent="0.2">
      <c r="A18" s="32">
        <v>17</v>
      </c>
      <c r="B18" s="33">
        <v>31</v>
      </c>
      <c r="C18" s="32">
        <v>21876.606</v>
      </c>
      <c r="D18" s="32">
        <v>210755.358325112</v>
      </c>
      <c r="E18" s="32">
        <v>180396.55524262501</v>
      </c>
      <c r="F18" s="32">
        <v>30358.8030824866</v>
      </c>
      <c r="G18" s="32">
        <v>180396.55524262501</v>
      </c>
      <c r="H18" s="32">
        <v>0.14404759776335099</v>
      </c>
    </row>
    <row r="19" spans="1:8" ht="14.25" x14ac:dyDescent="0.2">
      <c r="A19" s="32">
        <v>18</v>
      </c>
      <c r="B19" s="33">
        <v>32</v>
      </c>
      <c r="C19" s="32">
        <v>18922.964</v>
      </c>
      <c r="D19" s="32">
        <v>282382.27086238598</v>
      </c>
      <c r="E19" s="32">
        <v>253288.549224749</v>
      </c>
      <c r="F19" s="32">
        <v>29093.7216376365</v>
      </c>
      <c r="G19" s="32">
        <v>253288.549224749</v>
      </c>
      <c r="H19" s="32">
        <v>0.103029561837524</v>
      </c>
    </row>
    <row r="20" spans="1:8" ht="14.25" x14ac:dyDescent="0.2">
      <c r="A20" s="32">
        <v>19</v>
      </c>
      <c r="B20" s="33">
        <v>33</v>
      </c>
      <c r="C20" s="32">
        <v>37043.711000000003</v>
      </c>
      <c r="D20" s="32">
        <v>496547.52423561801</v>
      </c>
      <c r="E20" s="32">
        <v>398965.59128152102</v>
      </c>
      <c r="F20" s="32">
        <v>97581.932954096104</v>
      </c>
      <c r="G20" s="32">
        <v>398965.59128152102</v>
      </c>
      <c r="H20" s="32">
        <v>0.19652083273260301</v>
      </c>
    </row>
    <row r="21" spans="1:8" ht="14.25" x14ac:dyDescent="0.2">
      <c r="A21" s="32">
        <v>20</v>
      </c>
      <c r="B21" s="33">
        <v>34</v>
      </c>
      <c r="C21" s="32">
        <v>44354.898000000001</v>
      </c>
      <c r="D21" s="32">
        <v>244645.230745957</v>
      </c>
      <c r="E21" s="32">
        <v>177934.46018910001</v>
      </c>
      <c r="F21" s="32">
        <v>66710.770556856907</v>
      </c>
      <c r="G21" s="32">
        <v>177934.46018910001</v>
      </c>
      <c r="H21" s="32">
        <v>0.272683715735829</v>
      </c>
    </row>
    <row r="22" spans="1:8" ht="14.25" x14ac:dyDescent="0.2">
      <c r="A22" s="32">
        <v>21</v>
      </c>
      <c r="B22" s="33">
        <v>35</v>
      </c>
      <c r="C22" s="32">
        <v>30021.281999999999</v>
      </c>
      <c r="D22" s="32">
        <v>887992.09265132702</v>
      </c>
      <c r="E22" s="32">
        <v>836758.68053539796</v>
      </c>
      <c r="F22" s="32">
        <v>51233.412115929197</v>
      </c>
      <c r="G22" s="32">
        <v>836758.68053539796</v>
      </c>
      <c r="H22" s="32">
        <v>5.7695797676484702E-2</v>
      </c>
    </row>
    <row r="23" spans="1:8" ht="14.25" x14ac:dyDescent="0.2">
      <c r="A23" s="32">
        <v>22</v>
      </c>
      <c r="B23" s="33">
        <v>36</v>
      </c>
      <c r="C23" s="32">
        <v>117767.485</v>
      </c>
      <c r="D23" s="32">
        <v>616511.41023539798</v>
      </c>
      <c r="E23" s="32">
        <v>519946.10116822697</v>
      </c>
      <c r="F23" s="32">
        <v>96565.3090671713</v>
      </c>
      <c r="G23" s="32">
        <v>519946.10116822697</v>
      </c>
      <c r="H23" s="32">
        <v>0.156631827836407</v>
      </c>
    </row>
    <row r="24" spans="1:8" ht="14.25" x14ac:dyDescent="0.2">
      <c r="A24" s="32">
        <v>23</v>
      </c>
      <c r="B24" s="33">
        <v>37</v>
      </c>
      <c r="C24" s="32">
        <v>129325.951</v>
      </c>
      <c r="D24" s="32">
        <v>982979.058584071</v>
      </c>
      <c r="E24" s="32">
        <v>869005.24641372997</v>
      </c>
      <c r="F24" s="32">
        <v>113973.812170341</v>
      </c>
      <c r="G24" s="32">
        <v>869005.24641372997</v>
      </c>
      <c r="H24" s="32">
        <v>0.115947345139289</v>
      </c>
    </row>
    <row r="25" spans="1:8" ht="14.25" x14ac:dyDescent="0.2">
      <c r="A25" s="32">
        <v>24</v>
      </c>
      <c r="B25" s="33">
        <v>38</v>
      </c>
      <c r="C25" s="32">
        <v>136897.14600000001</v>
      </c>
      <c r="D25" s="32">
        <v>698646.901823894</v>
      </c>
      <c r="E25" s="32">
        <v>665985.34622920398</v>
      </c>
      <c r="F25" s="32">
        <v>32661.5555946903</v>
      </c>
      <c r="G25" s="32">
        <v>665985.34622920398</v>
      </c>
      <c r="H25" s="32">
        <v>4.6749732245893801E-2</v>
      </c>
    </row>
    <row r="26" spans="1:8" ht="14.25" x14ac:dyDescent="0.2">
      <c r="A26" s="32">
        <v>25</v>
      </c>
      <c r="B26" s="33">
        <v>39</v>
      </c>
      <c r="C26" s="32">
        <v>52061.749000000003</v>
      </c>
      <c r="D26" s="32">
        <v>80014.183369026505</v>
      </c>
      <c r="E26" s="32">
        <v>58917.7019079975</v>
      </c>
      <c r="F26" s="32">
        <v>21096.4814610291</v>
      </c>
      <c r="G26" s="32">
        <v>58917.7019079975</v>
      </c>
      <c r="H26" s="32">
        <v>0.26365927355318802</v>
      </c>
    </row>
    <row r="27" spans="1:8" ht="14.25" x14ac:dyDescent="0.2">
      <c r="A27" s="32">
        <v>26</v>
      </c>
      <c r="B27" s="33">
        <v>42</v>
      </c>
      <c r="C27" s="32">
        <v>8154.3220000000001</v>
      </c>
      <c r="D27" s="32">
        <v>139000.85140000001</v>
      </c>
      <c r="E27" s="32">
        <v>119850.3385</v>
      </c>
      <c r="F27" s="32">
        <v>19150.512900000002</v>
      </c>
      <c r="G27" s="32">
        <v>119850.3385</v>
      </c>
      <c r="H27" s="32">
        <v>0.13777263021857999</v>
      </c>
    </row>
    <row r="28" spans="1:8" ht="14.25" x14ac:dyDescent="0.2">
      <c r="A28" s="32">
        <v>27</v>
      </c>
      <c r="B28" s="33">
        <v>75</v>
      </c>
      <c r="C28" s="32">
        <v>432</v>
      </c>
      <c r="D28" s="32">
        <v>127123.931623932</v>
      </c>
      <c r="E28" s="32">
        <v>117761.397435897</v>
      </c>
      <c r="F28" s="32">
        <v>9362.5341880341894</v>
      </c>
      <c r="G28" s="32">
        <v>117761.397435897</v>
      </c>
      <c r="H28" s="32">
        <v>7.3648872155175293E-2</v>
      </c>
    </row>
    <row r="29" spans="1:8" ht="14.25" x14ac:dyDescent="0.2">
      <c r="A29" s="32">
        <v>28</v>
      </c>
      <c r="B29" s="33">
        <v>76</v>
      </c>
      <c r="C29" s="32">
        <v>1366</v>
      </c>
      <c r="D29" s="32">
        <v>239890.34475470099</v>
      </c>
      <c r="E29" s="32">
        <v>225235.402717094</v>
      </c>
      <c r="F29" s="32">
        <v>14654.942037606799</v>
      </c>
      <c r="G29" s="32">
        <v>225235.402717094</v>
      </c>
      <c r="H29" s="32">
        <v>6.10901703967794E-2</v>
      </c>
    </row>
    <row r="30" spans="1:8" ht="14.25" x14ac:dyDescent="0.2">
      <c r="A30" s="32">
        <v>29</v>
      </c>
      <c r="B30" s="33">
        <v>99</v>
      </c>
      <c r="C30" s="32">
        <v>30</v>
      </c>
      <c r="D30" s="32">
        <v>14707.945692458999</v>
      </c>
      <c r="E30" s="32">
        <v>12683.1240148249</v>
      </c>
      <c r="F30" s="32">
        <v>2024.8216776340701</v>
      </c>
      <c r="G30" s="32">
        <v>12683.1240148249</v>
      </c>
      <c r="H30" s="32">
        <v>0.13766855820471399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6">
        <v>70</v>
      </c>
      <c r="C32" s="37">
        <v>43</v>
      </c>
      <c r="D32" s="37">
        <v>102724.81</v>
      </c>
      <c r="E32" s="37">
        <v>93280.24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66</v>
      </c>
      <c r="D33" s="37">
        <v>122812.01</v>
      </c>
      <c r="E33" s="37">
        <v>138232.54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3</v>
      </c>
      <c r="D34" s="37">
        <v>4954.71</v>
      </c>
      <c r="E34" s="37">
        <v>5049.58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33</v>
      </c>
      <c r="D35" s="37">
        <v>53717.98</v>
      </c>
      <c r="E35" s="37">
        <v>62099.21</v>
      </c>
      <c r="F35" s="32"/>
      <c r="G35" s="32"/>
      <c r="H35" s="32"/>
    </row>
    <row r="36" spans="1:8" ht="14.25" x14ac:dyDescent="0.2">
      <c r="A36" s="32"/>
      <c r="B36" s="36">
        <v>74</v>
      </c>
      <c r="C36" s="37">
        <v>35</v>
      </c>
      <c r="D36" s="37">
        <v>46.14</v>
      </c>
      <c r="E36" s="37">
        <v>46.14</v>
      </c>
      <c r="F36" s="32"/>
      <c r="G36" s="32"/>
      <c r="H36" s="32"/>
    </row>
    <row r="37" spans="1:8" ht="14.25" x14ac:dyDescent="0.2">
      <c r="A37" s="32"/>
      <c r="B37" s="36">
        <v>77</v>
      </c>
      <c r="C37" s="37">
        <v>45</v>
      </c>
      <c r="D37" s="37">
        <v>61602.64</v>
      </c>
      <c r="E37" s="37">
        <v>64173.9</v>
      </c>
      <c r="F37" s="32"/>
      <c r="G37" s="32"/>
      <c r="H37" s="32"/>
    </row>
    <row r="38" spans="1:8" ht="14.25" x14ac:dyDescent="0.2">
      <c r="A38" s="32"/>
      <c r="B38" s="36">
        <v>78</v>
      </c>
      <c r="C38" s="37">
        <v>32</v>
      </c>
      <c r="D38" s="37">
        <v>27508.560000000001</v>
      </c>
      <c r="E38" s="37">
        <v>24284.86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2015-09-23T00:24:59Z</dcterms:modified>
</cp:coreProperties>
</file>