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<sst xmlns="http://schemas.openxmlformats.org/spreadsheetml/2006/main" count="117" uniqueCount="75">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</sst>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0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10" activePane="bottomRight" state="frozen"/>
      <selection pane="topRight" activeCell="B1" sqref="B1"/>
      <selection pane="bottomLeft" activeCell="A4" sqref="A4"/>
      <selection pane="bottomRight" activeCell="K28" sqref="K28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2" t="s">
        <v>4</v>
      </c>
      <c r="D2" s="42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3" t="s">
        <v>5</v>
      </c>
      <c r="B3" s="43"/>
      <c r="C3" s="43"/>
      <c r="D3" s="43"/>
      <c r="E3" s="15">
        <f>SUM(E4:E40)</f>
        <v>19977298.098800007</v>
      </c>
      <c r="F3" s="25">
        <f>RA!I7</f>
        <v>2373715.4616999999</v>
      </c>
      <c r="G3" s="16">
        <f>SUM(G4:G40)</f>
        <v>17603582.637099996</v>
      </c>
      <c r="H3" s="27">
        <f>RA!J7</f>
        <v>11.8820645813088</v>
      </c>
      <c r="I3" s="20">
        <f>SUM(I4:I40)</f>
        <v>19977302.884298176</v>
      </c>
      <c r="J3" s="21">
        <f>SUM(J4:J40)</f>
        <v>17603582.578138527</v>
      </c>
      <c r="K3" s="22">
        <f>E3-I3</f>
        <v>-4.7854981683194637</v>
      </c>
      <c r="L3" s="22">
        <f>G3-J3</f>
        <v>5.8961469680070877E-2</v>
      </c>
    </row>
    <row r="4" spans="1:13" x14ac:dyDescent="0.15">
      <c r="A4" s="44">
        <f>RA!A8</f>
        <v>42270</v>
      </c>
      <c r="B4" s="12">
        <v>12</v>
      </c>
      <c r="C4" s="41" t="s">
        <v>6</v>
      </c>
      <c r="D4" s="41"/>
      <c r="E4" s="15">
        <f>VLOOKUP(C4,RA!B8:D36,3,0)</f>
        <v>492093.1287</v>
      </c>
      <c r="F4" s="25">
        <f>VLOOKUP(C4,RA!B8:I39,8,0)</f>
        <v>128384.6272</v>
      </c>
      <c r="G4" s="16">
        <f t="shared" ref="G4:G40" si="0">E4-F4</f>
        <v>363708.50150000001</v>
      </c>
      <c r="H4" s="27">
        <f>RA!J8</f>
        <v>26.089498046673299</v>
      </c>
      <c r="I4" s="20">
        <f>VLOOKUP(B4,RMS!B:D,3,FALSE)</f>
        <v>492093.78038717899</v>
      </c>
      <c r="J4" s="21">
        <f>VLOOKUP(B4,RMS!B:E,4,FALSE)</f>
        <v>363708.51269743597</v>
      </c>
      <c r="K4" s="22">
        <f t="shared" ref="K4:K40" si="1">E4-I4</f>
        <v>-0.65168717899359763</v>
      </c>
      <c r="L4" s="22">
        <f t="shared" ref="L4:L40" si="2">G4-J4</f>
        <v>-1.1197435960639268E-2</v>
      </c>
    </row>
    <row r="5" spans="1:13" x14ac:dyDescent="0.15">
      <c r="A5" s="44"/>
      <c r="B5" s="12">
        <v>13</v>
      </c>
      <c r="C5" s="41" t="s">
        <v>7</v>
      </c>
      <c r="D5" s="41"/>
      <c r="E5" s="15">
        <f>VLOOKUP(C5,RA!B8:D37,3,0)</f>
        <v>62326.007299999997</v>
      </c>
      <c r="F5" s="25">
        <f>VLOOKUP(C5,RA!B9:I40,8,0)</f>
        <v>15141.7125</v>
      </c>
      <c r="G5" s="16">
        <f t="shared" si="0"/>
        <v>47184.294799999996</v>
      </c>
      <c r="H5" s="27">
        <f>RA!J9</f>
        <v>24.294372696002899</v>
      </c>
      <c r="I5" s="20">
        <f>VLOOKUP(B5,RMS!B:D,3,FALSE)</f>
        <v>62326.0587793964</v>
      </c>
      <c r="J5" s="21">
        <f>VLOOKUP(B5,RMS!B:E,4,FALSE)</f>
        <v>47184.300758384401</v>
      </c>
      <c r="K5" s="22">
        <f t="shared" si="1"/>
        <v>-5.1479396403010469E-2</v>
      </c>
      <c r="L5" s="22">
        <f t="shared" si="2"/>
        <v>-5.9583844049484469E-3</v>
      </c>
      <c r="M5" s="34"/>
    </row>
    <row r="6" spans="1:13" x14ac:dyDescent="0.15">
      <c r="A6" s="44"/>
      <c r="B6" s="12">
        <v>14</v>
      </c>
      <c r="C6" s="41" t="s">
        <v>8</v>
      </c>
      <c r="D6" s="41"/>
      <c r="E6" s="15">
        <f>VLOOKUP(C6,RA!B10:D38,3,0)</f>
        <v>91212.277600000001</v>
      </c>
      <c r="F6" s="25">
        <f>VLOOKUP(C6,RA!B10:I41,8,0)</f>
        <v>24997.851500000001</v>
      </c>
      <c r="G6" s="16">
        <f t="shared" si="0"/>
        <v>66214.426099999997</v>
      </c>
      <c r="H6" s="27">
        <f>RA!J10</f>
        <v>27.4062353860134</v>
      </c>
      <c r="I6" s="20">
        <f>VLOOKUP(B6,RMS!B:D,3,FALSE)</f>
        <v>91214.072531623897</v>
      </c>
      <c r="J6" s="21">
        <f>VLOOKUP(B6,RMS!B:E,4,FALSE)</f>
        <v>66214.426242735004</v>
      </c>
      <c r="K6" s="22">
        <f>E6-I6</f>
        <v>-1.7949316238955362</v>
      </c>
      <c r="L6" s="22">
        <f t="shared" si="2"/>
        <v>-1.4273500710260123E-4</v>
      </c>
      <c r="M6" s="34"/>
    </row>
    <row r="7" spans="1:13" x14ac:dyDescent="0.15">
      <c r="A7" s="44"/>
      <c r="B7" s="12">
        <v>15</v>
      </c>
      <c r="C7" s="41" t="s">
        <v>9</v>
      </c>
      <c r="D7" s="41"/>
      <c r="E7" s="15">
        <f>VLOOKUP(C7,RA!B10:D39,3,0)</f>
        <v>38618.272599999997</v>
      </c>
      <c r="F7" s="25">
        <f>VLOOKUP(C7,RA!B11:I42,8,0)</f>
        <v>9296.9117000000006</v>
      </c>
      <c r="G7" s="16">
        <f t="shared" si="0"/>
        <v>29321.360899999996</v>
      </c>
      <c r="H7" s="27">
        <f>RA!J11</f>
        <v>24.073867301874099</v>
      </c>
      <c r="I7" s="20">
        <f>VLOOKUP(B7,RMS!B:D,3,FALSE)</f>
        <v>38618.303206837598</v>
      </c>
      <c r="J7" s="21">
        <f>VLOOKUP(B7,RMS!B:E,4,FALSE)</f>
        <v>29321.3604376068</v>
      </c>
      <c r="K7" s="22">
        <f t="shared" si="1"/>
        <v>-3.0606837601226289E-2</v>
      </c>
      <c r="L7" s="22">
        <f t="shared" si="2"/>
        <v>4.6239319635787979E-4</v>
      </c>
      <c r="M7" s="34"/>
    </row>
    <row r="8" spans="1:13" x14ac:dyDescent="0.15">
      <c r="A8" s="44"/>
      <c r="B8" s="12">
        <v>16</v>
      </c>
      <c r="C8" s="41" t="s">
        <v>10</v>
      </c>
      <c r="D8" s="41"/>
      <c r="E8" s="15">
        <f>VLOOKUP(C8,RA!B12:D39,3,0)</f>
        <v>176045.2187</v>
      </c>
      <c r="F8" s="25">
        <f>VLOOKUP(C8,RA!B12:I43,8,0)</f>
        <v>34540.494400000003</v>
      </c>
      <c r="G8" s="16">
        <f t="shared" si="0"/>
        <v>141504.7243</v>
      </c>
      <c r="H8" s="27">
        <f>RA!J12</f>
        <v>19.620239990079298</v>
      </c>
      <c r="I8" s="20">
        <f>VLOOKUP(B8,RMS!B:D,3,FALSE)</f>
        <v>176045.21729230799</v>
      </c>
      <c r="J8" s="21">
        <f>VLOOKUP(B8,RMS!B:E,4,FALSE)</f>
        <v>141504.72582905999</v>
      </c>
      <c r="K8" s="22">
        <f t="shared" si="1"/>
        <v>1.4076920051593333E-3</v>
      </c>
      <c r="L8" s="22">
        <f t="shared" si="2"/>
        <v>-1.5290599840227515E-3</v>
      </c>
      <c r="M8" s="34"/>
    </row>
    <row r="9" spans="1:13" x14ac:dyDescent="0.15">
      <c r="A9" s="44"/>
      <c r="B9" s="12">
        <v>17</v>
      </c>
      <c r="C9" s="41" t="s">
        <v>11</v>
      </c>
      <c r="D9" s="41"/>
      <c r="E9" s="15">
        <f>VLOOKUP(C9,RA!B12:D40,3,0)</f>
        <v>202113.30910000001</v>
      </c>
      <c r="F9" s="25">
        <f>VLOOKUP(C9,RA!B13:I44,8,0)</f>
        <v>63287.136599999998</v>
      </c>
      <c r="G9" s="16">
        <f t="shared" si="0"/>
        <v>138826.17250000002</v>
      </c>
      <c r="H9" s="27">
        <f>RA!J13</f>
        <v>31.312701217853601</v>
      </c>
      <c r="I9" s="20">
        <f>VLOOKUP(B9,RMS!B:D,3,FALSE)</f>
        <v>202113.50247008499</v>
      </c>
      <c r="J9" s="21">
        <f>VLOOKUP(B9,RMS!B:E,4,FALSE)</f>
        <v>138826.170205128</v>
      </c>
      <c r="K9" s="22">
        <f t="shared" si="1"/>
        <v>-0.19337008497677743</v>
      </c>
      <c r="L9" s="22">
        <f t="shared" si="2"/>
        <v>2.2948720143176615E-3</v>
      </c>
      <c r="M9" s="34"/>
    </row>
    <row r="10" spans="1:13" x14ac:dyDescent="0.15">
      <c r="A10" s="44"/>
      <c r="B10" s="12">
        <v>18</v>
      </c>
      <c r="C10" s="41" t="s">
        <v>12</v>
      </c>
      <c r="D10" s="41"/>
      <c r="E10" s="15">
        <f>VLOOKUP(C10,RA!B14:D41,3,0)</f>
        <v>127281.3395</v>
      </c>
      <c r="F10" s="25">
        <f>VLOOKUP(C10,RA!B14:I45,8,0)</f>
        <v>27457.314399999999</v>
      </c>
      <c r="G10" s="16">
        <f t="shared" si="0"/>
        <v>99824.025099999999</v>
      </c>
      <c r="H10" s="27">
        <f>RA!J14</f>
        <v>21.5721444383448</v>
      </c>
      <c r="I10" s="20">
        <f>VLOOKUP(B10,RMS!B:D,3,FALSE)</f>
        <v>127281.346325641</v>
      </c>
      <c r="J10" s="21">
        <f>VLOOKUP(B10,RMS!B:E,4,FALSE)</f>
        <v>99824.026362393197</v>
      </c>
      <c r="K10" s="22">
        <f t="shared" si="1"/>
        <v>-6.8256410013418645E-3</v>
      </c>
      <c r="L10" s="22">
        <f t="shared" si="2"/>
        <v>-1.2623931979760528E-3</v>
      </c>
      <c r="M10" s="34"/>
    </row>
    <row r="11" spans="1:13" x14ac:dyDescent="0.15">
      <c r="A11" s="44"/>
      <c r="B11" s="12">
        <v>19</v>
      </c>
      <c r="C11" s="41" t="s">
        <v>13</v>
      </c>
      <c r="D11" s="41"/>
      <c r="E11" s="15">
        <f>VLOOKUP(C11,RA!B14:D42,3,0)</f>
        <v>60909.980300000003</v>
      </c>
      <c r="F11" s="25">
        <f>VLOOKUP(C11,RA!B15:I46,8,0)</f>
        <v>10585.272300000001</v>
      </c>
      <c r="G11" s="16">
        <f t="shared" si="0"/>
        <v>50324.707999999999</v>
      </c>
      <c r="H11" s="27">
        <f>RA!J15</f>
        <v>17.378551508085099</v>
      </c>
      <c r="I11" s="20">
        <f>VLOOKUP(B11,RMS!B:D,3,FALSE)</f>
        <v>60910.006438461503</v>
      </c>
      <c r="J11" s="21">
        <f>VLOOKUP(B11,RMS!B:E,4,FALSE)</f>
        <v>50324.7078410256</v>
      </c>
      <c r="K11" s="22">
        <f t="shared" si="1"/>
        <v>-2.6138461500522681E-2</v>
      </c>
      <c r="L11" s="22">
        <f t="shared" si="2"/>
        <v>1.5897439880063757E-4</v>
      </c>
      <c r="M11" s="34"/>
    </row>
    <row r="12" spans="1:13" x14ac:dyDescent="0.15">
      <c r="A12" s="44"/>
      <c r="B12" s="12">
        <v>21</v>
      </c>
      <c r="C12" s="41" t="s">
        <v>14</v>
      </c>
      <c r="D12" s="41"/>
      <c r="E12" s="15">
        <f>VLOOKUP(C12,RA!B16:D43,3,0)</f>
        <v>897846.89190000005</v>
      </c>
      <c r="F12" s="25">
        <f>VLOOKUP(C12,RA!B16:I47,8,0)</f>
        <v>19758.713599999999</v>
      </c>
      <c r="G12" s="16">
        <f t="shared" si="0"/>
        <v>878088.17830000003</v>
      </c>
      <c r="H12" s="27">
        <f>RA!J16</f>
        <v>2.2006773959184902</v>
      </c>
      <c r="I12" s="20">
        <f>VLOOKUP(B12,RMS!B:D,3,FALSE)</f>
        <v>897846.60683760699</v>
      </c>
      <c r="J12" s="21">
        <f>VLOOKUP(B12,RMS!B:E,4,FALSE)</f>
        <v>878088.17827179504</v>
      </c>
      <c r="K12" s="22">
        <f t="shared" si="1"/>
        <v>0.28506239305716008</v>
      </c>
      <c r="L12" s="22">
        <f t="shared" si="2"/>
        <v>2.820498775690794E-5</v>
      </c>
      <c r="M12" s="34"/>
    </row>
    <row r="13" spans="1:13" x14ac:dyDescent="0.15">
      <c r="A13" s="44"/>
      <c r="B13" s="12">
        <v>22</v>
      </c>
      <c r="C13" s="41" t="s">
        <v>15</v>
      </c>
      <c r="D13" s="41"/>
      <c r="E13" s="15">
        <f>VLOOKUP(C13,RA!B16:D44,3,0)</f>
        <v>2338981.6510999999</v>
      </c>
      <c r="F13" s="25">
        <f>VLOOKUP(C13,RA!B17:I48,8,0)</f>
        <v>128357.90029999999</v>
      </c>
      <c r="G13" s="16">
        <f t="shared" si="0"/>
        <v>2210623.7508</v>
      </c>
      <c r="H13" s="27">
        <f>RA!J17</f>
        <v>5.48776858679651</v>
      </c>
      <c r="I13" s="20">
        <f>VLOOKUP(B13,RMS!B:D,3,FALSE)</f>
        <v>2338981.4914683802</v>
      </c>
      <c r="J13" s="21">
        <f>VLOOKUP(B13,RMS!B:E,4,FALSE)</f>
        <v>2210623.7470726501</v>
      </c>
      <c r="K13" s="22">
        <f t="shared" si="1"/>
        <v>0.15963161969557405</v>
      </c>
      <c r="L13" s="22">
        <f t="shared" si="2"/>
        <v>3.7273499183356762E-3</v>
      </c>
      <c r="M13" s="34"/>
    </row>
    <row r="14" spans="1:13" x14ac:dyDescent="0.15">
      <c r="A14" s="44"/>
      <c r="B14" s="12">
        <v>23</v>
      </c>
      <c r="C14" s="41" t="s">
        <v>16</v>
      </c>
      <c r="D14" s="41"/>
      <c r="E14" s="15">
        <f>VLOOKUP(C14,RA!B18:D45,3,0)</f>
        <v>1117439.5896000001</v>
      </c>
      <c r="F14" s="25">
        <f>VLOOKUP(C14,RA!B18:I49,8,0)</f>
        <v>167676.5582</v>
      </c>
      <c r="G14" s="16">
        <f t="shared" si="0"/>
        <v>949763.03140000009</v>
      </c>
      <c r="H14" s="27">
        <f>RA!J18</f>
        <v>15.005424880285601</v>
      </c>
      <c r="I14" s="20">
        <f>VLOOKUP(B14,RMS!B:D,3,FALSE)</f>
        <v>1117439.4650880301</v>
      </c>
      <c r="J14" s="21">
        <f>VLOOKUP(B14,RMS!B:E,4,FALSE)</f>
        <v>949763.03870000003</v>
      </c>
      <c r="K14" s="22">
        <f t="shared" si="1"/>
        <v>0.1245119699742645</v>
      </c>
      <c r="L14" s="22">
        <f t="shared" si="2"/>
        <v>-7.2999999392777681E-3</v>
      </c>
      <c r="M14" s="34"/>
    </row>
    <row r="15" spans="1:13" x14ac:dyDescent="0.15">
      <c r="A15" s="44"/>
      <c r="B15" s="12">
        <v>24</v>
      </c>
      <c r="C15" s="41" t="s">
        <v>17</v>
      </c>
      <c r="D15" s="41"/>
      <c r="E15" s="15">
        <f>VLOOKUP(C15,RA!B18:D46,3,0)</f>
        <v>739495.08790000004</v>
      </c>
      <c r="F15" s="25">
        <f>VLOOKUP(C15,RA!B19:I50,8,0)</f>
        <v>15320.947399999999</v>
      </c>
      <c r="G15" s="16">
        <f t="shared" si="0"/>
        <v>724174.1405000001</v>
      </c>
      <c r="H15" s="27">
        <f>RA!J19</f>
        <v>2.0718119228496898</v>
      </c>
      <c r="I15" s="20">
        <f>VLOOKUP(B15,RMS!B:D,3,FALSE)</f>
        <v>739494.96618034202</v>
      </c>
      <c r="J15" s="21">
        <f>VLOOKUP(B15,RMS!B:E,4,FALSE)</f>
        <v>724174.13953931595</v>
      </c>
      <c r="K15" s="22">
        <f t="shared" si="1"/>
        <v>0.12171965802554041</v>
      </c>
      <c r="L15" s="22">
        <f t="shared" si="2"/>
        <v>9.6068414859473705E-4</v>
      </c>
      <c r="M15" s="34"/>
    </row>
    <row r="16" spans="1:13" x14ac:dyDescent="0.15">
      <c r="A16" s="44"/>
      <c r="B16" s="12">
        <v>25</v>
      </c>
      <c r="C16" s="41" t="s">
        <v>18</v>
      </c>
      <c r="D16" s="41"/>
      <c r="E16" s="15">
        <f>VLOOKUP(C16,RA!B20:D47,3,0)</f>
        <v>1298984.4853000001</v>
      </c>
      <c r="F16" s="25">
        <f>VLOOKUP(C16,RA!B20:I51,8,0)</f>
        <v>87756.930200000003</v>
      </c>
      <c r="G16" s="16">
        <f t="shared" si="0"/>
        <v>1211227.5551</v>
      </c>
      <c r="H16" s="27">
        <f>RA!J20</f>
        <v>6.7558104960531997</v>
      </c>
      <c r="I16" s="20">
        <f>VLOOKUP(B16,RMS!B:D,3,FALSE)</f>
        <v>1298984.6876999999</v>
      </c>
      <c r="J16" s="21">
        <f>VLOOKUP(B16,RMS!B:E,4,FALSE)</f>
        <v>1211227.5551</v>
      </c>
      <c r="K16" s="22">
        <f t="shared" si="1"/>
        <v>-0.20239999983459711</v>
      </c>
      <c r="L16" s="22">
        <f t="shared" si="2"/>
        <v>0</v>
      </c>
      <c r="M16" s="34"/>
    </row>
    <row r="17" spans="1:13" x14ac:dyDescent="0.15">
      <c r="A17" s="44"/>
      <c r="B17" s="12">
        <v>26</v>
      </c>
      <c r="C17" s="41" t="s">
        <v>19</v>
      </c>
      <c r="D17" s="41"/>
      <c r="E17" s="15">
        <f>VLOOKUP(C17,RA!B20:D48,3,0)</f>
        <v>424953.99900000001</v>
      </c>
      <c r="F17" s="25">
        <f>VLOOKUP(C17,RA!B21:I52,8,0)</f>
        <v>17225.250100000001</v>
      </c>
      <c r="G17" s="16">
        <f t="shared" si="0"/>
        <v>407728.74890000001</v>
      </c>
      <c r="H17" s="27">
        <f>RA!J21</f>
        <v>4.0534387582031002</v>
      </c>
      <c r="I17" s="20">
        <f>VLOOKUP(B17,RMS!B:D,3,FALSE)</f>
        <v>424953.04591924202</v>
      </c>
      <c r="J17" s="21">
        <f>VLOOKUP(B17,RMS!B:E,4,FALSE)</f>
        <v>407728.74891443201</v>
      </c>
      <c r="K17" s="22">
        <f t="shared" si="1"/>
        <v>0.95308075798675418</v>
      </c>
      <c r="L17" s="22">
        <f t="shared" si="2"/>
        <v>-1.4432007446885109E-5</v>
      </c>
      <c r="M17" s="34"/>
    </row>
    <row r="18" spans="1:13" x14ac:dyDescent="0.15">
      <c r="A18" s="44"/>
      <c r="B18" s="12">
        <v>27</v>
      </c>
      <c r="C18" s="41" t="s">
        <v>20</v>
      </c>
      <c r="D18" s="41"/>
      <c r="E18" s="15">
        <f>VLOOKUP(C18,RA!B22:D49,3,0)</f>
        <v>1084765.8069</v>
      </c>
      <c r="F18" s="25">
        <f>VLOOKUP(C18,RA!B22:I53,8,0)</f>
        <v>106006.8847</v>
      </c>
      <c r="G18" s="16">
        <f t="shared" si="0"/>
        <v>978758.92219999991</v>
      </c>
      <c r="H18" s="27">
        <f>RA!J22</f>
        <v>9.7723291078783401</v>
      </c>
      <c r="I18" s="20">
        <f>VLOOKUP(B18,RMS!B:D,3,FALSE)</f>
        <v>1084766.8396999999</v>
      </c>
      <c r="J18" s="21">
        <f>VLOOKUP(B18,RMS!B:E,4,FALSE)</f>
        <v>978758.9203</v>
      </c>
      <c r="K18" s="22">
        <f t="shared" si="1"/>
        <v>-1.0327999999281019</v>
      </c>
      <c r="L18" s="22">
        <f t="shared" si="2"/>
        <v>1.8999999156221747E-3</v>
      </c>
      <c r="M18" s="34"/>
    </row>
    <row r="19" spans="1:13" x14ac:dyDescent="0.15">
      <c r="A19" s="44"/>
      <c r="B19" s="12">
        <v>29</v>
      </c>
      <c r="C19" s="41" t="s">
        <v>21</v>
      </c>
      <c r="D19" s="41"/>
      <c r="E19" s="15">
        <f>VLOOKUP(C19,RA!B22:D50,3,0)</f>
        <v>4393119.0135000004</v>
      </c>
      <c r="F19" s="25">
        <f>VLOOKUP(C19,RA!B23:I54,8,0)</f>
        <v>946672.23970000003</v>
      </c>
      <c r="G19" s="16">
        <f t="shared" si="0"/>
        <v>3446446.7738000005</v>
      </c>
      <c r="H19" s="27">
        <f>RA!J23</f>
        <v>21.548977771621701</v>
      </c>
      <c r="I19" s="20">
        <f>VLOOKUP(B19,RMS!B:D,3,FALSE)</f>
        <v>4393121.2733273497</v>
      </c>
      <c r="J19" s="21">
        <f>VLOOKUP(B19,RMS!B:E,4,FALSE)</f>
        <v>3446446.8023854699</v>
      </c>
      <c r="K19" s="22">
        <f t="shared" si="1"/>
        <v>-2.2598273493349552</v>
      </c>
      <c r="L19" s="22">
        <f t="shared" si="2"/>
        <v>-2.8585469350218773E-2</v>
      </c>
      <c r="M19" s="34"/>
    </row>
    <row r="20" spans="1:13" x14ac:dyDescent="0.15">
      <c r="A20" s="44"/>
      <c r="B20" s="12">
        <v>31</v>
      </c>
      <c r="C20" s="41" t="s">
        <v>22</v>
      </c>
      <c r="D20" s="41"/>
      <c r="E20" s="15">
        <f>VLOOKUP(C20,RA!B24:D51,3,0)</f>
        <v>284091.12400000001</v>
      </c>
      <c r="F20" s="25">
        <f>VLOOKUP(C20,RA!B24:I55,8,0)</f>
        <v>38782.805999999997</v>
      </c>
      <c r="G20" s="16">
        <f t="shared" si="0"/>
        <v>245308.31800000003</v>
      </c>
      <c r="H20" s="27">
        <f>RA!J24</f>
        <v>13.651537384885</v>
      </c>
      <c r="I20" s="20">
        <f>VLOOKUP(B20,RMS!B:D,3,FALSE)</f>
        <v>284091.17812753998</v>
      </c>
      <c r="J20" s="21">
        <f>VLOOKUP(B20,RMS!B:E,4,FALSE)</f>
        <v>245308.30723178</v>
      </c>
      <c r="K20" s="22">
        <f t="shared" si="1"/>
        <v>-5.4127539973706007E-2</v>
      </c>
      <c r="L20" s="22">
        <f t="shared" si="2"/>
        <v>1.0768220032332465E-2</v>
      </c>
      <c r="M20" s="34"/>
    </row>
    <row r="21" spans="1:13" x14ac:dyDescent="0.15">
      <c r="A21" s="44"/>
      <c r="B21" s="12">
        <v>32</v>
      </c>
      <c r="C21" s="41" t="s">
        <v>23</v>
      </c>
      <c r="D21" s="41"/>
      <c r="E21" s="15">
        <f>VLOOKUP(C21,RA!B24:D52,3,0)</f>
        <v>285012.5062</v>
      </c>
      <c r="F21" s="25">
        <f>VLOOKUP(C21,RA!B25:I56,8,0)</f>
        <v>20971.147700000001</v>
      </c>
      <c r="G21" s="16">
        <f t="shared" si="0"/>
        <v>264041.35849999997</v>
      </c>
      <c r="H21" s="27">
        <f>RA!J25</f>
        <v>7.3579745603458004</v>
      </c>
      <c r="I21" s="20">
        <f>VLOOKUP(B21,RMS!B:D,3,FALSE)</f>
        <v>285012.51045236399</v>
      </c>
      <c r="J21" s="21">
        <f>VLOOKUP(B21,RMS!B:E,4,FALSE)</f>
        <v>264041.30463866401</v>
      </c>
      <c r="K21" s="22">
        <f t="shared" si="1"/>
        <v>-4.2523639858700335E-3</v>
      </c>
      <c r="L21" s="22">
        <f t="shared" si="2"/>
        <v>5.3861335967667401E-2</v>
      </c>
      <c r="M21" s="34"/>
    </row>
    <row r="22" spans="1:13" x14ac:dyDescent="0.15">
      <c r="A22" s="44"/>
      <c r="B22" s="12">
        <v>33</v>
      </c>
      <c r="C22" s="41" t="s">
        <v>24</v>
      </c>
      <c r="D22" s="41"/>
      <c r="E22" s="15">
        <f>VLOOKUP(C22,RA!B26:D53,3,0)</f>
        <v>505559.98440000002</v>
      </c>
      <c r="F22" s="25">
        <f>VLOOKUP(C22,RA!B26:I57,8,0)</f>
        <v>96444.6342</v>
      </c>
      <c r="G22" s="16">
        <f t="shared" si="0"/>
        <v>409115.35019999999</v>
      </c>
      <c r="H22" s="27">
        <f>RA!J26</f>
        <v>19.076793491569699</v>
      </c>
      <c r="I22" s="20">
        <f>VLOOKUP(B22,RMS!B:D,3,FALSE)</f>
        <v>505559.96184895199</v>
      </c>
      <c r="J22" s="21">
        <f>VLOOKUP(B22,RMS!B:E,4,FALSE)</f>
        <v>409115.34136706201</v>
      </c>
      <c r="K22" s="22">
        <f t="shared" si="1"/>
        <v>2.2551048023160547E-2</v>
      </c>
      <c r="L22" s="22">
        <f t="shared" si="2"/>
        <v>8.8329379796050489E-3</v>
      </c>
      <c r="M22" s="34"/>
    </row>
    <row r="23" spans="1:13" x14ac:dyDescent="0.15">
      <c r="A23" s="44"/>
      <c r="B23" s="12">
        <v>34</v>
      </c>
      <c r="C23" s="41" t="s">
        <v>25</v>
      </c>
      <c r="D23" s="41"/>
      <c r="E23" s="15">
        <f>VLOOKUP(C23,RA!B26:D54,3,0)</f>
        <v>325924.92709999997</v>
      </c>
      <c r="F23" s="25">
        <f>VLOOKUP(C23,RA!B27:I58,8,0)</f>
        <v>78244.561400000006</v>
      </c>
      <c r="G23" s="16">
        <f t="shared" si="0"/>
        <v>247680.36569999997</v>
      </c>
      <c r="H23" s="27">
        <f>RA!J27</f>
        <v>24.006927637048499</v>
      </c>
      <c r="I23" s="20">
        <f>VLOOKUP(B23,RMS!B:D,3,FALSE)</f>
        <v>325924.69859460002</v>
      </c>
      <c r="J23" s="21">
        <f>VLOOKUP(B23,RMS!B:E,4,FALSE)</f>
        <v>247680.365565844</v>
      </c>
      <c r="K23" s="22">
        <f t="shared" si="1"/>
        <v>0.22850539995124564</v>
      </c>
      <c r="L23" s="22">
        <f t="shared" si="2"/>
        <v>1.3415596913546324E-4</v>
      </c>
      <c r="M23" s="34"/>
    </row>
    <row r="24" spans="1:13" x14ac:dyDescent="0.15">
      <c r="A24" s="44"/>
      <c r="B24" s="12">
        <v>35</v>
      </c>
      <c r="C24" s="41" t="s">
        <v>26</v>
      </c>
      <c r="D24" s="41"/>
      <c r="E24" s="15">
        <f>VLOOKUP(C24,RA!B28:D55,3,0)</f>
        <v>995751.15740000003</v>
      </c>
      <c r="F24" s="25">
        <f>VLOOKUP(C24,RA!B28:I59,8,0)</f>
        <v>45545.017699999997</v>
      </c>
      <c r="G24" s="16">
        <f t="shared" si="0"/>
        <v>950206.13970000006</v>
      </c>
      <c r="H24" s="27">
        <f>RA!J28</f>
        <v>4.5739357028639898</v>
      </c>
      <c r="I24" s="20">
        <f>VLOOKUP(B24,RMS!B:D,3,FALSE)</f>
        <v>995751.156638938</v>
      </c>
      <c r="J24" s="21">
        <f>VLOOKUP(B24,RMS!B:E,4,FALSE)</f>
        <v>950206.15807168104</v>
      </c>
      <c r="K24" s="22">
        <f t="shared" si="1"/>
        <v>7.6106202322989702E-4</v>
      </c>
      <c r="L24" s="22">
        <f t="shared" si="2"/>
        <v>-1.8371680984273553E-2</v>
      </c>
      <c r="M24" s="34"/>
    </row>
    <row r="25" spans="1:13" x14ac:dyDescent="0.15">
      <c r="A25" s="44"/>
      <c r="B25" s="12">
        <v>36</v>
      </c>
      <c r="C25" s="41" t="s">
        <v>27</v>
      </c>
      <c r="D25" s="41"/>
      <c r="E25" s="15">
        <f>VLOOKUP(C25,RA!B28:D56,3,0)</f>
        <v>753759.76419999998</v>
      </c>
      <c r="F25" s="25">
        <f>VLOOKUP(C25,RA!B29:I60,8,0)</f>
        <v>101585.91680000001</v>
      </c>
      <c r="G25" s="16">
        <f t="shared" si="0"/>
        <v>652173.84739999997</v>
      </c>
      <c r="H25" s="27">
        <f>RA!J29</f>
        <v>13.4772273109878</v>
      </c>
      <c r="I25" s="20">
        <f>VLOOKUP(B25,RMS!B:D,3,FALSE)</f>
        <v>753760.22048672603</v>
      </c>
      <c r="J25" s="21">
        <f>VLOOKUP(B25,RMS!B:E,4,FALSE)</f>
        <v>652173.82636553003</v>
      </c>
      <c r="K25" s="22">
        <f t="shared" si="1"/>
        <v>-0.45628672605380416</v>
      </c>
      <c r="L25" s="22">
        <f t="shared" si="2"/>
        <v>2.1034469944424927E-2</v>
      </c>
      <c r="M25" s="34"/>
    </row>
    <row r="26" spans="1:13" x14ac:dyDescent="0.15">
      <c r="A26" s="44"/>
      <c r="B26" s="12">
        <v>37</v>
      </c>
      <c r="C26" s="41" t="s">
        <v>74</v>
      </c>
      <c r="D26" s="41"/>
      <c r="E26" s="15">
        <f>VLOOKUP(C26,RA!B30:D57,3,0)</f>
        <v>1122844.2172000001</v>
      </c>
      <c r="F26" s="25">
        <f>VLOOKUP(C26,RA!B30:I61,8,0)</f>
        <v>111893.311</v>
      </c>
      <c r="G26" s="16">
        <f t="shared" si="0"/>
        <v>1010950.9062000001</v>
      </c>
      <c r="H26" s="27">
        <f>RA!J30</f>
        <v>9.9651678555218197</v>
      </c>
      <c r="I26" s="20">
        <f>VLOOKUP(B26,RMS!B:D,3,FALSE)</f>
        <v>1122844.33390973</v>
      </c>
      <c r="J26" s="21">
        <f>VLOOKUP(B26,RMS!B:E,4,FALSE)</f>
        <v>1010950.8958237401</v>
      </c>
      <c r="K26" s="22">
        <f t="shared" si="1"/>
        <v>-0.11670972988940775</v>
      </c>
      <c r="L26" s="22">
        <f t="shared" si="2"/>
        <v>1.0376260033808649E-2</v>
      </c>
      <c r="M26" s="34"/>
    </row>
    <row r="27" spans="1:13" x14ac:dyDescent="0.15">
      <c r="A27" s="44"/>
      <c r="B27" s="12">
        <v>38</v>
      </c>
      <c r="C27" s="41" t="s">
        <v>29</v>
      </c>
      <c r="D27" s="41"/>
      <c r="E27" s="15">
        <f>VLOOKUP(C27,RA!B30:D58,3,0)</f>
        <v>921692.9031</v>
      </c>
      <c r="F27" s="25">
        <f>VLOOKUP(C27,RA!B31:I62,8,0)</f>
        <v>27251.5795</v>
      </c>
      <c r="G27" s="16">
        <f t="shared" si="0"/>
        <v>894441.3236</v>
      </c>
      <c r="H27" s="27">
        <f>RA!J31</f>
        <v>2.95668757005101</v>
      </c>
      <c r="I27" s="20">
        <f>VLOOKUP(B27,RMS!B:D,3,FALSE)</f>
        <v>921692.75515221199</v>
      </c>
      <c r="J27" s="21">
        <f>VLOOKUP(B27,RMS!B:E,4,FALSE)</f>
        <v>894441.31252566399</v>
      </c>
      <c r="K27" s="22">
        <f t="shared" si="1"/>
        <v>0.14794778800569475</v>
      </c>
      <c r="L27" s="22">
        <f t="shared" si="2"/>
        <v>1.107433601282537E-2</v>
      </c>
      <c r="M27" s="34"/>
    </row>
    <row r="28" spans="1:13" x14ac:dyDescent="0.15">
      <c r="A28" s="44"/>
      <c r="B28" s="12">
        <v>39</v>
      </c>
      <c r="C28" s="41" t="s">
        <v>30</v>
      </c>
      <c r="D28" s="41"/>
      <c r="E28" s="15">
        <f>VLOOKUP(C28,RA!B32:D59,3,0)</f>
        <v>90122.997099999993</v>
      </c>
      <c r="F28" s="25">
        <f>VLOOKUP(C28,RA!B32:I63,8,0)</f>
        <v>22380.829600000001</v>
      </c>
      <c r="G28" s="16">
        <f t="shared" si="0"/>
        <v>67742.167499999996</v>
      </c>
      <c r="H28" s="27">
        <f>RA!J32</f>
        <v>24.833649923078301</v>
      </c>
      <c r="I28" s="20">
        <f>VLOOKUP(B28,RMS!B:D,3,FALSE)</f>
        <v>90122.951818236106</v>
      </c>
      <c r="J28" s="21">
        <f>VLOOKUP(B28,RMS!B:E,4,FALSE)</f>
        <v>67742.165819037793</v>
      </c>
      <c r="K28" s="22">
        <f t="shared" si="1"/>
        <v>4.5281763887032866E-2</v>
      </c>
      <c r="L28" s="22">
        <f t="shared" si="2"/>
        <v>1.680962202954106E-3</v>
      </c>
      <c r="M28" s="34"/>
    </row>
    <row r="29" spans="1:13" x14ac:dyDescent="0.15">
      <c r="A29" s="44"/>
      <c r="B29" s="12">
        <v>40</v>
      </c>
      <c r="C29" s="41" t="s">
        <v>31</v>
      </c>
      <c r="D29" s="41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4"/>
      <c r="B30" s="12">
        <v>42</v>
      </c>
      <c r="C30" s="41" t="s">
        <v>32</v>
      </c>
      <c r="D30" s="41"/>
      <c r="E30" s="15">
        <f>VLOOKUP(C30,RA!B34:D62,3,0)</f>
        <v>226180.0165</v>
      </c>
      <c r="F30" s="25">
        <f>VLOOKUP(C30,RA!B34:I66,8,0)</f>
        <v>20525.900099999999</v>
      </c>
      <c r="G30" s="16">
        <f t="shared" si="0"/>
        <v>205654.1164</v>
      </c>
      <c r="H30" s="27">
        <f>RA!J34</f>
        <v>0</v>
      </c>
      <c r="I30" s="20">
        <f>VLOOKUP(B30,RMS!B:D,3,FALSE)</f>
        <v>226180.0159</v>
      </c>
      <c r="J30" s="21">
        <f>VLOOKUP(B30,RMS!B:E,4,FALSE)</f>
        <v>205654.11079999999</v>
      </c>
      <c r="K30" s="22">
        <f t="shared" si="1"/>
        <v>5.9999999939464033E-4</v>
      </c>
      <c r="L30" s="22">
        <f t="shared" si="2"/>
        <v>5.6000000040512532E-3</v>
      </c>
      <c r="M30" s="34"/>
    </row>
    <row r="31" spans="1:13" s="38" customFormat="1" ht="12" thickBot="1" x14ac:dyDescent="0.2">
      <c r="A31" s="44"/>
      <c r="B31" s="12">
        <v>70</v>
      </c>
      <c r="C31" s="45" t="s">
        <v>70</v>
      </c>
      <c r="D31" s="46"/>
      <c r="E31" s="15">
        <f>VLOOKUP(C31,RA!B35:D63,3,0)</f>
        <v>210343.64</v>
      </c>
      <c r="F31" s="25">
        <f>VLOOKUP(C31,RA!B35:I67,8,0)</f>
        <v>17538.82</v>
      </c>
      <c r="G31" s="16">
        <f t="shared" si="0"/>
        <v>192804.82</v>
      </c>
      <c r="H31" s="27">
        <f>RA!J35</f>
        <v>9.0750281203556291</v>
      </c>
      <c r="I31" s="20">
        <f>VLOOKUP(B31,RMS!B:D,3,FALSE)</f>
        <v>210343.64</v>
      </c>
      <c r="J31" s="21">
        <f>VLOOKUP(B31,RMS!B:E,4,FALSE)</f>
        <v>192804.82</v>
      </c>
      <c r="K31" s="22">
        <f t="shared" si="1"/>
        <v>0</v>
      </c>
      <c r="L31" s="22">
        <f t="shared" si="2"/>
        <v>0</v>
      </c>
    </row>
    <row r="32" spans="1:13" x14ac:dyDescent="0.15">
      <c r="A32" s="44"/>
      <c r="B32" s="12">
        <v>71</v>
      </c>
      <c r="C32" s="41" t="s">
        <v>36</v>
      </c>
      <c r="D32" s="41"/>
      <c r="E32" s="15">
        <f>VLOOKUP(C32,RA!B34:D63,3,0)</f>
        <v>158438.54999999999</v>
      </c>
      <c r="F32" s="25">
        <f>VLOOKUP(C32,RA!B34:I67,8,0)</f>
        <v>-17806.95</v>
      </c>
      <c r="G32" s="16">
        <f t="shared" si="0"/>
        <v>176245.5</v>
      </c>
      <c r="H32" s="27">
        <f>RA!J35</f>
        <v>9.0750281203556291</v>
      </c>
      <c r="I32" s="20">
        <f>VLOOKUP(B32,RMS!B:D,3,FALSE)</f>
        <v>158438.54999999999</v>
      </c>
      <c r="J32" s="21">
        <f>VLOOKUP(B32,RMS!B:E,4,FALSE)</f>
        <v>176245.5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4"/>
      <c r="B33" s="12">
        <v>72</v>
      </c>
      <c r="C33" s="41" t="s">
        <v>37</v>
      </c>
      <c r="D33" s="41"/>
      <c r="E33" s="15">
        <f>VLOOKUP(C33,RA!B34:D64,3,0)</f>
        <v>3053.85</v>
      </c>
      <c r="F33" s="25">
        <f>VLOOKUP(C33,RA!B34:I68,8,0)</f>
        <v>1160.69</v>
      </c>
      <c r="G33" s="16">
        <f t="shared" si="0"/>
        <v>1893.1599999999999</v>
      </c>
      <c r="H33" s="27">
        <f>RA!J34</f>
        <v>0</v>
      </c>
      <c r="I33" s="20">
        <f>VLOOKUP(B33,RMS!B:D,3,FALSE)</f>
        <v>3053.85</v>
      </c>
      <c r="J33" s="21">
        <f>VLOOKUP(B33,RMS!B:E,4,FALSE)</f>
        <v>1893.16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4"/>
      <c r="B34" s="12">
        <v>73</v>
      </c>
      <c r="C34" s="41" t="s">
        <v>38</v>
      </c>
      <c r="D34" s="41"/>
      <c r="E34" s="15">
        <f>VLOOKUP(C34,RA!B35:D65,3,0)</f>
        <v>76990.67</v>
      </c>
      <c r="F34" s="25">
        <f>VLOOKUP(C34,RA!B35:I69,8,0)</f>
        <v>-13148.71</v>
      </c>
      <c r="G34" s="16">
        <f t="shared" si="0"/>
        <v>90139.38</v>
      </c>
      <c r="H34" s="27">
        <f>RA!J35</f>
        <v>9.0750281203556291</v>
      </c>
      <c r="I34" s="20">
        <f>VLOOKUP(B34,RMS!B:D,3,FALSE)</f>
        <v>76990.67</v>
      </c>
      <c r="J34" s="21">
        <f>VLOOKUP(B34,RMS!B:E,4,FALSE)</f>
        <v>90139.38</v>
      </c>
      <c r="K34" s="22">
        <f t="shared" si="1"/>
        <v>0</v>
      </c>
      <c r="L34" s="22">
        <f t="shared" si="2"/>
        <v>0</v>
      </c>
      <c r="M34" s="34"/>
    </row>
    <row r="35" spans="1:13" s="38" customFormat="1" x14ac:dyDescent="0.15">
      <c r="A35" s="44"/>
      <c r="B35" s="12">
        <v>74</v>
      </c>
      <c r="C35" s="41" t="s">
        <v>72</v>
      </c>
      <c r="D35" s="41"/>
      <c r="E35" s="15">
        <f>VLOOKUP(C35,RA!B36:D66,3,0)</f>
        <v>-0.85</v>
      </c>
      <c r="F35" s="25">
        <f>VLOOKUP(C35,RA!B36:I70,8,0)</f>
        <v>-0.85</v>
      </c>
      <c r="G35" s="16">
        <f t="shared" si="0"/>
        <v>0</v>
      </c>
      <c r="H35" s="27">
        <f>RA!J36</f>
        <v>8.3381746174973497</v>
      </c>
      <c r="I35" s="20">
        <f>VLOOKUP(B35,RMS!B:D,3,FALSE)</f>
        <v>-0.85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4"/>
      <c r="B36" s="12">
        <v>75</v>
      </c>
      <c r="C36" s="41" t="s">
        <v>33</v>
      </c>
      <c r="D36" s="41"/>
      <c r="E36" s="15">
        <f>VLOOKUP(C36,RA!B8:D66,3,0)</f>
        <v>87452.136700000003</v>
      </c>
      <c r="F36" s="25">
        <f>VLOOKUP(C36,RA!B8:I70,8,0)</f>
        <v>6136.7736000000004</v>
      </c>
      <c r="G36" s="16">
        <f t="shared" si="0"/>
        <v>81315.363100000002</v>
      </c>
      <c r="H36" s="27">
        <f>RA!J36</f>
        <v>8.3381746174973497</v>
      </c>
      <c r="I36" s="20">
        <f>VLOOKUP(B36,RMS!B:D,3,FALSE)</f>
        <v>87452.136752136794</v>
      </c>
      <c r="J36" s="21">
        <f>VLOOKUP(B36,RMS!B:E,4,FALSE)</f>
        <v>81315.363247863206</v>
      </c>
      <c r="K36" s="22">
        <f t="shared" si="1"/>
        <v>-5.2136791055090725E-5</v>
      </c>
      <c r="L36" s="22">
        <f t="shared" si="2"/>
        <v>-1.4786320389248431E-4</v>
      </c>
      <c r="M36" s="34"/>
    </row>
    <row r="37" spans="1:13" x14ac:dyDescent="0.15">
      <c r="A37" s="44"/>
      <c r="B37" s="12">
        <v>76</v>
      </c>
      <c r="C37" s="41" t="s">
        <v>34</v>
      </c>
      <c r="D37" s="41"/>
      <c r="E37" s="15">
        <f>VLOOKUP(C37,RA!B8:D67,3,0)</f>
        <v>251772.74340000001</v>
      </c>
      <c r="F37" s="25">
        <f>VLOOKUP(C37,RA!B8:I71,8,0)</f>
        <v>15367.6023</v>
      </c>
      <c r="G37" s="16">
        <f t="shared" si="0"/>
        <v>236405.14110000001</v>
      </c>
      <c r="H37" s="27">
        <f>RA!J37</f>
        <v>-11.2390261082293</v>
      </c>
      <c r="I37" s="20">
        <f>VLOOKUP(B37,RMS!B:D,3,FALSE)</f>
        <v>251772.73851965801</v>
      </c>
      <c r="J37" s="21">
        <f>VLOOKUP(B37,RMS!B:E,4,FALSE)</f>
        <v>236405.14115470101</v>
      </c>
      <c r="K37" s="22">
        <f t="shared" si="1"/>
        <v>4.8803419922478497E-3</v>
      </c>
      <c r="L37" s="22">
        <f t="shared" si="2"/>
        <v>-5.4700998589396477E-5</v>
      </c>
      <c r="M37" s="34"/>
    </row>
    <row r="38" spans="1:13" x14ac:dyDescent="0.15">
      <c r="A38" s="44"/>
      <c r="B38" s="12">
        <v>77</v>
      </c>
      <c r="C38" s="41" t="s">
        <v>39</v>
      </c>
      <c r="D38" s="41"/>
      <c r="E38" s="15">
        <f>VLOOKUP(C38,RA!B9:D68,3,0)</f>
        <v>66476.11</v>
      </c>
      <c r="F38" s="25">
        <f>VLOOKUP(C38,RA!B9:I72,8,0)</f>
        <v>-10467.59</v>
      </c>
      <c r="G38" s="16">
        <f t="shared" si="0"/>
        <v>76943.7</v>
      </c>
      <c r="H38" s="27">
        <f>RA!J38</f>
        <v>38.007433240008503</v>
      </c>
      <c r="I38" s="20">
        <f>VLOOKUP(B38,RMS!B:D,3,FALSE)</f>
        <v>66476.11</v>
      </c>
      <c r="J38" s="21">
        <f>VLOOKUP(B38,RMS!B:E,4,FALSE)</f>
        <v>76943.7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4"/>
      <c r="B39" s="12">
        <v>78</v>
      </c>
      <c r="C39" s="41" t="s">
        <v>40</v>
      </c>
      <c r="D39" s="41"/>
      <c r="E39" s="15">
        <f>VLOOKUP(C39,RA!B10:D69,3,0)</f>
        <v>53185.51</v>
      </c>
      <c r="F39" s="25">
        <f>VLOOKUP(C39,RA!B10:I73,8,0)</f>
        <v>7305.37</v>
      </c>
      <c r="G39" s="16">
        <f t="shared" si="0"/>
        <v>45880.14</v>
      </c>
      <c r="H39" s="27">
        <f>RA!J39</f>
        <v>-17.078316112848501</v>
      </c>
      <c r="I39" s="20">
        <f>VLOOKUP(B39,RMS!B:D,3,FALSE)</f>
        <v>53185.51</v>
      </c>
      <c r="J39" s="21">
        <f>VLOOKUP(B39,RMS!B:E,4,FALSE)</f>
        <v>45880.14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4"/>
      <c r="B40" s="12">
        <v>99</v>
      </c>
      <c r="C40" s="41" t="s">
        <v>35</v>
      </c>
      <c r="D40" s="41"/>
      <c r="E40" s="15">
        <f>VLOOKUP(C40,RA!B8:D70,3,0)</f>
        <v>12460.0825</v>
      </c>
      <c r="F40" s="25">
        <f>VLOOKUP(C40,RA!B8:I74,8,0)</f>
        <v>1537.857</v>
      </c>
      <c r="G40" s="16">
        <f t="shared" si="0"/>
        <v>10922.2255</v>
      </c>
      <c r="H40" s="27">
        <f>RA!J40</f>
        <v>100</v>
      </c>
      <c r="I40" s="20">
        <f>VLOOKUP(B40,RMS!B:D,3,FALSE)</f>
        <v>12460.082444595701</v>
      </c>
      <c r="J40" s="21">
        <f>VLOOKUP(B40,RMS!B:E,4,FALSE)</f>
        <v>10922.2248695258</v>
      </c>
      <c r="K40" s="22">
        <f t="shared" si="1"/>
        <v>5.5404299928341061E-5</v>
      </c>
      <c r="L40" s="22">
        <f t="shared" si="2"/>
        <v>6.3047420007933397E-4</v>
      </c>
      <c r="M40" s="34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9" customWidth="1"/>
    <col min="2" max="3" width="9" style="39"/>
    <col min="4" max="5" width="11.5" style="39" bestFit="1" customWidth="1"/>
    <col min="6" max="7" width="12.25" style="39" bestFit="1" customWidth="1"/>
    <col min="8" max="8" width="9" style="39"/>
    <col min="9" max="9" width="12.25" style="39" bestFit="1" customWidth="1"/>
    <col min="10" max="10" width="9" style="39"/>
    <col min="11" max="11" width="12.25" style="39" bestFit="1" customWidth="1"/>
    <col min="12" max="12" width="10.5" style="39" bestFit="1" customWidth="1"/>
    <col min="13" max="13" width="12.25" style="39" bestFit="1" customWidth="1"/>
    <col min="14" max="15" width="13.875" style="39" bestFit="1" customWidth="1"/>
    <col min="16" max="16" width="9.25" style="39" bestFit="1" customWidth="1"/>
    <col min="17" max="18" width="10.5" style="39" bestFit="1" customWidth="1"/>
    <col min="19" max="20" width="9" style="39"/>
    <col min="21" max="21" width="10.5" style="39" bestFit="1" customWidth="1"/>
    <col min="22" max="22" width="36" style="39" bestFit="1" customWidth="1"/>
    <col min="23" max="16384" width="9" style="39"/>
  </cols>
  <sheetData>
    <row r="1" spans="1:23" ht="12.75" x14ac:dyDescent="0.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59" t="s">
        <v>46</v>
      </c>
      <c r="W1" s="49"/>
    </row>
    <row r="2" spans="1:23" ht="12.75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59"/>
      <c r="W2" s="49"/>
    </row>
    <row r="3" spans="1:23" ht="23.25" thickBot="1" x14ac:dyDescent="0.2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60" t="s">
        <v>47</v>
      </c>
      <c r="W3" s="49"/>
    </row>
    <row r="4" spans="1:23" ht="15" thickTop="1" thickBot="1" x14ac:dyDescent="0.2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58"/>
      <c r="W4" s="49"/>
    </row>
    <row r="5" spans="1:23" ht="15" thickTop="1" thickBot="1" x14ac:dyDescent="0.25">
      <c r="A5" s="61"/>
      <c r="B5" s="62"/>
      <c r="C5" s="63"/>
      <c r="D5" s="64" t="s">
        <v>0</v>
      </c>
      <c r="E5" s="64" t="s">
        <v>59</v>
      </c>
      <c r="F5" s="64" t="s">
        <v>60</v>
      </c>
      <c r="G5" s="64" t="s">
        <v>48</v>
      </c>
      <c r="H5" s="64" t="s">
        <v>49</v>
      </c>
      <c r="I5" s="64" t="s">
        <v>1</v>
      </c>
      <c r="J5" s="64" t="s">
        <v>2</v>
      </c>
      <c r="K5" s="64" t="s">
        <v>50</v>
      </c>
      <c r="L5" s="64" t="s">
        <v>51</v>
      </c>
      <c r="M5" s="64" t="s">
        <v>52</v>
      </c>
      <c r="N5" s="64" t="s">
        <v>53</v>
      </c>
      <c r="O5" s="64" t="s">
        <v>54</v>
      </c>
      <c r="P5" s="64" t="s">
        <v>61</v>
      </c>
      <c r="Q5" s="64" t="s">
        <v>62</v>
      </c>
      <c r="R5" s="64" t="s">
        <v>55</v>
      </c>
      <c r="S5" s="64" t="s">
        <v>56</v>
      </c>
      <c r="T5" s="64" t="s">
        <v>57</v>
      </c>
      <c r="U5" s="65" t="s">
        <v>58</v>
      </c>
      <c r="V5" s="58"/>
      <c r="W5" s="58"/>
    </row>
    <row r="6" spans="1:23" ht="14.25" thickBot="1" x14ac:dyDescent="0.2">
      <c r="A6" s="66" t="s">
        <v>3</v>
      </c>
      <c r="B6" s="50" t="s">
        <v>4</v>
      </c>
      <c r="C6" s="51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4.25" thickBot="1" x14ac:dyDescent="0.2">
      <c r="A7" s="52" t="s">
        <v>5</v>
      </c>
      <c r="B7" s="53"/>
      <c r="C7" s="54"/>
      <c r="D7" s="68">
        <v>19977298.0988</v>
      </c>
      <c r="E7" s="68">
        <v>15694683.639699999</v>
      </c>
      <c r="F7" s="69">
        <v>127.28703908543299</v>
      </c>
      <c r="G7" s="68">
        <v>13671498.1985</v>
      </c>
      <c r="H7" s="69">
        <v>46.123693312499299</v>
      </c>
      <c r="I7" s="68">
        <v>2373715.4616999999</v>
      </c>
      <c r="J7" s="69">
        <v>11.8820645813088</v>
      </c>
      <c r="K7" s="68">
        <v>1537392.9820999999</v>
      </c>
      <c r="L7" s="69">
        <v>11.2452414488756</v>
      </c>
      <c r="M7" s="69">
        <v>0.54398744454890502</v>
      </c>
      <c r="N7" s="68">
        <v>460592099.60009998</v>
      </c>
      <c r="O7" s="68">
        <v>5829600817.2693005</v>
      </c>
      <c r="P7" s="68">
        <v>876677</v>
      </c>
      <c r="Q7" s="68">
        <v>752488</v>
      </c>
      <c r="R7" s="69">
        <v>16.503784777963201</v>
      </c>
      <c r="S7" s="68">
        <v>22.787523909946302</v>
      </c>
      <c r="T7" s="68">
        <v>19.736509210246499</v>
      </c>
      <c r="U7" s="70">
        <v>13.388969822948001</v>
      </c>
      <c r="V7" s="58"/>
      <c r="W7" s="58"/>
    </row>
    <row r="8" spans="1:23" ht="14.25" thickBot="1" x14ac:dyDescent="0.2">
      <c r="A8" s="55">
        <v>42270</v>
      </c>
      <c r="B8" s="45" t="s">
        <v>6</v>
      </c>
      <c r="C8" s="46"/>
      <c r="D8" s="71">
        <v>492093.1287</v>
      </c>
      <c r="E8" s="71">
        <v>641615.87609999999</v>
      </c>
      <c r="F8" s="72">
        <v>76.695909036905505</v>
      </c>
      <c r="G8" s="71">
        <v>534275.85109999997</v>
      </c>
      <c r="H8" s="72">
        <v>-7.8953076979151797</v>
      </c>
      <c r="I8" s="71">
        <v>128384.6272</v>
      </c>
      <c r="J8" s="72">
        <v>26.089498046673299</v>
      </c>
      <c r="K8" s="71">
        <v>141901.5736</v>
      </c>
      <c r="L8" s="72">
        <v>26.559608357339101</v>
      </c>
      <c r="M8" s="72">
        <v>-9.5255789326919998E-2</v>
      </c>
      <c r="N8" s="71">
        <v>19610985.741599999</v>
      </c>
      <c r="O8" s="71">
        <v>211356205.22420001</v>
      </c>
      <c r="P8" s="71">
        <v>20842</v>
      </c>
      <c r="Q8" s="71">
        <v>18683</v>
      </c>
      <c r="R8" s="72">
        <v>11.5559599636033</v>
      </c>
      <c r="S8" s="71">
        <v>23.610648147970402</v>
      </c>
      <c r="T8" s="71">
        <v>23.986660027832801</v>
      </c>
      <c r="U8" s="73">
        <v>-1.5925521294707401</v>
      </c>
      <c r="V8" s="58"/>
      <c r="W8" s="58"/>
    </row>
    <row r="9" spans="1:23" ht="12" customHeight="1" thickBot="1" x14ac:dyDescent="0.2">
      <c r="A9" s="56"/>
      <c r="B9" s="45" t="s">
        <v>7</v>
      </c>
      <c r="C9" s="46"/>
      <c r="D9" s="71">
        <v>62326.007299999997</v>
      </c>
      <c r="E9" s="71">
        <v>79459.892600000006</v>
      </c>
      <c r="F9" s="72">
        <v>78.437064612896293</v>
      </c>
      <c r="G9" s="71">
        <v>77183.655299999999</v>
      </c>
      <c r="H9" s="72">
        <v>-19.249733563732899</v>
      </c>
      <c r="I9" s="71">
        <v>15141.7125</v>
      </c>
      <c r="J9" s="72">
        <v>24.294372696002899</v>
      </c>
      <c r="K9" s="71">
        <v>17162.934000000001</v>
      </c>
      <c r="L9" s="72">
        <v>22.236487677722099</v>
      </c>
      <c r="M9" s="72">
        <v>-0.117766665070203</v>
      </c>
      <c r="N9" s="71">
        <v>2870629.3561</v>
      </c>
      <c r="O9" s="71">
        <v>34853957.229099996</v>
      </c>
      <c r="P9" s="71">
        <v>3903</v>
      </c>
      <c r="Q9" s="71">
        <v>3669</v>
      </c>
      <c r="R9" s="72">
        <v>6.3777596075224903</v>
      </c>
      <c r="S9" s="71">
        <v>15.9687438636946</v>
      </c>
      <c r="T9" s="71">
        <v>16.289751103842999</v>
      </c>
      <c r="U9" s="73">
        <v>-2.0102222371932101</v>
      </c>
      <c r="V9" s="58"/>
      <c r="W9" s="58"/>
    </row>
    <row r="10" spans="1:23" ht="14.25" thickBot="1" x14ac:dyDescent="0.2">
      <c r="A10" s="56"/>
      <c r="B10" s="45" t="s">
        <v>8</v>
      </c>
      <c r="C10" s="46"/>
      <c r="D10" s="71">
        <v>91212.277600000001</v>
      </c>
      <c r="E10" s="71">
        <v>93147.281900000002</v>
      </c>
      <c r="F10" s="72">
        <v>97.922640080815896</v>
      </c>
      <c r="G10" s="71">
        <v>83600.310100000002</v>
      </c>
      <c r="H10" s="72">
        <v>9.1051905081390299</v>
      </c>
      <c r="I10" s="71">
        <v>24997.851500000001</v>
      </c>
      <c r="J10" s="72">
        <v>27.4062353860134</v>
      </c>
      <c r="K10" s="71">
        <v>22595.236499999999</v>
      </c>
      <c r="L10" s="72">
        <v>27.027694601817</v>
      </c>
      <c r="M10" s="72">
        <v>0.106332810457638</v>
      </c>
      <c r="N10" s="71">
        <v>3696172.2689</v>
      </c>
      <c r="O10" s="71">
        <v>53879760.395900004</v>
      </c>
      <c r="P10" s="71">
        <v>76088</v>
      </c>
      <c r="Q10" s="71">
        <v>67893</v>
      </c>
      <c r="R10" s="72">
        <v>12.070463818066701</v>
      </c>
      <c r="S10" s="71">
        <v>1.19877349384923</v>
      </c>
      <c r="T10" s="71">
        <v>1.21685788520171</v>
      </c>
      <c r="U10" s="73">
        <v>-1.5085745093027401</v>
      </c>
      <c r="V10" s="58"/>
      <c r="W10" s="58"/>
    </row>
    <row r="11" spans="1:23" ht="14.25" thickBot="1" x14ac:dyDescent="0.2">
      <c r="A11" s="56"/>
      <c r="B11" s="45" t="s">
        <v>9</v>
      </c>
      <c r="C11" s="46"/>
      <c r="D11" s="71">
        <v>38618.272599999997</v>
      </c>
      <c r="E11" s="71">
        <v>45868.618300000002</v>
      </c>
      <c r="F11" s="72">
        <v>84.193232827333702</v>
      </c>
      <c r="G11" s="71">
        <v>40481.446300000003</v>
      </c>
      <c r="H11" s="72">
        <v>-4.6025373851328997</v>
      </c>
      <c r="I11" s="71">
        <v>9296.9117000000006</v>
      </c>
      <c r="J11" s="72">
        <v>24.073867301874099</v>
      </c>
      <c r="K11" s="71">
        <v>10067.376399999999</v>
      </c>
      <c r="L11" s="72">
        <v>24.869112445718098</v>
      </c>
      <c r="M11" s="72">
        <v>-7.6530832799694998E-2</v>
      </c>
      <c r="N11" s="71">
        <v>1529148.5634999999</v>
      </c>
      <c r="O11" s="71">
        <v>17573260.9608</v>
      </c>
      <c r="P11" s="71">
        <v>1964</v>
      </c>
      <c r="Q11" s="71">
        <v>1785</v>
      </c>
      <c r="R11" s="72">
        <v>10.0280112044818</v>
      </c>
      <c r="S11" s="71">
        <v>19.663071588594701</v>
      </c>
      <c r="T11" s="71">
        <v>18.7506662184874</v>
      </c>
      <c r="U11" s="73">
        <v>4.6401975703355296</v>
      </c>
      <c r="V11" s="58"/>
      <c r="W11" s="58"/>
    </row>
    <row r="12" spans="1:23" ht="14.25" thickBot="1" x14ac:dyDescent="0.2">
      <c r="A12" s="56"/>
      <c r="B12" s="45" t="s">
        <v>10</v>
      </c>
      <c r="C12" s="46"/>
      <c r="D12" s="71">
        <v>176045.2187</v>
      </c>
      <c r="E12" s="71">
        <v>216991.73639999999</v>
      </c>
      <c r="F12" s="72">
        <v>81.129918411031298</v>
      </c>
      <c r="G12" s="71">
        <v>213077.9081</v>
      </c>
      <c r="H12" s="72">
        <v>-17.379882189673101</v>
      </c>
      <c r="I12" s="71">
        <v>34540.494400000003</v>
      </c>
      <c r="J12" s="72">
        <v>19.620239990079298</v>
      </c>
      <c r="K12" s="71">
        <v>34611.6806</v>
      </c>
      <c r="L12" s="72">
        <v>16.243673925950301</v>
      </c>
      <c r="M12" s="72">
        <v>-2.0567103002789998E-3</v>
      </c>
      <c r="N12" s="71">
        <v>7178096.4301000005</v>
      </c>
      <c r="O12" s="71">
        <v>62813012.748000003</v>
      </c>
      <c r="P12" s="71">
        <v>1552</v>
      </c>
      <c r="Q12" s="71">
        <v>938</v>
      </c>
      <c r="R12" s="72">
        <v>65.458422174840095</v>
      </c>
      <c r="S12" s="71">
        <v>113.431197615979</v>
      </c>
      <c r="T12" s="71">
        <v>124.55770117270799</v>
      </c>
      <c r="U12" s="73">
        <v>-9.8090329561689007</v>
      </c>
      <c r="V12" s="58"/>
      <c r="W12" s="58"/>
    </row>
    <row r="13" spans="1:23" ht="14.25" thickBot="1" x14ac:dyDescent="0.2">
      <c r="A13" s="56"/>
      <c r="B13" s="45" t="s">
        <v>11</v>
      </c>
      <c r="C13" s="46"/>
      <c r="D13" s="71">
        <v>202113.30910000001</v>
      </c>
      <c r="E13" s="71">
        <v>297987.95880000002</v>
      </c>
      <c r="F13" s="72">
        <v>67.825998712804406</v>
      </c>
      <c r="G13" s="71">
        <v>203219.44560000001</v>
      </c>
      <c r="H13" s="72">
        <v>-0.54430642536896801</v>
      </c>
      <c r="I13" s="71">
        <v>63287.136599999998</v>
      </c>
      <c r="J13" s="72">
        <v>31.312701217853601</v>
      </c>
      <c r="K13" s="71">
        <v>62064.800900000002</v>
      </c>
      <c r="L13" s="72">
        <v>30.540778573996899</v>
      </c>
      <c r="M13" s="72">
        <v>1.9694507712503001E-2</v>
      </c>
      <c r="N13" s="71">
        <v>9727491.6256000008</v>
      </c>
      <c r="O13" s="71">
        <v>97127970.979300007</v>
      </c>
      <c r="P13" s="71">
        <v>7509</v>
      </c>
      <c r="Q13" s="71">
        <v>7225</v>
      </c>
      <c r="R13" s="72">
        <v>3.9307958477508702</v>
      </c>
      <c r="S13" s="71">
        <v>26.916141843121601</v>
      </c>
      <c r="T13" s="71">
        <v>26.2817849134948</v>
      </c>
      <c r="U13" s="73">
        <v>2.3567899638962899</v>
      </c>
      <c r="V13" s="58"/>
      <c r="W13" s="58"/>
    </row>
    <row r="14" spans="1:23" ht="14.25" thickBot="1" x14ac:dyDescent="0.2">
      <c r="A14" s="56"/>
      <c r="B14" s="45" t="s">
        <v>12</v>
      </c>
      <c r="C14" s="46"/>
      <c r="D14" s="71">
        <v>127281.3395</v>
      </c>
      <c r="E14" s="71">
        <v>123059.5898</v>
      </c>
      <c r="F14" s="72">
        <v>103.43065478022601</v>
      </c>
      <c r="G14" s="71">
        <v>116401.91469999999</v>
      </c>
      <c r="H14" s="72">
        <v>9.3464311373565394</v>
      </c>
      <c r="I14" s="71">
        <v>27457.314399999999</v>
      </c>
      <c r="J14" s="72">
        <v>21.5721444383448</v>
      </c>
      <c r="K14" s="71">
        <v>24095.0239</v>
      </c>
      <c r="L14" s="72">
        <v>20.699851855615599</v>
      </c>
      <c r="M14" s="72">
        <v>0.139542941063445</v>
      </c>
      <c r="N14" s="71">
        <v>3911683.8446</v>
      </c>
      <c r="O14" s="71">
        <v>49606043.0075</v>
      </c>
      <c r="P14" s="71">
        <v>2108</v>
      </c>
      <c r="Q14" s="71">
        <v>1763</v>
      </c>
      <c r="R14" s="72">
        <v>19.568916619398699</v>
      </c>
      <c r="S14" s="71">
        <v>60.380142077798901</v>
      </c>
      <c r="T14" s="71">
        <v>67.983673737946702</v>
      </c>
      <c r="U14" s="73">
        <v>-12.5927687456429</v>
      </c>
      <c r="V14" s="58"/>
      <c r="W14" s="58"/>
    </row>
    <row r="15" spans="1:23" ht="14.25" thickBot="1" x14ac:dyDescent="0.2">
      <c r="A15" s="56"/>
      <c r="B15" s="45" t="s">
        <v>13</v>
      </c>
      <c r="C15" s="46"/>
      <c r="D15" s="71">
        <v>60909.980300000003</v>
      </c>
      <c r="E15" s="71">
        <v>106989.41069999999</v>
      </c>
      <c r="F15" s="72">
        <v>56.930849419100497</v>
      </c>
      <c r="G15" s="71">
        <v>74012.604399999997</v>
      </c>
      <c r="H15" s="72">
        <v>-17.703233396824</v>
      </c>
      <c r="I15" s="71">
        <v>10585.272300000001</v>
      </c>
      <c r="J15" s="72">
        <v>17.378551508085099</v>
      </c>
      <c r="K15" s="71">
        <v>10007.184999999999</v>
      </c>
      <c r="L15" s="72">
        <v>13.520919958330801</v>
      </c>
      <c r="M15" s="72">
        <v>5.7767224249376997E-2</v>
      </c>
      <c r="N15" s="71">
        <v>3294811.8398000002</v>
      </c>
      <c r="O15" s="71">
        <v>38650159.717900001</v>
      </c>
      <c r="P15" s="71">
        <v>1843</v>
      </c>
      <c r="Q15" s="71">
        <v>1611</v>
      </c>
      <c r="R15" s="72">
        <v>14.400993171942901</v>
      </c>
      <c r="S15" s="71">
        <v>33.049365328269097</v>
      </c>
      <c r="T15" s="71">
        <v>32.520255679701997</v>
      </c>
      <c r="U15" s="73">
        <v>1.60096765342268</v>
      </c>
      <c r="V15" s="58"/>
      <c r="W15" s="58"/>
    </row>
    <row r="16" spans="1:23" ht="14.25" thickBot="1" x14ac:dyDescent="0.2">
      <c r="A16" s="56"/>
      <c r="B16" s="45" t="s">
        <v>14</v>
      </c>
      <c r="C16" s="46"/>
      <c r="D16" s="71">
        <v>897846.89190000005</v>
      </c>
      <c r="E16" s="71">
        <v>864434.72900000005</v>
      </c>
      <c r="F16" s="72">
        <v>103.865203673463</v>
      </c>
      <c r="G16" s="71">
        <v>657223.42050000001</v>
      </c>
      <c r="H16" s="72">
        <v>36.612126697636498</v>
      </c>
      <c r="I16" s="71">
        <v>19758.713599999999</v>
      </c>
      <c r="J16" s="72">
        <v>2.2006773959184902</v>
      </c>
      <c r="K16" s="71">
        <v>30023.427199999998</v>
      </c>
      <c r="L16" s="72">
        <v>4.5682223523256198</v>
      </c>
      <c r="M16" s="72">
        <v>-0.34189013571375299</v>
      </c>
      <c r="N16" s="71">
        <v>22670493.716899998</v>
      </c>
      <c r="O16" s="71">
        <v>291120302.9364</v>
      </c>
      <c r="P16" s="71">
        <v>37429</v>
      </c>
      <c r="Q16" s="71">
        <v>33874</v>
      </c>
      <c r="R16" s="72">
        <v>10.4947747534982</v>
      </c>
      <c r="S16" s="71">
        <v>23.988001066018299</v>
      </c>
      <c r="T16" s="71">
        <v>23.319618247033102</v>
      </c>
      <c r="U16" s="73">
        <v>2.78632144940181</v>
      </c>
      <c r="V16" s="58"/>
      <c r="W16" s="58"/>
    </row>
    <row r="17" spans="1:23" ht="12" thickBot="1" x14ac:dyDescent="0.2">
      <c r="A17" s="56"/>
      <c r="B17" s="45" t="s">
        <v>15</v>
      </c>
      <c r="C17" s="46"/>
      <c r="D17" s="71">
        <v>2338981.6510999999</v>
      </c>
      <c r="E17" s="71">
        <v>758308.69629999995</v>
      </c>
      <c r="F17" s="72">
        <v>308.44716175781002</v>
      </c>
      <c r="G17" s="71">
        <v>401861.18489999999</v>
      </c>
      <c r="H17" s="72">
        <v>482.03721558279801</v>
      </c>
      <c r="I17" s="71">
        <v>128357.90029999999</v>
      </c>
      <c r="J17" s="72">
        <v>5.48776858679651</v>
      </c>
      <c r="K17" s="71">
        <v>49969.4568</v>
      </c>
      <c r="L17" s="72">
        <v>12.4345069087562</v>
      </c>
      <c r="M17" s="72">
        <v>1.5687271489411101</v>
      </c>
      <c r="N17" s="71">
        <v>22448264.2971</v>
      </c>
      <c r="O17" s="71">
        <v>274678739.09469998</v>
      </c>
      <c r="P17" s="71">
        <v>24297</v>
      </c>
      <c r="Q17" s="71">
        <v>19253</v>
      </c>
      <c r="R17" s="72">
        <v>26.198514517218101</v>
      </c>
      <c r="S17" s="71">
        <v>96.2662736592995</v>
      </c>
      <c r="T17" s="71">
        <v>99.655145966862307</v>
      </c>
      <c r="U17" s="73">
        <v>-3.5203110900049199</v>
      </c>
      <c r="V17" s="40"/>
      <c r="W17" s="40"/>
    </row>
    <row r="18" spans="1:23" ht="12" thickBot="1" x14ac:dyDescent="0.2">
      <c r="A18" s="56"/>
      <c r="B18" s="45" t="s">
        <v>16</v>
      </c>
      <c r="C18" s="46"/>
      <c r="D18" s="71">
        <v>1117439.5896000001</v>
      </c>
      <c r="E18" s="71">
        <v>1485067.8111</v>
      </c>
      <c r="F18" s="72">
        <v>75.245021220431994</v>
      </c>
      <c r="G18" s="71">
        <v>1148546.3441000001</v>
      </c>
      <c r="H18" s="72">
        <v>-2.7083586709228702</v>
      </c>
      <c r="I18" s="71">
        <v>167676.5582</v>
      </c>
      <c r="J18" s="72">
        <v>15.005424880285601</v>
      </c>
      <c r="K18" s="71">
        <v>146359.09570000001</v>
      </c>
      <c r="L18" s="72">
        <v>12.742985640225699</v>
      </c>
      <c r="M18" s="72">
        <v>0.14565177789630199</v>
      </c>
      <c r="N18" s="71">
        <v>35352035.933899999</v>
      </c>
      <c r="O18" s="71">
        <v>620418884.26740003</v>
      </c>
      <c r="P18" s="71">
        <v>55455</v>
      </c>
      <c r="Q18" s="71">
        <v>50821</v>
      </c>
      <c r="R18" s="72">
        <v>9.1182778772554798</v>
      </c>
      <c r="S18" s="71">
        <v>20.1503848093048</v>
      </c>
      <c r="T18" s="71">
        <v>19.8587016902462</v>
      </c>
      <c r="U18" s="73">
        <v>1.4475312596710099</v>
      </c>
      <c r="V18" s="40"/>
      <c r="W18" s="40"/>
    </row>
    <row r="19" spans="1:23" ht="12" thickBot="1" x14ac:dyDescent="0.2">
      <c r="A19" s="56"/>
      <c r="B19" s="45" t="s">
        <v>17</v>
      </c>
      <c r="C19" s="46"/>
      <c r="D19" s="71">
        <v>739495.08790000004</v>
      </c>
      <c r="E19" s="71">
        <v>530080.96369999996</v>
      </c>
      <c r="F19" s="72">
        <v>139.50606389225399</v>
      </c>
      <c r="G19" s="71">
        <v>476725.44189999998</v>
      </c>
      <c r="H19" s="72">
        <v>55.1197026432501</v>
      </c>
      <c r="I19" s="71">
        <v>15320.947399999999</v>
      </c>
      <c r="J19" s="72">
        <v>2.0718119228496898</v>
      </c>
      <c r="K19" s="71">
        <v>30469.4879</v>
      </c>
      <c r="L19" s="72">
        <v>6.3914121676752096</v>
      </c>
      <c r="M19" s="72">
        <v>-0.49717082708173799</v>
      </c>
      <c r="N19" s="71">
        <v>15424649.414999999</v>
      </c>
      <c r="O19" s="71">
        <v>188775080.64410001</v>
      </c>
      <c r="P19" s="71">
        <v>11758</v>
      </c>
      <c r="Q19" s="71">
        <v>8477</v>
      </c>
      <c r="R19" s="72">
        <v>38.704730447092103</v>
      </c>
      <c r="S19" s="71">
        <v>62.892931442422203</v>
      </c>
      <c r="T19" s="71">
        <v>52.240888852188299</v>
      </c>
      <c r="U19" s="73">
        <v>16.9367881985048</v>
      </c>
      <c r="V19" s="40"/>
      <c r="W19" s="40"/>
    </row>
    <row r="20" spans="1:23" ht="12" thickBot="1" x14ac:dyDescent="0.2">
      <c r="A20" s="56"/>
      <c r="B20" s="45" t="s">
        <v>18</v>
      </c>
      <c r="C20" s="46"/>
      <c r="D20" s="71">
        <v>1298984.4853000001</v>
      </c>
      <c r="E20" s="71">
        <v>949922.26199999999</v>
      </c>
      <c r="F20" s="72">
        <v>136.746398864795</v>
      </c>
      <c r="G20" s="71">
        <v>924327.50509999995</v>
      </c>
      <c r="H20" s="72">
        <v>40.532925627856002</v>
      </c>
      <c r="I20" s="71">
        <v>87756.930200000003</v>
      </c>
      <c r="J20" s="72">
        <v>6.7558104960531997</v>
      </c>
      <c r="K20" s="71">
        <v>55491.928099999997</v>
      </c>
      <c r="L20" s="72">
        <v>6.0034920300241996</v>
      </c>
      <c r="M20" s="72">
        <v>0.58143595302467099</v>
      </c>
      <c r="N20" s="71">
        <v>27462675.3598</v>
      </c>
      <c r="O20" s="71">
        <v>313527678.12099999</v>
      </c>
      <c r="P20" s="71">
        <v>40659</v>
      </c>
      <c r="Q20" s="71">
        <v>34805</v>
      </c>
      <c r="R20" s="72">
        <v>16.8194224967677</v>
      </c>
      <c r="S20" s="71">
        <v>31.948264475269902</v>
      </c>
      <c r="T20" s="71">
        <v>26.634941496911399</v>
      </c>
      <c r="U20" s="73">
        <v>16.631022265611399</v>
      </c>
      <c r="V20" s="40"/>
      <c r="W20" s="40"/>
    </row>
    <row r="21" spans="1:23" ht="12" thickBot="1" x14ac:dyDescent="0.2">
      <c r="A21" s="56"/>
      <c r="B21" s="45" t="s">
        <v>19</v>
      </c>
      <c r="C21" s="46"/>
      <c r="D21" s="71">
        <v>424953.99900000001</v>
      </c>
      <c r="E21" s="71">
        <v>372643.49790000002</v>
      </c>
      <c r="F21" s="72">
        <v>114.037679818591</v>
      </c>
      <c r="G21" s="71">
        <v>330128.788</v>
      </c>
      <c r="H21" s="72">
        <v>28.7237025206053</v>
      </c>
      <c r="I21" s="71">
        <v>17225.250100000001</v>
      </c>
      <c r="J21" s="72">
        <v>4.0534387582031002</v>
      </c>
      <c r="K21" s="71">
        <v>27328.414499999999</v>
      </c>
      <c r="L21" s="72">
        <v>8.2781070580248794</v>
      </c>
      <c r="M21" s="72">
        <v>-0.36969449508313001</v>
      </c>
      <c r="N21" s="71">
        <v>8543781.2967000008</v>
      </c>
      <c r="O21" s="71">
        <v>115680594.32870001</v>
      </c>
      <c r="P21" s="71">
        <v>32447</v>
      </c>
      <c r="Q21" s="71">
        <v>22079</v>
      </c>
      <c r="R21" s="72">
        <v>46.9586484895149</v>
      </c>
      <c r="S21" s="71">
        <v>13.096865627022501</v>
      </c>
      <c r="T21" s="71">
        <v>12.384825272883701</v>
      </c>
      <c r="U21" s="73">
        <v>5.4367233689078498</v>
      </c>
      <c r="V21" s="40"/>
      <c r="W21" s="40"/>
    </row>
    <row r="22" spans="1:23" ht="12" thickBot="1" x14ac:dyDescent="0.2">
      <c r="A22" s="56"/>
      <c r="B22" s="45" t="s">
        <v>20</v>
      </c>
      <c r="C22" s="46"/>
      <c r="D22" s="71">
        <v>1084765.8069</v>
      </c>
      <c r="E22" s="71">
        <v>1038045.6162</v>
      </c>
      <c r="F22" s="72">
        <v>104.500783970461</v>
      </c>
      <c r="G22" s="71">
        <v>939738.25450000004</v>
      </c>
      <c r="H22" s="72">
        <v>15.4327603144307</v>
      </c>
      <c r="I22" s="71">
        <v>106006.8847</v>
      </c>
      <c r="J22" s="72">
        <v>9.7723291078783401</v>
      </c>
      <c r="K22" s="71">
        <v>85567.908899999995</v>
      </c>
      <c r="L22" s="72">
        <v>9.1055044838551904</v>
      </c>
      <c r="M22" s="72">
        <v>0.23886263042709499</v>
      </c>
      <c r="N22" s="71">
        <v>31744751.720899999</v>
      </c>
      <c r="O22" s="71">
        <v>389143532.4716</v>
      </c>
      <c r="P22" s="71">
        <v>62120</v>
      </c>
      <c r="Q22" s="71">
        <v>60206</v>
      </c>
      <c r="R22" s="72">
        <v>3.1790851410158401</v>
      </c>
      <c r="S22" s="71">
        <v>17.4624244510625</v>
      </c>
      <c r="T22" s="71">
        <v>16.809215299139598</v>
      </c>
      <c r="U22" s="73">
        <v>3.7406555644860302</v>
      </c>
      <c r="V22" s="40"/>
      <c r="W22" s="40"/>
    </row>
    <row r="23" spans="1:23" ht="12" thickBot="1" x14ac:dyDescent="0.2">
      <c r="A23" s="56"/>
      <c r="B23" s="45" t="s">
        <v>21</v>
      </c>
      <c r="C23" s="46"/>
      <c r="D23" s="71">
        <v>4393119.0135000004</v>
      </c>
      <c r="E23" s="71">
        <v>2350017.86</v>
      </c>
      <c r="F23" s="72">
        <v>186.939813874436</v>
      </c>
      <c r="G23" s="71">
        <v>2153899.7231999999</v>
      </c>
      <c r="H23" s="72">
        <v>103.961167095246</v>
      </c>
      <c r="I23" s="71">
        <v>946672.23970000003</v>
      </c>
      <c r="J23" s="72">
        <v>21.548977771621701</v>
      </c>
      <c r="K23" s="71">
        <v>244163.0919</v>
      </c>
      <c r="L23" s="72">
        <v>11.3358616127798</v>
      </c>
      <c r="M23" s="72">
        <v>2.87721269555237</v>
      </c>
      <c r="N23" s="71">
        <v>70067848.941499993</v>
      </c>
      <c r="O23" s="71">
        <v>837129469.90859997</v>
      </c>
      <c r="P23" s="71">
        <v>88868</v>
      </c>
      <c r="Q23" s="71">
        <v>63214</v>
      </c>
      <c r="R23" s="72">
        <v>40.5827822950612</v>
      </c>
      <c r="S23" s="71">
        <v>49.434205940270999</v>
      </c>
      <c r="T23" s="71">
        <v>31.334771961907201</v>
      </c>
      <c r="U23" s="73">
        <v>36.613178332898599</v>
      </c>
      <c r="V23" s="40"/>
      <c r="W23" s="40"/>
    </row>
    <row r="24" spans="1:23" ht="12" thickBot="1" x14ac:dyDescent="0.2">
      <c r="A24" s="56"/>
      <c r="B24" s="45" t="s">
        <v>22</v>
      </c>
      <c r="C24" s="46"/>
      <c r="D24" s="71">
        <v>284091.12400000001</v>
      </c>
      <c r="E24" s="71">
        <v>256582.0466</v>
      </c>
      <c r="F24" s="72">
        <v>110.721357072533</v>
      </c>
      <c r="G24" s="71">
        <v>208910.03880000001</v>
      </c>
      <c r="H24" s="72">
        <v>35.9873013436059</v>
      </c>
      <c r="I24" s="71">
        <v>38782.805999999997</v>
      </c>
      <c r="J24" s="72">
        <v>13.651537384885</v>
      </c>
      <c r="K24" s="71">
        <v>39703.311800000003</v>
      </c>
      <c r="L24" s="72">
        <v>19.004980338934299</v>
      </c>
      <c r="M24" s="72">
        <v>-2.3184610005254E-2</v>
      </c>
      <c r="N24" s="71">
        <v>5855118.8870999999</v>
      </c>
      <c r="O24" s="71">
        <v>78077363.057999998</v>
      </c>
      <c r="P24" s="71">
        <v>23440</v>
      </c>
      <c r="Q24" s="71">
        <v>22105</v>
      </c>
      <c r="R24" s="72">
        <v>6.0393576114001304</v>
      </c>
      <c r="S24" s="71">
        <v>12.1199284982935</v>
      </c>
      <c r="T24" s="71">
        <v>9.5342818909748903</v>
      </c>
      <c r="U24" s="73">
        <v>21.333843740767001</v>
      </c>
      <c r="V24" s="40"/>
      <c r="W24" s="40"/>
    </row>
    <row r="25" spans="1:23" ht="12" thickBot="1" x14ac:dyDescent="0.2">
      <c r="A25" s="56"/>
      <c r="B25" s="45" t="s">
        <v>23</v>
      </c>
      <c r="C25" s="46"/>
      <c r="D25" s="71">
        <v>285012.5062</v>
      </c>
      <c r="E25" s="71">
        <v>266428.06849999999</v>
      </c>
      <c r="F25" s="72">
        <v>106.975405333466</v>
      </c>
      <c r="G25" s="71">
        <v>226948.5692</v>
      </c>
      <c r="H25" s="72">
        <v>25.584623513898698</v>
      </c>
      <c r="I25" s="71">
        <v>20971.147700000001</v>
      </c>
      <c r="J25" s="72">
        <v>7.3579745603458004</v>
      </c>
      <c r="K25" s="71">
        <v>20943.757099999999</v>
      </c>
      <c r="L25" s="72">
        <v>9.2284155717867407</v>
      </c>
      <c r="M25" s="72">
        <v>1.3078169245960001E-3</v>
      </c>
      <c r="N25" s="71">
        <v>6424250.9380000001</v>
      </c>
      <c r="O25" s="71">
        <v>85451437.816100001</v>
      </c>
      <c r="P25" s="71">
        <v>18918</v>
      </c>
      <c r="Q25" s="71">
        <v>16059</v>
      </c>
      <c r="R25" s="72">
        <v>17.803101064823501</v>
      </c>
      <c r="S25" s="71">
        <v>15.0656785178137</v>
      </c>
      <c r="T25" s="71">
        <v>17.584050470141399</v>
      </c>
      <c r="U25" s="73">
        <v>-16.715954408225901</v>
      </c>
      <c r="V25" s="40"/>
      <c r="W25" s="40"/>
    </row>
    <row r="26" spans="1:23" ht="12" thickBot="1" x14ac:dyDescent="0.2">
      <c r="A26" s="56"/>
      <c r="B26" s="45" t="s">
        <v>24</v>
      </c>
      <c r="C26" s="46"/>
      <c r="D26" s="71">
        <v>505559.98440000002</v>
      </c>
      <c r="E26" s="71">
        <v>518267.6249</v>
      </c>
      <c r="F26" s="72">
        <v>97.548054346930897</v>
      </c>
      <c r="G26" s="71">
        <v>430117.82709999999</v>
      </c>
      <c r="H26" s="72">
        <v>17.5398815270356</v>
      </c>
      <c r="I26" s="71">
        <v>96444.6342</v>
      </c>
      <c r="J26" s="72">
        <v>19.076793491569699</v>
      </c>
      <c r="K26" s="71">
        <v>97868.604699999996</v>
      </c>
      <c r="L26" s="72">
        <v>22.753905682046099</v>
      </c>
      <c r="M26" s="72">
        <v>-1.4549819161772001E-2</v>
      </c>
      <c r="N26" s="71">
        <v>11444676.4684</v>
      </c>
      <c r="O26" s="71">
        <v>179410248.28510001</v>
      </c>
      <c r="P26" s="71">
        <v>36508</v>
      </c>
      <c r="Q26" s="71">
        <v>30351</v>
      </c>
      <c r="R26" s="72">
        <v>20.2859872821324</v>
      </c>
      <c r="S26" s="71">
        <v>13.847923315437701</v>
      </c>
      <c r="T26" s="71">
        <v>16.360172231557399</v>
      </c>
      <c r="U26" s="73">
        <v>-18.141701530936899</v>
      </c>
      <c r="V26" s="40"/>
      <c r="W26" s="40"/>
    </row>
    <row r="27" spans="1:23" ht="12" thickBot="1" x14ac:dyDescent="0.2">
      <c r="A27" s="56"/>
      <c r="B27" s="45" t="s">
        <v>25</v>
      </c>
      <c r="C27" s="46"/>
      <c r="D27" s="71">
        <v>325924.92709999997</v>
      </c>
      <c r="E27" s="71">
        <v>259025.6153</v>
      </c>
      <c r="F27" s="72">
        <v>125.827295776334</v>
      </c>
      <c r="G27" s="71">
        <v>193932.17610000001</v>
      </c>
      <c r="H27" s="72">
        <v>68.061295270537698</v>
      </c>
      <c r="I27" s="71">
        <v>78244.561400000006</v>
      </c>
      <c r="J27" s="72">
        <v>24.006927637048499</v>
      </c>
      <c r="K27" s="71">
        <v>59148.3537</v>
      </c>
      <c r="L27" s="72">
        <v>30.499504976162601</v>
      </c>
      <c r="M27" s="72">
        <v>0.32285273393839198</v>
      </c>
      <c r="N27" s="71">
        <v>6512908.9176000003</v>
      </c>
      <c r="O27" s="71">
        <v>70960046.110699996</v>
      </c>
      <c r="P27" s="71">
        <v>31998</v>
      </c>
      <c r="Q27" s="71">
        <v>26908</v>
      </c>
      <c r="R27" s="72">
        <v>18.9163074178683</v>
      </c>
      <c r="S27" s="71">
        <v>10.185790583786501</v>
      </c>
      <c r="T27" s="71">
        <v>9.09192063326892</v>
      </c>
      <c r="U27" s="73">
        <v>10.739175732306601</v>
      </c>
      <c r="V27" s="40"/>
      <c r="W27" s="40"/>
    </row>
    <row r="28" spans="1:23" ht="12" thickBot="1" x14ac:dyDescent="0.2">
      <c r="A28" s="56"/>
      <c r="B28" s="45" t="s">
        <v>26</v>
      </c>
      <c r="C28" s="46"/>
      <c r="D28" s="71">
        <v>995751.15740000003</v>
      </c>
      <c r="E28" s="71">
        <v>1001887.8607</v>
      </c>
      <c r="F28" s="72">
        <v>99.387486011087901</v>
      </c>
      <c r="G28" s="71">
        <v>857131.68629999994</v>
      </c>
      <c r="H28" s="72">
        <v>16.172482398636099</v>
      </c>
      <c r="I28" s="71">
        <v>45545.017699999997</v>
      </c>
      <c r="J28" s="72">
        <v>4.5739357028639898</v>
      </c>
      <c r="K28" s="71">
        <v>35620.802199999998</v>
      </c>
      <c r="L28" s="72">
        <v>4.15581441794144</v>
      </c>
      <c r="M28" s="72">
        <v>0.27860729930445</v>
      </c>
      <c r="N28" s="71">
        <v>23084549.091899998</v>
      </c>
      <c r="O28" s="71">
        <v>251803103.67719999</v>
      </c>
      <c r="P28" s="71">
        <v>43917</v>
      </c>
      <c r="Q28" s="71">
        <v>40534</v>
      </c>
      <c r="R28" s="72">
        <v>8.3460798342132492</v>
      </c>
      <c r="S28" s="71">
        <v>22.673478548170401</v>
      </c>
      <c r="T28" s="71">
        <v>21.907339352148799</v>
      </c>
      <c r="U28" s="73">
        <v>3.3790103904608899</v>
      </c>
      <c r="V28" s="40"/>
      <c r="W28" s="40"/>
    </row>
    <row r="29" spans="1:23" ht="12" thickBot="1" x14ac:dyDescent="0.2">
      <c r="A29" s="56"/>
      <c r="B29" s="45" t="s">
        <v>27</v>
      </c>
      <c r="C29" s="46"/>
      <c r="D29" s="71">
        <v>753759.76419999998</v>
      </c>
      <c r="E29" s="71">
        <v>737061.35900000005</v>
      </c>
      <c r="F29" s="72">
        <v>102.265538003872</v>
      </c>
      <c r="G29" s="71">
        <v>687309.72259999998</v>
      </c>
      <c r="H29" s="72">
        <v>9.6681364187063004</v>
      </c>
      <c r="I29" s="71">
        <v>101585.91680000001</v>
      </c>
      <c r="J29" s="72">
        <v>13.4772273109878</v>
      </c>
      <c r="K29" s="71">
        <v>81579.230200000005</v>
      </c>
      <c r="L29" s="72">
        <v>11.869354894529501</v>
      </c>
      <c r="M29" s="72">
        <v>0.24524240484926799</v>
      </c>
      <c r="N29" s="71">
        <v>16238346.3213</v>
      </c>
      <c r="O29" s="71">
        <v>186004372.37580001</v>
      </c>
      <c r="P29" s="71">
        <v>105709</v>
      </c>
      <c r="Q29" s="71">
        <v>93620</v>
      </c>
      <c r="R29" s="72">
        <v>12.912839136936601</v>
      </c>
      <c r="S29" s="71">
        <v>7.1305164574444904</v>
      </c>
      <c r="T29" s="71">
        <v>6.5852520850245702</v>
      </c>
      <c r="U29" s="73">
        <v>7.6469127541336999</v>
      </c>
      <c r="V29" s="40"/>
      <c r="W29" s="40"/>
    </row>
    <row r="30" spans="1:23" ht="12" thickBot="1" x14ac:dyDescent="0.2">
      <c r="A30" s="56"/>
      <c r="B30" s="45" t="s">
        <v>28</v>
      </c>
      <c r="C30" s="46"/>
      <c r="D30" s="71">
        <v>1122844.2172000001</v>
      </c>
      <c r="E30" s="71">
        <v>968262.94640000002</v>
      </c>
      <c r="F30" s="72">
        <v>115.96480288487101</v>
      </c>
      <c r="G30" s="71">
        <v>857256.29110000003</v>
      </c>
      <c r="H30" s="72">
        <v>30.981158010424998</v>
      </c>
      <c r="I30" s="71">
        <v>111893.311</v>
      </c>
      <c r="J30" s="72">
        <v>9.9651678555218197</v>
      </c>
      <c r="K30" s="71">
        <v>110015.1544</v>
      </c>
      <c r="L30" s="72">
        <v>12.833402979035901</v>
      </c>
      <c r="M30" s="72">
        <v>1.7071798973906E-2</v>
      </c>
      <c r="N30" s="71">
        <v>25838939.728799999</v>
      </c>
      <c r="O30" s="71">
        <v>339486947.47100002</v>
      </c>
      <c r="P30" s="71">
        <v>78609</v>
      </c>
      <c r="Q30" s="71">
        <v>70832</v>
      </c>
      <c r="R30" s="72">
        <v>10.979500790603099</v>
      </c>
      <c r="S30" s="71">
        <v>14.2839142744469</v>
      </c>
      <c r="T30" s="71">
        <v>13.87761097103</v>
      </c>
      <c r="U30" s="73">
        <v>2.8444815308346998</v>
      </c>
      <c r="V30" s="40"/>
      <c r="W30" s="40"/>
    </row>
    <row r="31" spans="1:23" ht="12" thickBot="1" x14ac:dyDescent="0.2">
      <c r="A31" s="56"/>
      <c r="B31" s="45" t="s">
        <v>29</v>
      </c>
      <c r="C31" s="46"/>
      <c r="D31" s="71">
        <v>921692.9031</v>
      </c>
      <c r="E31" s="71">
        <v>787522.34539999999</v>
      </c>
      <c r="F31" s="72">
        <v>117.037047708386</v>
      </c>
      <c r="G31" s="71">
        <v>713239.15930000006</v>
      </c>
      <c r="H31" s="72">
        <v>29.226345901224001</v>
      </c>
      <c r="I31" s="71">
        <v>27251.5795</v>
      </c>
      <c r="J31" s="72">
        <v>2.95668757005101</v>
      </c>
      <c r="K31" s="71">
        <v>23907.4303</v>
      </c>
      <c r="L31" s="72">
        <v>3.35195144409396</v>
      </c>
      <c r="M31" s="72">
        <v>0.13987907349456999</v>
      </c>
      <c r="N31" s="71">
        <v>29185334.336199999</v>
      </c>
      <c r="O31" s="71">
        <v>323400346.3768</v>
      </c>
      <c r="P31" s="71">
        <v>29017</v>
      </c>
      <c r="Q31" s="71">
        <v>26031</v>
      </c>
      <c r="R31" s="72">
        <v>11.470938496408101</v>
      </c>
      <c r="S31" s="71">
        <v>31.763893686459699</v>
      </c>
      <c r="T31" s="71">
        <v>26.839038746110401</v>
      </c>
      <c r="U31" s="73">
        <v>15.504569398708901</v>
      </c>
      <c r="V31" s="40"/>
      <c r="W31" s="40"/>
    </row>
    <row r="32" spans="1:23" ht="12" thickBot="1" x14ac:dyDescent="0.2">
      <c r="A32" s="56"/>
      <c r="B32" s="45" t="s">
        <v>30</v>
      </c>
      <c r="C32" s="46"/>
      <c r="D32" s="71">
        <v>90122.997099999993</v>
      </c>
      <c r="E32" s="71">
        <v>136941.85449999999</v>
      </c>
      <c r="F32" s="72">
        <v>65.811141107337704</v>
      </c>
      <c r="G32" s="71">
        <v>103982.2732</v>
      </c>
      <c r="H32" s="72">
        <v>-13.328498861861799</v>
      </c>
      <c r="I32" s="71">
        <v>22380.829600000001</v>
      </c>
      <c r="J32" s="72">
        <v>24.833649923078301</v>
      </c>
      <c r="K32" s="71">
        <v>25629.309300000001</v>
      </c>
      <c r="L32" s="72">
        <v>24.6477678466448</v>
      </c>
      <c r="M32" s="72">
        <v>-0.12674862447424601</v>
      </c>
      <c r="N32" s="71">
        <v>2432602.8736999999</v>
      </c>
      <c r="O32" s="71">
        <v>34655093.926700003</v>
      </c>
      <c r="P32" s="71">
        <v>21254</v>
      </c>
      <c r="Q32" s="71">
        <v>18170</v>
      </c>
      <c r="R32" s="72">
        <v>16.973032471106201</v>
      </c>
      <c r="S32" s="71">
        <v>4.2402840453561703</v>
      </c>
      <c r="T32" s="71">
        <v>4.4036458998348902</v>
      </c>
      <c r="U32" s="73">
        <v>-3.8526158326028499</v>
      </c>
      <c r="V32" s="40"/>
      <c r="W32" s="40"/>
    </row>
    <row r="33" spans="1:23" ht="12" thickBot="1" x14ac:dyDescent="0.2">
      <c r="A33" s="56"/>
      <c r="B33" s="45" t="s">
        <v>31</v>
      </c>
      <c r="C33" s="46"/>
      <c r="D33" s="71">
        <v>0</v>
      </c>
      <c r="E33" s="74"/>
      <c r="F33" s="74"/>
      <c r="G33" s="71">
        <v>15.384600000000001</v>
      </c>
      <c r="H33" s="72">
        <v>-100</v>
      </c>
      <c r="I33" s="71">
        <v>0</v>
      </c>
      <c r="J33" s="74"/>
      <c r="K33" s="71">
        <v>0</v>
      </c>
      <c r="L33" s="72">
        <v>0</v>
      </c>
      <c r="M33" s="74"/>
      <c r="N33" s="71">
        <v>28.4955</v>
      </c>
      <c r="O33" s="71">
        <v>214.23429999999999</v>
      </c>
      <c r="P33" s="71">
        <v>2</v>
      </c>
      <c r="Q33" s="74"/>
      <c r="R33" s="74"/>
      <c r="S33" s="71">
        <v>0</v>
      </c>
      <c r="T33" s="74"/>
      <c r="U33" s="75"/>
      <c r="V33" s="40"/>
      <c r="W33" s="40"/>
    </row>
    <row r="34" spans="1:23" ht="12" thickBot="1" x14ac:dyDescent="0.2">
      <c r="A34" s="56"/>
      <c r="B34" s="45" t="s">
        <v>71</v>
      </c>
      <c r="C34" s="46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1">
        <v>1</v>
      </c>
      <c r="P34" s="74"/>
      <c r="Q34" s="74"/>
      <c r="R34" s="74"/>
      <c r="S34" s="74"/>
      <c r="T34" s="74"/>
      <c r="U34" s="75"/>
      <c r="V34" s="40"/>
      <c r="W34" s="40"/>
    </row>
    <row r="35" spans="1:23" ht="12" thickBot="1" x14ac:dyDescent="0.2">
      <c r="A35" s="56"/>
      <c r="B35" s="45" t="s">
        <v>32</v>
      </c>
      <c r="C35" s="46"/>
      <c r="D35" s="71">
        <v>226180.0165</v>
      </c>
      <c r="E35" s="71">
        <v>164035.2071</v>
      </c>
      <c r="F35" s="72">
        <v>137.88504339932001</v>
      </c>
      <c r="G35" s="71">
        <v>138353.47589999999</v>
      </c>
      <c r="H35" s="72">
        <v>63.479822265889297</v>
      </c>
      <c r="I35" s="71">
        <v>20525.900099999999</v>
      </c>
      <c r="J35" s="72">
        <v>9.0750281203556291</v>
      </c>
      <c r="K35" s="71">
        <v>12303.183999999999</v>
      </c>
      <c r="L35" s="72">
        <v>8.8925731138786706</v>
      </c>
      <c r="M35" s="72">
        <v>0.66834049624877601</v>
      </c>
      <c r="N35" s="71">
        <v>3900782.3182999999</v>
      </c>
      <c r="O35" s="71">
        <v>50192672.416699998</v>
      </c>
      <c r="P35" s="71">
        <v>15868</v>
      </c>
      <c r="Q35" s="71">
        <v>9738</v>
      </c>
      <c r="R35" s="72">
        <v>62.9492708975149</v>
      </c>
      <c r="S35" s="71">
        <v>14.253845254600501</v>
      </c>
      <c r="T35" s="71">
        <v>14.274065680838</v>
      </c>
      <c r="U35" s="73">
        <v>-0.141859448284511</v>
      </c>
      <c r="V35" s="40"/>
      <c r="W35" s="40"/>
    </row>
    <row r="36" spans="1:23" ht="12" customHeight="1" thickBot="1" x14ac:dyDescent="0.2">
      <c r="A36" s="56"/>
      <c r="B36" s="45" t="s">
        <v>70</v>
      </c>
      <c r="C36" s="46"/>
      <c r="D36" s="71">
        <v>210343.64</v>
      </c>
      <c r="E36" s="74"/>
      <c r="F36" s="74"/>
      <c r="G36" s="74"/>
      <c r="H36" s="74"/>
      <c r="I36" s="71">
        <v>17538.82</v>
      </c>
      <c r="J36" s="72">
        <v>8.3381746174973497</v>
      </c>
      <c r="K36" s="74"/>
      <c r="L36" s="74"/>
      <c r="M36" s="74"/>
      <c r="N36" s="71">
        <v>2192902.9</v>
      </c>
      <c r="O36" s="71">
        <v>18304531.440000001</v>
      </c>
      <c r="P36" s="71">
        <v>783</v>
      </c>
      <c r="Q36" s="71">
        <v>52</v>
      </c>
      <c r="R36" s="72">
        <v>1405.76923076923</v>
      </c>
      <c r="S36" s="71">
        <v>268.63810983397201</v>
      </c>
      <c r="T36" s="71">
        <v>1975.47711538462</v>
      </c>
      <c r="U36" s="73">
        <v>-635.36741179631304</v>
      </c>
      <c r="V36" s="40"/>
      <c r="W36" s="40"/>
    </row>
    <row r="37" spans="1:23" ht="12" thickBot="1" x14ac:dyDescent="0.2">
      <c r="A37" s="56"/>
      <c r="B37" s="45" t="s">
        <v>36</v>
      </c>
      <c r="C37" s="46"/>
      <c r="D37" s="71">
        <v>158438.54999999999</v>
      </c>
      <c r="E37" s="71">
        <v>104123.80009999999</v>
      </c>
      <c r="F37" s="72">
        <v>152.163626229389</v>
      </c>
      <c r="G37" s="71">
        <v>55127.37</v>
      </c>
      <c r="H37" s="72">
        <v>187.40451430931699</v>
      </c>
      <c r="I37" s="71">
        <v>-17806.95</v>
      </c>
      <c r="J37" s="72">
        <v>-11.2390261082293</v>
      </c>
      <c r="K37" s="71">
        <v>-2475.23</v>
      </c>
      <c r="L37" s="72">
        <v>-4.4900201116069898</v>
      </c>
      <c r="M37" s="72">
        <v>6.1940587339358402</v>
      </c>
      <c r="N37" s="71">
        <v>10520622.4</v>
      </c>
      <c r="O37" s="71">
        <v>127773336.25</v>
      </c>
      <c r="P37" s="71">
        <v>75</v>
      </c>
      <c r="Q37" s="71">
        <v>70</v>
      </c>
      <c r="R37" s="72">
        <v>7.1428571428571397</v>
      </c>
      <c r="S37" s="71">
        <v>2112.5140000000001</v>
      </c>
      <c r="T37" s="71">
        <v>1754.45728571429</v>
      </c>
      <c r="U37" s="73">
        <v>16.949317935204899</v>
      </c>
      <c r="V37" s="40"/>
      <c r="W37" s="40"/>
    </row>
    <row r="38" spans="1:23" ht="12" thickBot="1" x14ac:dyDescent="0.2">
      <c r="A38" s="56"/>
      <c r="B38" s="45" t="s">
        <v>37</v>
      </c>
      <c r="C38" s="46"/>
      <c r="D38" s="71">
        <v>3053.85</v>
      </c>
      <c r="E38" s="71">
        <v>85034.202499999999</v>
      </c>
      <c r="F38" s="72">
        <v>3.5913196222425898</v>
      </c>
      <c r="G38" s="71">
        <v>14379.47</v>
      </c>
      <c r="H38" s="72">
        <v>-78.762430047839004</v>
      </c>
      <c r="I38" s="71">
        <v>1160.69</v>
      </c>
      <c r="J38" s="72">
        <v>38.007433240008503</v>
      </c>
      <c r="K38" s="71">
        <v>-1598.3</v>
      </c>
      <c r="L38" s="72">
        <v>-11.1151523665337</v>
      </c>
      <c r="M38" s="72">
        <v>-1.7262028405180501</v>
      </c>
      <c r="N38" s="71">
        <v>4748954.42</v>
      </c>
      <c r="O38" s="71">
        <v>124071175.12</v>
      </c>
      <c r="P38" s="71">
        <v>7</v>
      </c>
      <c r="Q38" s="71">
        <v>5</v>
      </c>
      <c r="R38" s="72">
        <v>40</v>
      </c>
      <c r="S38" s="71">
        <v>436.26428571428602</v>
      </c>
      <c r="T38" s="71">
        <v>990.94200000000001</v>
      </c>
      <c r="U38" s="73">
        <v>-127.14259050051599</v>
      </c>
      <c r="V38" s="40"/>
      <c r="W38" s="40"/>
    </row>
    <row r="39" spans="1:23" ht="12" thickBot="1" x14ac:dyDescent="0.2">
      <c r="A39" s="56"/>
      <c r="B39" s="45" t="s">
        <v>38</v>
      </c>
      <c r="C39" s="46"/>
      <c r="D39" s="71">
        <v>76990.67</v>
      </c>
      <c r="E39" s="71">
        <v>67267.303499999995</v>
      </c>
      <c r="F39" s="72">
        <v>114.454818305598</v>
      </c>
      <c r="G39" s="71">
        <v>60506.9</v>
      </c>
      <c r="H39" s="72">
        <v>27.242793797071101</v>
      </c>
      <c r="I39" s="71">
        <v>-13148.71</v>
      </c>
      <c r="J39" s="72">
        <v>-17.078316112848501</v>
      </c>
      <c r="K39" s="71">
        <v>-8630.8799999999992</v>
      </c>
      <c r="L39" s="72">
        <v>-14.264290518932601</v>
      </c>
      <c r="M39" s="72">
        <v>0.52344952079046403</v>
      </c>
      <c r="N39" s="71">
        <v>6670918.5700000003</v>
      </c>
      <c r="O39" s="71">
        <v>87927946.900000006</v>
      </c>
      <c r="P39" s="71">
        <v>46</v>
      </c>
      <c r="Q39" s="71">
        <v>39</v>
      </c>
      <c r="R39" s="72">
        <v>17.948717948717999</v>
      </c>
      <c r="S39" s="71">
        <v>1673.7102173912999</v>
      </c>
      <c r="T39" s="71">
        <v>1377.3841025641</v>
      </c>
      <c r="U39" s="73">
        <v>17.704744330775799</v>
      </c>
      <c r="V39" s="40"/>
      <c r="W39" s="40"/>
    </row>
    <row r="40" spans="1:23" ht="12" thickBot="1" x14ac:dyDescent="0.2">
      <c r="A40" s="56"/>
      <c r="B40" s="45" t="s">
        <v>73</v>
      </c>
      <c r="C40" s="46"/>
      <c r="D40" s="71">
        <v>-0.85</v>
      </c>
      <c r="E40" s="74"/>
      <c r="F40" s="74"/>
      <c r="G40" s="71">
        <v>0.48</v>
      </c>
      <c r="H40" s="72">
        <v>-277.08333333333297</v>
      </c>
      <c r="I40" s="71">
        <v>-0.85</v>
      </c>
      <c r="J40" s="72">
        <v>100</v>
      </c>
      <c r="K40" s="71">
        <v>0</v>
      </c>
      <c r="L40" s="72">
        <v>0</v>
      </c>
      <c r="M40" s="74"/>
      <c r="N40" s="71">
        <v>74.55</v>
      </c>
      <c r="O40" s="71">
        <v>4171.21</v>
      </c>
      <c r="P40" s="71">
        <v>1</v>
      </c>
      <c r="Q40" s="71">
        <v>4</v>
      </c>
      <c r="R40" s="72">
        <v>-75</v>
      </c>
      <c r="S40" s="71">
        <v>-0.85</v>
      </c>
      <c r="T40" s="71">
        <v>11.535</v>
      </c>
      <c r="U40" s="73">
        <v>1457.0588235294099</v>
      </c>
      <c r="V40" s="40"/>
      <c r="W40" s="40"/>
    </row>
    <row r="41" spans="1:23" ht="12" customHeight="1" thickBot="1" x14ac:dyDescent="0.2">
      <c r="A41" s="56"/>
      <c r="B41" s="45" t="s">
        <v>33</v>
      </c>
      <c r="C41" s="46"/>
      <c r="D41" s="71">
        <v>87452.136700000003</v>
      </c>
      <c r="E41" s="71">
        <v>81453.775200000004</v>
      </c>
      <c r="F41" s="72">
        <v>107.364129514282</v>
      </c>
      <c r="G41" s="71">
        <v>353715.38500000001</v>
      </c>
      <c r="H41" s="72">
        <v>-75.276128659204403</v>
      </c>
      <c r="I41" s="71">
        <v>6136.7736000000004</v>
      </c>
      <c r="J41" s="72">
        <v>7.01729406686984</v>
      </c>
      <c r="K41" s="71">
        <v>36969.806299999997</v>
      </c>
      <c r="L41" s="72">
        <v>10.451851366318101</v>
      </c>
      <c r="M41" s="72">
        <v>-0.83400579515614104</v>
      </c>
      <c r="N41" s="71">
        <v>4375681.1968999999</v>
      </c>
      <c r="O41" s="71">
        <v>54136757.065399997</v>
      </c>
      <c r="P41" s="71">
        <v>189</v>
      </c>
      <c r="Q41" s="71">
        <v>230</v>
      </c>
      <c r="R41" s="72">
        <v>-17.826086956521699</v>
      </c>
      <c r="S41" s="71">
        <v>462.70971798941798</v>
      </c>
      <c r="T41" s="71">
        <v>552.71274695652198</v>
      </c>
      <c r="U41" s="73">
        <v>-19.451294292712898</v>
      </c>
      <c r="V41" s="40"/>
      <c r="W41" s="40"/>
    </row>
    <row r="42" spans="1:23" ht="12" thickBot="1" x14ac:dyDescent="0.2">
      <c r="A42" s="56"/>
      <c r="B42" s="45" t="s">
        <v>34</v>
      </c>
      <c r="C42" s="46"/>
      <c r="D42" s="71">
        <v>251772.74340000001</v>
      </c>
      <c r="E42" s="71">
        <v>254890.78450000001</v>
      </c>
      <c r="F42" s="72">
        <v>98.7767148560838</v>
      </c>
      <c r="G42" s="71">
        <v>283076.0894</v>
      </c>
      <c r="H42" s="72">
        <v>-11.058279795495899</v>
      </c>
      <c r="I42" s="71">
        <v>15367.6023</v>
      </c>
      <c r="J42" s="72">
        <v>6.1037593237743604</v>
      </c>
      <c r="K42" s="71">
        <v>16605.526399999999</v>
      </c>
      <c r="L42" s="72">
        <v>5.8660999716353999</v>
      </c>
      <c r="M42" s="72">
        <v>-7.4548922459934996E-2</v>
      </c>
      <c r="N42" s="71">
        <v>8305662.3443999998</v>
      </c>
      <c r="O42" s="71">
        <v>134302688.47979999</v>
      </c>
      <c r="P42" s="71">
        <v>1362</v>
      </c>
      <c r="Q42" s="71">
        <v>1328</v>
      </c>
      <c r="R42" s="72">
        <v>2.56024096385543</v>
      </c>
      <c r="S42" s="71">
        <v>184.85517136563899</v>
      </c>
      <c r="T42" s="71">
        <v>180.64032402108401</v>
      </c>
      <c r="U42" s="73">
        <v>2.2800808402690498</v>
      </c>
      <c r="V42" s="40"/>
      <c r="W42" s="40"/>
    </row>
    <row r="43" spans="1:23" ht="12" thickBot="1" x14ac:dyDescent="0.2">
      <c r="A43" s="56"/>
      <c r="B43" s="45" t="s">
        <v>39</v>
      </c>
      <c r="C43" s="46"/>
      <c r="D43" s="71">
        <v>66476.11</v>
      </c>
      <c r="E43" s="71">
        <v>43393.600700000003</v>
      </c>
      <c r="F43" s="72">
        <v>153.19334862202399</v>
      </c>
      <c r="G43" s="71">
        <v>62430.77</v>
      </c>
      <c r="H43" s="72">
        <v>6.4797214578644402</v>
      </c>
      <c r="I43" s="71">
        <v>-10467.59</v>
      </c>
      <c r="J43" s="72">
        <v>-15.746393704445101</v>
      </c>
      <c r="K43" s="71">
        <v>-8655.5400000000009</v>
      </c>
      <c r="L43" s="72">
        <v>-13.864221120450701</v>
      </c>
      <c r="M43" s="72">
        <v>0.20935146738389501</v>
      </c>
      <c r="N43" s="71">
        <v>4844895.6500000004</v>
      </c>
      <c r="O43" s="71">
        <v>57219891.969999999</v>
      </c>
      <c r="P43" s="71">
        <v>56</v>
      </c>
      <c r="Q43" s="71">
        <v>57</v>
      </c>
      <c r="R43" s="72">
        <v>-1.7543859649122899</v>
      </c>
      <c r="S43" s="71">
        <v>1187.0733928571401</v>
      </c>
      <c r="T43" s="71">
        <v>1080.74807017544</v>
      </c>
      <c r="U43" s="73">
        <v>8.9569291436809895</v>
      </c>
      <c r="V43" s="40"/>
      <c r="W43" s="40"/>
    </row>
    <row r="44" spans="1:23" ht="12" thickBot="1" x14ac:dyDescent="0.2">
      <c r="A44" s="56"/>
      <c r="B44" s="45" t="s">
        <v>40</v>
      </c>
      <c r="C44" s="46"/>
      <c r="D44" s="71">
        <v>53185.51</v>
      </c>
      <c r="E44" s="71">
        <v>8863.4439999999995</v>
      </c>
      <c r="F44" s="72">
        <v>600.05467400707903</v>
      </c>
      <c r="G44" s="71">
        <v>38454.730000000003</v>
      </c>
      <c r="H44" s="72">
        <v>38.306809071341803</v>
      </c>
      <c r="I44" s="71">
        <v>7305.37</v>
      </c>
      <c r="J44" s="72">
        <v>13.7356396507244</v>
      </c>
      <c r="K44" s="71">
        <v>4955.6400000000003</v>
      </c>
      <c r="L44" s="72">
        <v>12.886945247047599</v>
      </c>
      <c r="M44" s="72">
        <v>0.47415268260002702</v>
      </c>
      <c r="N44" s="71">
        <v>1918521.51</v>
      </c>
      <c r="O44" s="71">
        <v>22762942.760000002</v>
      </c>
      <c r="P44" s="71">
        <v>47</v>
      </c>
      <c r="Q44" s="71">
        <v>32</v>
      </c>
      <c r="R44" s="72">
        <v>46.875</v>
      </c>
      <c r="S44" s="71">
        <v>1131.6065957446799</v>
      </c>
      <c r="T44" s="71">
        <v>859.64250000000004</v>
      </c>
      <c r="U44" s="73">
        <v>24.033449148085602</v>
      </c>
      <c r="V44" s="40"/>
      <c r="W44" s="40"/>
    </row>
    <row r="45" spans="1:23" ht="12" thickBot="1" x14ac:dyDescent="0.2">
      <c r="A45" s="57"/>
      <c r="B45" s="45" t="s">
        <v>35</v>
      </c>
      <c r="C45" s="46"/>
      <c r="D45" s="76">
        <v>12460.0825</v>
      </c>
      <c r="E45" s="77"/>
      <c r="F45" s="77"/>
      <c r="G45" s="76">
        <v>11906.6021</v>
      </c>
      <c r="H45" s="78">
        <v>4.6485168090063302</v>
      </c>
      <c r="I45" s="76">
        <v>1537.857</v>
      </c>
      <c r="J45" s="78">
        <v>12.3422698043934</v>
      </c>
      <c r="K45" s="76">
        <v>1624.1998000000001</v>
      </c>
      <c r="L45" s="78">
        <v>13.6411697170933</v>
      </c>
      <c r="M45" s="78">
        <v>-5.3160208491590998E-2</v>
      </c>
      <c r="N45" s="76">
        <v>562807.32999999996</v>
      </c>
      <c r="O45" s="76">
        <v>7320877.2905000001</v>
      </c>
      <c r="P45" s="76">
        <v>29</v>
      </c>
      <c r="Q45" s="76">
        <v>27</v>
      </c>
      <c r="R45" s="78">
        <v>7.4074074074074199</v>
      </c>
      <c r="S45" s="76">
        <v>429.65801724137901</v>
      </c>
      <c r="T45" s="76">
        <v>544.73872592592602</v>
      </c>
      <c r="U45" s="79">
        <v>-26.784257261955101</v>
      </c>
      <c r="V45" s="40"/>
      <c r="W45" s="40"/>
    </row>
  </sheetData>
  <mergeCells count="43"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0:C30"/>
    <mergeCell ref="B19:C19"/>
    <mergeCell ref="B20:C20"/>
    <mergeCell ref="B21:C21"/>
    <mergeCell ref="B22:C22"/>
    <mergeCell ref="B23:C23"/>
    <mergeCell ref="B24:C24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9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47733</v>
      </c>
      <c r="D2" s="32">
        <v>492093.78038717899</v>
      </c>
      <c r="E2" s="32">
        <v>363708.51269743597</v>
      </c>
      <c r="F2" s="32">
        <v>128385.267689744</v>
      </c>
      <c r="G2" s="32">
        <v>363708.51269743597</v>
      </c>
      <c r="H2" s="32">
        <v>0.26089593651992499</v>
      </c>
    </row>
    <row r="3" spans="1:8" ht="14.25" x14ac:dyDescent="0.2">
      <c r="A3" s="32">
        <v>2</v>
      </c>
      <c r="B3" s="33">
        <v>13</v>
      </c>
      <c r="C3" s="32">
        <v>7145</v>
      </c>
      <c r="D3" s="32">
        <v>62326.0587793964</v>
      </c>
      <c r="E3" s="32">
        <v>47184.300758384401</v>
      </c>
      <c r="F3" s="32">
        <v>15141.758021012</v>
      </c>
      <c r="G3" s="32">
        <v>47184.300758384401</v>
      </c>
      <c r="H3" s="32">
        <v>0.24294425666487901</v>
      </c>
    </row>
    <row r="4" spans="1:8" ht="14.25" x14ac:dyDescent="0.2">
      <c r="A4" s="32">
        <v>3</v>
      </c>
      <c r="B4" s="33">
        <v>14</v>
      </c>
      <c r="C4" s="32">
        <v>90062</v>
      </c>
      <c r="D4" s="32">
        <v>91214.072531623897</v>
      </c>
      <c r="E4" s="32">
        <v>66214.426242735004</v>
      </c>
      <c r="F4" s="32">
        <v>24999.6462888889</v>
      </c>
      <c r="G4" s="32">
        <v>66214.426242735004</v>
      </c>
      <c r="H4" s="32">
        <v>0.27407663746426297</v>
      </c>
    </row>
    <row r="5" spans="1:8" ht="14.25" x14ac:dyDescent="0.2">
      <c r="A5" s="32">
        <v>4</v>
      </c>
      <c r="B5" s="33">
        <v>15</v>
      </c>
      <c r="C5" s="32">
        <v>2548</v>
      </c>
      <c r="D5" s="32">
        <v>38618.303206837598</v>
      </c>
      <c r="E5" s="32">
        <v>29321.3604376068</v>
      </c>
      <c r="F5" s="32">
        <v>9296.9427692307709</v>
      </c>
      <c r="G5" s="32">
        <v>29321.3604376068</v>
      </c>
      <c r="H5" s="32">
        <v>0.240739286742787</v>
      </c>
    </row>
    <row r="6" spans="1:8" ht="14.25" x14ac:dyDescent="0.2">
      <c r="A6" s="32">
        <v>5</v>
      </c>
      <c r="B6" s="33">
        <v>16</v>
      </c>
      <c r="C6" s="32">
        <v>4054</v>
      </c>
      <c r="D6" s="32">
        <v>176045.21729230799</v>
      </c>
      <c r="E6" s="32">
        <v>141504.72582905999</v>
      </c>
      <c r="F6" s="32">
        <v>34540.491463247898</v>
      </c>
      <c r="G6" s="32">
        <v>141504.72582905999</v>
      </c>
      <c r="H6" s="32">
        <v>0.19620238478786001</v>
      </c>
    </row>
    <row r="7" spans="1:8" ht="14.25" x14ac:dyDescent="0.2">
      <c r="A7" s="32">
        <v>6</v>
      </c>
      <c r="B7" s="33">
        <v>17</v>
      </c>
      <c r="C7" s="32">
        <v>14646</v>
      </c>
      <c r="D7" s="32">
        <v>202113.50247008499</v>
      </c>
      <c r="E7" s="32">
        <v>138826.170205128</v>
      </c>
      <c r="F7" s="32">
        <v>63287.332264957302</v>
      </c>
      <c r="G7" s="32">
        <v>138826.170205128</v>
      </c>
      <c r="H7" s="32">
        <v>0.31312768069181501</v>
      </c>
    </row>
    <row r="8" spans="1:8" ht="14.25" x14ac:dyDescent="0.2">
      <c r="A8" s="32">
        <v>7</v>
      </c>
      <c r="B8" s="33">
        <v>18</v>
      </c>
      <c r="C8" s="32">
        <v>58298</v>
      </c>
      <c r="D8" s="32">
        <v>127281.346325641</v>
      </c>
      <c r="E8" s="32">
        <v>99824.026362393197</v>
      </c>
      <c r="F8" s="32">
        <v>27457.319963247901</v>
      </c>
      <c r="G8" s="32">
        <v>99824.026362393197</v>
      </c>
      <c r="H8" s="32">
        <v>0.21572147652335599</v>
      </c>
    </row>
    <row r="9" spans="1:8" ht="14.25" x14ac:dyDescent="0.2">
      <c r="A9" s="32">
        <v>8</v>
      </c>
      <c r="B9" s="33">
        <v>19</v>
      </c>
      <c r="C9" s="32">
        <v>17114</v>
      </c>
      <c r="D9" s="32">
        <v>60910.006438461503</v>
      </c>
      <c r="E9" s="32">
        <v>50324.7078410256</v>
      </c>
      <c r="F9" s="32">
        <v>10585.2985974359</v>
      </c>
      <c r="G9" s="32">
        <v>50324.7078410256</v>
      </c>
      <c r="H9" s="32">
        <v>0.17378587224630199</v>
      </c>
    </row>
    <row r="10" spans="1:8" ht="14.25" x14ac:dyDescent="0.2">
      <c r="A10" s="32">
        <v>9</v>
      </c>
      <c r="B10" s="33">
        <v>21</v>
      </c>
      <c r="C10" s="32">
        <v>246162</v>
      </c>
      <c r="D10" s="32">
        <v>897846.60683760699</v>
      </c>
      <c r="E10" s="32">
        <v>878088.17827179504</v>
      </c>
      <c r="F10" s="32">
        <v>19758.428565811999</v>
      </c>
      <c r="G10" s="32">
        <v>878088.17827179504</v>
      </c>
      <c r="H10" s="35">
        <v>2.20064634820029E-2</v>
      </c>
    </row>
    <row r="11" spans="1:8" ht="14.25" x14ac:dyDescent="0.2">
      <c r="A11" s="32">
        <v>10</v>
      </c>
      <c r="B11" s="33">
        <v>22</v>
      </c>
      <c r="C11" s="32">
        <v>181985.62100000001</v>
      </c>
      <c r="D11" s="32">
        <v>2338981.4914683802</v>
      </c>
      <c r="E11" s="32">
        <v>2210623.7470726501</v>
      </c>
      <c r="F11" s="32">
        <v>128357.744395726</v>
      </c>
      <c r="G11" s="32">
        <v>2210623.7470726501</v>
      </c>
      <c r="H11" s="32">
        <v>5.48776229585064E-2</v>
      </c>
    </row>
    <row r="12" spans="1:8" ht="14.25" x14ac:dyDescent="0.2">
      <c r="A12" s="32">
        <v>11</v>
      </c>
      <c r="B12" s="33">
        <v>23</v>
      </c>
      <c r="C12" s="32">
        <v>120515.97100000001</v>
      </c>
      <c r="D12" s="32">
        <v>1117439.4650880301</v>
      </c>
      <c r="E12" s="32">
        <v>949763.03870000003</v>
      </c>
      <c r="F12" s="32">
        <v>167676.42638803399</v>
      </c>
      <c r="G12" s="32">
        <v>949763.03870000003</v>
      </c>
      <c r="H12" s="32">
        <v>0.15005414756388999</v>
      </c>
    </row>
    <row r="13" spans="1:8" ht="14.25" x14ac:dyDescent="0.2">
      <c r="A13" s="32">
        <v>12</v>
      </c>
      <c r="B13" s="33">
        <v>24</v>
      </c>
      <c r="C13" s="32">
        <v>29098</v>
      </c>
      <c r="D13" s="32">
        <v>739494.96618034202</v>
      </c>
      <c r="E13" s="32">
        <v>724174.13953931595</v>
      </c>
      <c r="F13" s="32">
        <v>15320.8266410256</v>
      </c>
      <c r="G13" s="32">
        <v>724174.13953931595</v>
      </c>
      <c r="H13" s="32">
        <v>2.0717959339414001E-2</v>
      </c>
    </row>
    <row r="14" spans="1:8" ht="14.25" x14ac:dyDescent="0.2">
      <c r="A14" s="32">
        <v>13</v>
      </c>
      <c r="B14" s="33">
        <v>25</v>
      </c>
      <c r="C14" s="32">
        <v>84158</v>
      </c>
      <c r="D14" s="32">
        <v>1298984.6876999999</v>
      </c>
      <c r="E14" s="32">
        <v>1211227.5551</v>
      </c>
      <c r="F14" s="32">
        <v>87757.132599999997</v>
      </c>
      <c r="G14" s="32">
        <v>1211227.5551</v>
      </c>
      <c r="H14" s="32">
        <v>6.7558250248033302E-2</v>
      </c>
    </row>
    <row r="15" spans="1:8" ht="14.25" x14ac:dyDescent="0.2">
      <c r="A15" s="32">
        <v>14</v>
      </c>
      <c r="B15" s="33">
        <v>26</v>
      </c>
      <c r="C15" s="32">
        <v>83578</v>
      </c>
      <c r="D15" s="32">
        <v>424953.04591924202</v>
      </c>
      <c r="E15" s="32">
        <v>407728.74891443201</v>
      </c>
      <c r="F15" s="32">
        <v>17224.297004810502</v>
      </c>
      <c r="G15" s="32">
        <v>407728.74891443201</v>
      </c>
      <c r="H15" s="32">
        <v>4.0532235667476102E-2</v>
      </c>
    </row>
    <row r="16" spans="1:8" ht="14.25" x14ac:dyDescent="0.2">
      <c r="A16" s="32">
        <v>15</v>
      </c>
      <c r="B16" s="33">
        <v>27</v>
      </c>
      <c r="C16" s="32">
        <v>140010.125</v>
      </c>
      <c r="D16" s="32">
        <v>1084766.8396999999</v>
      </c>
      <c r="E16" s="32">
        <v>978758.9203</v>
      </c>
      <c r="F16" s="32">
        <v>106007.9194</v>
      </c>
      <c r="G16" s="32">
        <v>978758.9203</v>
      </c>
      <c r="H16" s="32">
        <v>9.7724151882553206E-2</v>
      </c>
    </row>
    <row r="17" spans="1:8" ht="14.25" x14ac:dyDescent="0.2">
      <c r="A17" s="32">
        <v>16</v>
      </c>
      <c r="B17" s="33">
        <v>29</v>
      </c>
      <c r="C17" s="32">
        <v>280698</v>
      </c>
      <c r="D17" s="32">
        <v>4393121.2733273497</v>
      </c>
      <c r="E17" s="32">
        <v>3446446.8023854699</v>
      </c>
      <c r="F17" s="32">
        <v>946674.47094188002</v>
      </c>
      <c r="G17" s="32">
        <v>3446446.8023854699</v>
      </c>
      <c r="H17" s="32">
        <v>0.21549017476243501</v>
      </c>
    </row>
    <row r="18" spans="1:8" ht="14.25" x14ac:dyDescent="0.2">
      <c r="A18" s="32">
        <v>17</v>
      </c>
      <c r="B18" s="33">
        <v>31</v>
      </c>
      <c r="C18" s="32">
        <v>23818.008000000002</v>
      </c>
      <c r="D18" s="32">
        <v>284091.17812753998</v>
      </c>
      <c r="E18" s="32">
        <v>245308.30723178</v>
      </c>
      <c r="F18" s="32">
        <v>38782.870895759697</v>
      </c>
      <c r="G18" s="32">
        <v>245308.30723178</v>
      </c>
      <c r="H18" s="32">
        <v>0.13651557627160299</v>
      </c>
    </row>
    <row r="19" spans="1:8" ht="14.25" x14ac:dyDescent="0.2">
      <c r="A19" s="32">
        <v>18</v>
      </c>
      <c r="B19" s="33">
        <v>32</v>
      </c>
      <c r="C19" s="32">
        <v>18705.141</v>
      </c>
      <c r="D19" s="32">
        <v>285012.51045236399</v>
      </c>
      <c r="E19" s="32">
        <v>264041.30463866401</v>
      </c>
      <c r="F19" s="32">
        <v>20971.2058137001</v>
      </c>
      <c r="G19" s="32">
        <v>264041.30463866401</v>
      </c>
      <c r="H19" s="32">
        <v>7.3579948404423307E-2</v>
      </c>
    </row>
    <row r="20" spans="1:8" ht="14.25" x14ac:dyDescent="0.2">
      <c r="A20" s="32">
        <v>19</v>
      </c>
      <c r="B20" s="33">
        <v>33</v>
      </c>
      <c r="C20" s="32">
        <v>36564.915000000001</v>
      </c>
      <c r="D20" s="32">
        <v>505559.96184895199</v>
      </c>
      <c r="E20" s="32">
        <v>409115.34136706201</v>
      </c>
      <c r="F20" s="32">
        <v>96444.620481890699</v>
      </c>
      <c r="G20" s="32">
        <v>409115.34136706201</v>
      </c>
      <c r="H20" s="32">
        <v>0.19076791629062101</v>
      </c>
    </row>
    <row r="21" spans="1:8" ht="14.25" x14ac:dyDescent="0.2">
      <c r="A21" s="32">
        <v>20</v>
      </c>
      <c r="B21" s="33">
        <v>34</v>
      </c>
      <c r="C21" s="32">
        <v>59662.597000000002</v>
      </c>
      <c r="D21" s="32">
        <v>325924.69859460002</v>
      </c>
      <c r="E21" s="32">
        <v>247680.365565844</v>
      </c>
      <c r="F21" s="32">
        <v>78244.333028755602</v>
      </c>
      <c r="G21" s="32">
        <v>247680.365565844</v>
      </c>
      <c r="H21" s="32">
        <v>0.24006874399561701</v>
      </c>
    </row>
    <row r="22" spans="1:8" ht="14.25" x14ac:dyDescent="0.2">
      <c r="A22" s="32">
        <v>21</v>
      </c>
      <c r="B22" s="33">
        <v>35</v>
      </c>
      <c r="C22" s="32">
        <v>34091.800000000003</v>
      </c>
      <c r="D22" s="32">
        <v>995751.156638938</v>
      </c>
      <c r="E22" s="32">
        <v>950206.15807168104</v>
      </c>
      <c r="F22" s="32">
        <v>45544.998567256604</v>
      </c>
      <c r="G22" s="32">
        <v>950206.15807168104</v>
      </c>
      <c r="H22" s="32">
        <v>4.5739337849216702E-2</v>
      </c>
    </row>
    <row r="23" spans="1:8" ht="14.25" x14ac:dyDescent="0.2">
      <c r="A23" s="32">
        <v>22</v>
      </c>
      <c r="B23" s="33">
        <v>36</v>
      </c>
      <c r="C23" s="32">
        <v>167742.86199999999</v>
      </c>
      <c r="D23" s="32">
        <v>753760.22048672603</v>
      </c>
      <c r="E23" s="32">
        <v>652173.82636553003</v>
      </c>
      <c r="F23" s="32">
        <v>101586.394121196</v>
      </c>
      <c r="G23" s="32">
        <v>652173.82636553003</v>
      </c>
      <c r="H23" s="32">
        <v>0.13477282477920999</v>
      </c>
    </row>
    <row r="24" spans="1:8" ht="14.25" x14ac:dyDescent="0.2">
      <c r="A24" s="32">
        <v>23</v>
      </c>
      <c r="B24" s="33">
        <v>37</v>
      </c>
      <c r="C24" s="32">
        <v>147926</v>
      </c>
      <c r="D24" s="32">
        <v>1122844.33390973</v>
      </c>
      <c r="E24" s="32">
        <v>1010950.8958237401</v>
      </c>
      <c r="F24" s="32">
        <v>111893.438085995</v>
      </c>
      <c r="G24" s="32">
        <v>1010950.8958237401</v>
      </c>
      <c r="H24" s="32">
        <v>9.9651781379510501E-2</v>
      </c>
    </row>
    <row r="25" spans="1:8" ht="14.25" x14ac:dyDescent="0.2">
      <c r="A25" s="32">
        <v>24</v>
      </c>
      <c r="B25" s="33">
        <v>38</v>
      </c>
      <c r="C25" s="32">
        <v>169828.641</v>
      </c>
      <c r="D25" s="32">
        <v>921692.75515221199</v>
      </c>
      <c r="E25" s="32">
        <v>894441.31252566399</v>
      </c>
      <c r="F25" s="32">
        <v>27251.442626548702</v>
      </c>
      <c r="G25" s="32">
        <v>894441.31252566399</v>
      </c>
      <c r="H25" s="32">
        <v>2.9566731944256502E-2</v>
      </c>
    </row>
    <row r="26" spans="1:8" ht="14.25" x14ac:dyDescent="0.2">
      <c r="A26" s="32">
        <v>25</v>
      </c>
      <c r="B26" s="33">
        <v>39</v>
      </c>
      <c r="C26" s="32">
        <v>71665.214999999997</v>
      </c>
      <c r="D26" s="32">
        <v>90122.951818236106</v>
      </c>
      <c r="E26" s="32">
        <v>67742.165819037793</v>
      </c>
      <c r="F26" s="32">
        <v>22380.785999198299</v>
      </c>
      <c r="G26" s="32">
        <v>67742.165819037793</v>
      </c>
      <c r="H26" s="32">
        <v>0.248336140213614</v>
      </c>
    </row>
    <row r="27" spans="1:8" ht="14.25" x14ac:dyDescent="0.2">
      <c r="A27" s="32">
        <v>26</v>
      </c>
      <c r="B27" s="33">
        <v>42</v>
      </c>
      <c r="C27" s="32">
        <v>12343.151</v>
      </c>
      <c r="D27" s="32">
        <v>226180.0159</v>
      </c>
      <c r="E27" s="32">
        <v>205654.11079999999</v>
      </c>
      <c r="F27" s="32">
        <v>20525.9051</v>
      </c>
      <c r="G27" s="32">
        <v>205654.11079999999</v>
      </c>
      <c r="H27" s="32">
        <v>9.0750303550580003E-2</v>
      </c>
    </row>
    <row r="28" spans="1:8" ht="14.25" x14ac:dyDescent="0.2">
      <c r="A28" s="32">
        <v>27</v>
      </c>
      <c r="B28" s="33">
        <v>75</v>
      </c>
      <c r="C28" s="32">
        <v>1590</v>
      </c>
      <c r="D28" s="32">
        <v>87452.136752136794</v>
      </c>
      <c r="E28" s="32">
        <v>81315.363247863206</v>
      </c>
      <c r="F28" s="32">
        <v>6136.7735042735003</v>
      </c>
      <c r="G28" s="32">
        <v>81315.363247863206</v>
      </c>
      <c r="H28" s="32">
        <v>7.0172939532247194E-2</v>
      </c>
    </row>
    <row r="29" spans="1:8" ht="14.25" x14ac:dyDescent="0.2">
      <c r="A29" s="32">
        <v>28</v>
      </c>
      <c r="B29" s="33">
        <v>76</v>
      </c>
      <c r="C29" s="32">
        <v>1489</v>
      </c>
      <c r="D29" s="32">
        <v>251772.73851965801</v>
      </c>
      <c r="E29" s="32">
        <v>236405.14115470101</v>
      </c>
      <c r="F29" s="32">
        <v>15367.597364957301</v>
      </c>
      <c r="G29" s="32">
        <v>236405.14115470101</v>
      </c>
      <c r="H29" s="32">
        <v>6.10375748197114E-2</v>
      </c>
    </row>
    <row r="30" spans="1:8" ht="14.25" x14ac:dyDescent="0.2">
      <c r="A30" s="32">
        <v>29</v>
      </c>
      <c r="B30" s="33">
        <v>99</v>
      </c>
      <c r="C30" s="32">
        <v>29</v>
      </c>
      <c r="D30" s="32">
        <v>12460.082444595701</v>
      </c>
      <c r="E30" s="32">
        <v>10922.2248695258</v>
      </c>
      <c r="F30" s="32">
        <v>1537.8575750699599</v>
      </c>
      <c r="G30" s="32">
        <v>10922.2248695258</v>
      </c>
      <c r="H30" s="32">
        <v>0.12342274474572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6">
        <v>70</v>
      </c>
      <c r="C32" s="37">
        <v>91</v>
      </c>
      <c r="D32" s="37">
        <v>210343.64</v>
      </c>
      <c r="E32" s="37">
        <v>192804.82</v>
      </c>
      <c r="F32" s="32"/>
      <c r="G32" s="32"/>
      <c r="H32" s="32"/>
    </row>
    <row r="33" spans="1:8" ht="14.25" x14ac:dyDescent="0.2">
      <c r="A33" s="32"/>
      <c r="B33" s="36">
        <v>71</v>
      </c>
      <c r="C33" s="37">
        <v>69</v>
      </c>
      <c r="D33" s="37">
        <v>158438.54999999999</v>
      </c>
      <c r="E33" s="37">
        <v>176245.5</v>
      </c>
      <c r="F33" s="32"/>
      <c r="G33" s="32"/>
      <c r="H33" s="32"/>
    </row>
    <row r="34" spans="1:8" ht="14.25" x14ac:dyDescent="0.2">
      <c r="A34" s="32"/>
      <c r="B34" s="36">
        <v>72</v>
      </c>
      <c r="C34" s="37">
        <v>-1</v>
      </c>
      <c r="D34" s="37">
        <v>3053.85</v>
      </c>
      <c r="E34" s="37">
        <v>1893.16</v>
      </c>
      <c r="F34" s="32"/>
      <c r="G34" s="32"/>
      <c r="H34" s="32"/>
    </row>
    <row r="35" spans="1:8" ht="14.25" x14ac:dyDescent="0.2">
      <c r="A35" s="32"/>
      <c r="B35" s="36">
        <v>73</v>
      </c>
      <c r="C35" s="37">
        <v>46</v>
      </c>
      <c r="D35" s="37">
        <v>76990.67</v>
      </c>
      <c r="E35" s="37">
        <v>90139.38</v>
      </c>
      <c r="F35" s="32"/>
      <c r="G35" s="32"/>
      <c r="H35" s="32"/>
    </row>
    <row r="36" spans="1:8" ht="14.25" x14ac:dyDescent="0.2">
      <c r="A36" s="32"/>
      <c r="B36" s="36">
        <v>74</v>
      </c>
      <c r="C36" s="37">
        <v>-1</v>
      </c>
      <c r="D36" s="37">
        <v>-0.85</v>
      </c>
      <c r="E36" s="37">
        <v>0</v>
      </c>
      <c r="F36" s="32"/>
      <c r="G36" s="32"/>
      <c r="H36" s="32"/>
    </row>
    <row r="37" spans="1:8" ht="14.25" x14ac:dyDescent="0.2">
      <c r="A37" s="32"/>
      <c r="B37" s="36">
        <v>77</v>
      </c>
      <c r="C37" s="37">
        <v>48</v>
      </c>
      <c r="D37" s="37">
        <v>66476.11</v>
      </c>
      <c r="E37" s="37">
        <v>76943.7</v>
      </c>
      <c r="F37" s="32"/>
      <c r="G37" s="32"/>
      <c r="H37" s="32"/>
    </row>
    <row r="38" spans="1:8" ht="14.25" x14ac:dyDescent="0.2">
      <c r="A38" s="32"/>
      <c r="B38" s="36">
        <v>78</v>
      </c>
      <c r="C38" s="37">
        <v>45</v>
      </c>
      <c r="D38" s="37">
        <v>53185.51</v>
      </c>
      <c r="E38" s="37">
        <v>45880.14</v>
      </c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2015-09-24T03:43:31Z</dcterms:modified>
</cp:coreProperties>
</file>