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<sst xmlns="http://schemas.openxmlformats.org/spreadsheetml/2006/main" count="117" uniqueCount="75">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</sst>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23568001.459099993</v>
      </c>
      <c r="F3" s="25">
        <f>RA!I7</f>
        <v>598490.60990000004</v>
      </c>
      <c r="G3" s="16">
        <f>SUM(G4:G40)</f>
        <v>22969510.849200003</v>
      </c>
      <c r="H3" s="27">
        <f>RA!J7</f>
        <v>2.53942028533316</v>
      </c>
      <c r="I3" s="20">
        <f>SUM(I4:I40)</f>
        <v>23568007.633839421</v>
      </c>
      <c r="J3" s="21">
        <f>SUM(J4:J40)</f>
        <v>22969510.915196773</v>
      </c>
      <c r="K3" s="22">
        <f>E3-I3</f>
        <v>-6.1747394278645515</v>
      </c>
      <c r="L3" s="22">
        <f>G3-J3</f>
        <v>-6.5996769815683365E-2</v>
      </c>
    </row>
    <row r="4" spans="1:13" x14ac:dyDescent="0.15">
      <c r="A4" s="43">
        <f>RA!A8</f>
        <v>42277</v>
      </c>
      <c r="B4" s="12">
        <v>12</v>
      </c>
      <c r="C4" s="41" t="s">
        <v>6</v>
      </c>
      <c r="D4" s="41"/>
      <c r="E4" s="15">
        <f>VLOOKUP(C4,RA!B8:D36,3,0)</f>
        <v>669856.63580000005</v>
      </c>
      <c r="F4" s="25">
        <f>VLOOKUP(C4,RA!B8:I39,8,0)</f>
        <v>152419.193</v>
      </c>
      <c r="G4" s="16">
        <f t="shared" ref="G4:G40" si="0">E4-F4</f>
        <v>517437.44280000008</v>
      </c>
      <c r="H4" s="27">
        <f>RA!J8</f>
        <v>22.754002103445298</v>
      </c>
      <c r="I4" s="20">
        <f>VLOOKUP(B4,RMS!B:D,3,FALSE)</f>
        <v>669857.536435897</v>
      </c>
      <c r="J4" s="21">
        <f>VLOOKUP(B4,RMS!B:E,4,FALSE)</f>
        <v>517437.45886752103</v>
      </c>
      <c r="K4" s="22">
        <f t="shared" ref="K4:K40" si="1">E4-I4</f>
        <v>-0.90063589694909751</v>
      </c>
      <c r="L4" s="22">
        <f t="shared" ref="L4:L40" si="2">G4-J4</f>
        <v>-1.6067520948126912E-2</v>
      </c>
    </row>
    <row r="5" spans="1:13" x14ac:dyDescent="0.15">
      <c r="A5" s="43"/>
      <c r="B5" s="12">
        <v>13</v>
      </c>
      <c r="C5" s="41" t="s">
        <v>7</v>
      </c>
      <c r="D5" s="41"/>
      <c r="E5" s="15">
        <f>VLOOKUP(C5,RA!B8:D37,3,0)</f>
        <v>86429.230200000005</v>
      </c>
      <c r="F5" s="25">
        <f>VLOOKUP(C5,RA!B9:I40,8,0)</f>
        <v>18926.632600000001</v>
      </c>
      <c r="G5" s="16">
        <f t="shared" si="0"/>
        <v>67502.597600000008</v>
      </c>
      <c r="H5" s="27">
        <f>RA!J9</f>
        <v>21.898416260567402</v>
      </c>
      <c r="I5" s="20">
        <f>VLOOKUP(B5,RMS!B:D,3,FALSE)</f>
        <v>86429.270979403998</v>
      </c>
      <c r="J5" s="21">
        <f>VLOOKUP(B5,RMS!B:E,4,FALSE)</f>
        <v>67502.599933219899</v>
      </c>
      <c r="K5" s="22">
        <f t="shared" si="1"/>
        <v>-4.0779403992928565E-2</v>
      </c>
      <c r="L5" s="22">
        <f t="shared" si="2"/>
        <v>-2.3332198907155544E-3</v>
      </c>
      <c r="M5" s="34"/>
    </row>
    <row r="6" spans="1:13" x14ac:dyDescent="0.15">
      <c r="A6" s="43"/>
      <c r="B6" s="12">
        <v>14</v>
      </c>
      <c r="C6" s="41" t="s">
        <v>8</v>
      </c>
      <c r="D6" s="41"/>
      <c r="E6" s="15">
        <f>VLOOKUP(C6,RA!B10:D38,3,0)</f>
        <v>180981.95860000001</v>
      </c>
      <c r="F6" s="25">
        <f>VLOOKUP(C6,RA!B10:I41,8,0)</f>
        <v>45485.070200000002</v>
      </c>
      <c r="G6" s="16">
        <f t="shared" si="0"/>
        <v>135496.8884</v>
      </c>
      <c r="H6" s="27">
        <f>RA!J10</f>
        <v>25.132378139707001</v>
      </c>
      <c r="I6" s="20">
        <f>VLOOKUP(B6,RMS!B:D,3,FALSE)</f>
        <v>180984.09168007699</v>
      </c>
      <c r="J6" s="21">
        <f>VLOOKUP(B6,RMS!B:E,4,FALSE)</f>
        <v>135496.88882976599</v>
      </c>
      <c r="K6" s="22">
        <f>E6-I6</f>
        <v>-2.1330800769792404</v>
      </c>
      <c r="L6" s="22">
        <f t="shared" si="2"/>
        <v>-4.2976599070243537E-4</v>
      </c>
      <c r="M6" s="34"/>
    </row>
    <row r="7" spans="1:13" x14ac:dyDescent="0.15">
      <c r="A7" s="43"/>
      <c r="B7" s="12">
        <v>15</v>
      </c>
      <c r="C7" s="41" t="s">
        <v>9</v>
      </c>
      <c r="D7" s="41"/>
      <c r="E7" s="15">
        <f>VLOOKUP(C7,RA!B10:D39,3,0)</f>
        <v>48347.237800000003</v>
      </c>
      <c r="F7" s="25">
        <f>VLOOKUP(C7,RA!B11:I42,8,0)</f>
        <v>11265.0137</v>
      </c>
      <c r="G7" s="16">
        <f t="shared" si="0"/>
        <v>37082.224100000007</v>
      </c>
      <c r="H7" s="27">
        <f>RA!J11</f>
        <v>23.3002219208478</v>
      </c>
      <c r="I7" s="20">
        <f>VLOOKUP(B7,RMS!B:D,3,FALSE)</f>
        <v>48347.278964957302</v>
      </c>
      <c r="J7" s="21">
        <f>VLOOKUP(B7,RMS!B:E,4,FALSE)</f>
        <v>37082.223829059803</v>
      </c>
      <c r="K7" s="22">
        <f t="shared" si="1"/>
        <v>-4.1164957299770322E-2</v>
      </c>
      <c r="L7" s="22">
        <f t="shared" si="2"/>
        <v>2.709402033360675E-4</v>
      </c>
      <c r="M7" s="34"/>
    </row>
    <row r="8" spans="1:13" x14ac:dyDescent="0.15">
      <c r="A8" s="43"/>
      <c r="B8" s="12">
        <v>16</v>
      </c>
      <c r="C8" s="41" t="s">
        <v>10</v>
      </c>
      <c r="D8" s="41"/>
      <c r="E8" s="15">
        <f>VLOOKUP(C8,RA!B12:D39,3,0)</f>
        <v>213491.0196</v>
      </c>
      <c r="F8" s="25">
        <f>VLOOKUP(C8,RA!B12:I43,8,0)</f>
        <v>41808.437100000003</v>
      </c>
      <c r="G8" s="16">
        <f t="shared" si="0"/>
        <v>171682.58249999999</v>
      </c>
      <c r="H8" s="27">
        <f>RA!J12</f>
        <v>19.583229860596902</v>
      </c>
      <c r="I8" s="20">
        <f>VLOOKUP(B8,RMS!B:D,3,FALSE)</f>
        <v>213491.03143247901</v>
      </c>
      <c r="J8" s="21">
        <f>VLOOKUP(B8,RMS!B:E,4,FALSE)</f>
        <v>171682.58261282</v>
      </c>
      <c r="K8" s="22">
        <f t="shared" si="1"/>
        <v>-1.1832479009171948E-2</v>
      </c>
      <c r="L8" s="22">
        <f t="shared" si="2"/>
        <v>-1.1282000923529267E-4</v>
      </c>
      <c r="M8" s="34"/>
    </row>
    <row r="9" spans="1:13" x14ac:dyDescent="0.15">
      <c r="A9" s="43"/>
      <c r="B9" s="12">
        <v>17</v>
      </c>
      <c r="C9" s="41" t="s">
        <v>11</v>
      </c>
      <c r="D9" s="41"/>
      <c r="E9" s="15">
        <f>VLOOKUP(C9,RA!B12:D40,3,0)</f>
        <v>252947.75820000001</v>
      </c>
      <c r="F9" s="25">
        <f>VLOOKUP(C9,RA!B13:I44,8,0)</f>
        <v>79484.848499999993</v>
      </c>
      <c r="G9" s="16">
        <f t="shared" si="0"/>
        <v>173462.90970000002</v>
      </c>
      <c r="H9" s="27">
        <f>RA!J13</f>
        <v>31.423424767873701</v>
      </c>
      <c r="I9" s="20">
        <f>VLOOKUP(B9,RMS!B:D,3,FALSE)</f>
        <v>252948.038924786</v>
      </c>
      <c r="J9" s="21">
        <f>VLOOKUP(B9,RMS!B:E,4,FALSE)</f>
        <v>173462.905895726</v>
      </c>
      <c r="K9" s="22">
        <f t="shared" si="1"/>
        <v>-0.2807247859891504</v>
      </c>
      <c r="L9" s="22">
        <f t="shared" si="2"/>
        <v>3.8042740197852254E-3</v>
      </c>
      <c r="M9" s="34"/>
    </row>
    <row r="10" spans="1:13" x14ac:dyDescent="0.15">
      <c r="A10" s="43"/>
      <c r="B10" s="12">
        <v>18</v>
      </c>
      <c r="C10" s="41" t="s">
        <v>12</v>
      </c>
      <c r="D10" s="41"/>
      <c r="E10" s="15">
        <f>VLOOKUP(C10,RA!B14:D41,3,0)</f>
        <v>190698.18710000001</v>
      </c>
      <c r="F10" s="25">
        <f>VLOOKUP(C10,RA!B14:I45,8,0)</f>
        <v>37760.148999999998</v>
      </c>
      <c r="G10" s="16">
        <f t="shared" si="0"/>
        <v>152938.03810000001</v>
      </c>
      <c r="H10" s="27">
        <f>RA!J14</f>
        <v>19.801000509878499</v>
      </c>
      <c r="I10" s="20">
        <f>VLOOKUP(B10,RMS!B:D,3,FALSE)</f>
        <v>190698.19405470099</v>
      </c>
      <c r="J10" s="21">
        <f>VLOOKUP(B10,RMS!B:E,4,FALSE)</f>
        <v>152938.03644871799</v>
      </c>
      <c r="K10" s="22">
        <f t="shared" si="1"/>
        <v>-6.954700977075845E-3</v>
      </c>
      <c r="L10" s="22">
        <f t="shared" si="2"/>
        <v>1.6512820147909224E-3</v>
      </c>
      <c r="M10" s="34"/>
    </row>
    <row r="11" spans="1:13" x14ac:dyDescent="0.15">
      <c r="A11" s="43"/>
      <c r="B11" s="12">
        <v>19</v>
      </c>
      <c r="C11" s="41" t="s">
        <v>13</v>
      </c>
      <c r="D11" s="41"/>
      <c r="E11" s="15">
        <f>VLOOKUP(C11,RA!B14:D42,3,0)</f>
        <v>91455.267900000006</v>
      </c>
      <c r="F11" s="25">
        <f>VLOOKUP(C11,RA!B15:I46,8,0)</f>
        <v>14962.7958</v>
      </c>
      <c r="G11" s="16">
        <f t="shared" si="0"/>
        <v>76492.472100000014</v>
      </c>
      <c r="H11" s="27">
        <f>RA!J15</f>
        <v>16.360780678441401</v>
      </c>
      <c r="I11" s="20">
        <f>VLOOKUP(B11,RMS!B:D,3,FALSE)</f>
        <v>91455.324725640996</v>
      </c>
      <c r="J11" s="21">
        <f>VLOOKUP(B11,RMS!B:E,4,FALSE)</f>
        <v>76492.473850427399</v>
      </c>
      <c r="K11" s="22">
        <f t="shared" si="1"/>
        <v>-5.6825640989700332E-2</v>
      </c>
      <c r="L11" s="22">
        <f t="shared" si="2"/>
        <v>-1.7504273855593055E-3</v>
      </c>
      <c r="M11" s="34"/>
    </row>
    <row r="12" spans="1:13" x14ac:dyDescent="0.15">
      <c r="A12" s="43"/>
      <c r="B12" s="12">
        <v>21</v>
      </c>
      <c r="C12" s="41" t="s">
        <v>14</v>
      </c>
      <c r="D12" s="41"/>
      <c r="E12" s="15">
        <f>VLOOKUP(C12,RA!B16:D43,3,0)</f>
        <v>1372139.8535</v>
      </c>
      <c r="F12" s="25">
        <f>VLOOKUP(C12,RA!B16:I47,8,0)</f>
        <v>-158276.57269999999</v>
      </c>
      <c r="G12" s="16">
        <f t="shared" si="0"/>
        <v>1530416.4261999999</v>
      </c>
      <c r="H12" s="27">
        <f>RA!J16</f>
        <v>-11.535017534566499</v>
      </c>
      <c r="I12" s="20">
        <f>VLOOKUP(B12,RMS!B:D,3,FALSE)</f>
        <v>1372139.2662649599</v>
      </c>
      <c r="J12" s="21">
        <f>VLOOKUP(B12,RMS!B:E,4,FALSE)</f>
        <v>1530416.4260324801</v>
      </c>
      <c r="K12" s="22">
        <f t="shared" si="1"/>
        <v>0.5872350400313735</v>
      </c>
      <c r="L12" s="22">
        <f t="shared" si="2"/>
        <v>1.6751978546380997E-4</v>
      </c>
      <c r="M12" s="34"/>
    </row>
    <row r="13" spans="1:13" x14ac:dyDescent="0.15">
      <c r="A13" s="43"/>
      <c r="B13" s="12">
        <v>22</v>
      </c>
      <c r="C13" s="41" t="s">
        <v>15</v>
      </c>
      <c r="D13" s="41"/>
      <c r="E13" s="15">
        <f>VLOOKUP(C13,RA!B16:D44,3,0)</f>
        <v>984896.19810000004</v>
      </c>
      <c r="F13" s="25">
        <f>VLOOKUP(C13,RA!B17:I48,8,0)</f>
        <v>-274264.68150000001</v>
      </c>
      <c r="G13" s="16">
        <f t="shared" si="0"/>
        <v>1259160.8796000001</v>
      </c>
      <c r="H13" s="27">
        <f>RA!J17</f>
        <v>-27.847064698705701</v>
      </c>
      <c r="I13" s="20">
        <f>VLOOKUP(B13,RMS!B:D,3,FALSE)</f>
        <v>984896.18254102604</v>
      </c>
      <c r="J13" s="21">
        <f>VLOOKUP(B13,RMS!B:E,4,FALSE)</f>
        <v>1259160.8717076899</v>
      </c>
      <c r="K13" s="22">
        <f t="shared" si="1"/>
        <v>1.5558974002487957E-2</v>
      </c>
      <c r="L13" s="22">
        <f t="shared" si="2"/>
        <v>7.8923101536929607E-3</v>
      </c>
      <c r="M13" s="34"/>
    </row>
    <row r="14" spans="1:13" x14ac:dyDescent="0.15">
      <c r="A14" s="43"/>
      <c r="B14" s="12">
        <v>23</v>
      </c>
      <c r="C14" s="41" t="s">
        <v>16</v>
      </c>
      <c r="D14" s="41"/>
      <c r="E14" s="15">
        <f>VLOOKUP(C14,RA!B18:D45,3,0)</f>
        <v>1969076.3178000001</v>
      </c>
      <c r="F14" s="25">
        <f>VLOOKUP(C14,RA!B18:I49,8,0)</f>
        <v>197761.8461</v>
      </c>
      <c r="G14" s="16">
        <f t="shared" si="0"/>
        <v>1771314.4717000001</v>
      </c>
      <c r="H14" s="27">
        <f>RA!J18</f>
        <v>10.0433814734492</v>
      </c>
      <c r="I14" s="20">
        <f>VLOOKUP(B14,RMS!B:D,3,FALSE)</f>
        <v>1969076.5624128201</v>
      </c>
      <c r="J14" s="21">
        <f>VLOOKUP(B14,RMS!B:E,4,FALSE)</f>
        <v>1771314.4577333301</v>
      </c>
      <c r="K14" s="22">
        <f t="shared" si="1"/>
        <v>-0.24461281998082995</v>
      </c>
      <c r="L14" s="22">
        <f t="shared" si="2"/>
        <v>1.3966670027002692E-2</v>
      </c>
      <c r="M14" s="34"/>
    </row>
    <row r="15" spans="1:13" x14ac:dyDescent="0.15">
      <c r="A15" s="43"/>
      <c r="B15" s="12">
        <v>24</v>
      </c>
      <c r="C15" s="41" t="s">
        <v>17</v>
      </c>
      <c r="D15" s="41"/>
      <c r="E15" s="15">
        <f>VLOOKUP(C15,RA!B18:D46,3,0)</f>
        <v>732937.6618</v>
      </c>
      <c r="F15" s="25">
        <f>VLOOKUP(C15,RA!B19:I50,8,0)</f>
        <v>42395.4591</v>
      </c>
      <c r="G15" s="16">
        <f t="shared" si="0"/>
        <v>690542.20270000002</v>
      </c>
      <c r="H15" s="27">
        <f>RA!J19</f>
        <v>5.7843199100837897</v>
      </c>
      <c r="I15" s="20">
        <f>VLOOKUP(B15,RMS!B:D,3,FALSE)</f>
        <v>732937.71664871799</v>
      </c>
      <c r="J15" s="21">
        <f>VLOOKUP(B15,RMS!B:E,4,FALSE)</f>
        <v>690542.20326068404</v>
      </c>
      <c r="K15" s="22">
        <f t="shared" si="1"/>
        <v>-5.4848717991262674E-2</v>
      </c>
      <c r="L15" s="22">
        <f t="shared" si="2"/>
        <v>-5.606840131804347E-4</v>
      </c>
      <c r="M15" s="34"/>
    </row>
    <row r="16" spans="1:13" x14ac:dyDescent="0.15">
      <c r="A16" s="43"/>
      <c r="B16" s="12">
        <v>25</v>
      </c>
      <c r="C16" s="41" t="s">
        <v>18</v>
      </c>
      <c r="D16" s="41"/>
      <c r="E16" s="15">
        <f>VLOOKUP(C16,RA!B20:D47,3,0)</f>
        <v>1313872.6288000001</v>
      </c>
      <c r="F16" s="25">
        <f>VLOOKUP(C16,RA!B20:I51,8,0)</f>
        <v>73401.454500000007</v>
      </c>
      <c r="G16" s="16">
        <f t="shared" si="0"/>
        <v>1240471.1743000001</v>
      </c>
      <c r="H16" s="27">
        <f>RA!J20</f>
        <v>5.5866491843307404</v>
      </c>
      <c r="I16" s="20">
        <f>VLOOKUP(B16,RMS!B:D,3,FALSE)</f>
        <v>1313872.6218000001</v>
      </c>
      <c r="J16" s="21">
        <f>VLOOKUP(B16,RMS!B:E,4,FALSE)</f>
        <v>1240471.1743000001</v>
      </c>
      <c r="K16" s="22">
        <f t="shared" si="1"/>
        <v>6.9999999832361937E-3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1" t="s">
        <v>19</v>
      </c>
      <c r="D17" s="41"/>
      <c r="E17" s="15">
        <f>VLOOKUP(C17,RA!B20:D48,3,0)</f>
        <v>396286.72230000002</v>
      </c>
      <c r="F17" s="25">
        <f>VLOOKUP(C17,RA!B21:I52,8,0)</f>
        <v>41391.996800000001</v>
      </c>
      <c r="G17" s="16">
        <f t="shared" si="0"/>
        <v>354894.7255</v>
      </c>
      <c r="H17" s="27">
        <f>RA!J21</f>
        <v>10.4449618094106</v>
      </c>
      <c r="I17" s="20">
        <f>VLOOKUP(B17,RMS!B:D,3,FALSE)</f>
        <v>396286.82642628398</v>
      </c>
      <c r="J17" s="21">
        <f>VLOOKUP(B17,RMS!B:E,4,FALSE)</f>
        <v>354894.72529471299</v>
      </c>
      <c r="K17" s="22">
        <f t="shared" si="1"/>
        <v>-0.10412628395715728</v>
      </c>
      <c r="L17" s="22">
        <f t="shared" si="2"/>
        <v>2.0528701134026051E-4</v>
      </c>
      <c r="M17" s="34"/>
    </row>
    <row r="18" spans="1:13" x14ac:dyDescent="0.15">
      <c r="A18" s="43"/>
      <c r="B18" s="12">
        <v>27</v>
      </c>
      <c r="C18" s="41" t="s">
        <v>20</v>
      </c>
      <c r="D18" s="41"/>
      <c r="E18" s="15">
        <f>VLOOKUP(C18,RA!B22:D49,3,0)</f>
        <v>1306250.0836</v>
      </c>
      <c r="F18" s="25">
        <f>VLOOKUP(C18,RA!B22:I53,8,0)</f>
        <v>152708.72959999999</v>
      </c>
      <c r="G18" s="16">
        <f t="shared" si="0"/>
        <v>1153541.3540000001</v>
      </c>
      <c r="H18" s="27">
        <f>RA!J22</f>
        <v>11.6906196996472</v>
      </c>
      <c r="I18" s="20">
        <f>VLOOKUP(B18,RMS!B:D,3,FALSE)</f>
        <v>1306251.4267</v>
      </c>
      <c r="J18" s="21">
        <f>VLOOKUP(B18,RMS!B:E,4,FALSE)</f>
        <v>1153541.3566999999</v>
      </c>
      <c r="K18" s="22">
        <f t="shared" si="1"/>
        <v>-1.3430999999400228</v>
      </c>
      <c r="L18" s="22">
        <f t="shared" si="2"/>
        <v>-2.699999837204814E-3</v>
      </c>
      <c r="M18" s="34"/>
    </row>
    <row r="19" spans="1:13" x14ac:dyDescent="0.15">
      <c r="A19" s="43"/>
      <c r="B19" s="12">
        <v>29</v>
      </c>
      <c r="C19" s="41" t="s">
        <v>21</v>
      </c>
      <c r="D19" s="41"/>
      <c r="E19" s="15">
        <f>VLOOKUP(C19,RA!B22:D50,3,0)</f>
        <v>3339303.4862000002</v>
      </c>
      <c r="F19" s="25">
        <f>VLOOKUP(C19,RA!B23:I54,8,0)</f>
        <v>57468.337200000002</v>
      </c>
      <c r="G19" s="16">
        <f t="shared" si="0"/>
        <v>3281835.1490000002</v>
      </c>
      <c r="H19" s="27">
        <f>RA!J23</f>
        <v>1.72096778377568</v>
      </c>
      <c r="I19" s="20">
        <f>VLOOKUP(B19,RMS!B:D,3,FALSE)</f>
        <v>3339305.0429820502</v>
      </c>
      <c r="J19" s="21">
        <f>VLOOKUP(B19,RMS!B:E,4,FALSE)</f>
        <v>3281835.1808803398</v>
      </c>
      <c r="K19" s="22">
        <f t="shared" si="1"/>
        <v>-1.5567820500582457</v>
      </c>
      <c r="L19" s="22">
        <f t="shared" si="2"/>
        <v>-3.1880339607596397E-2</v>
      </c>
      <c r="M19" s="34"/>
    </row>
    <row r="20" spans="1:13" x14ac:dyDescent="0.15">
      <c r="A20" s="43"/>
      <c r="B20" s="12">
        <v>31</v>
      </c>
      <c r="C20" s="41" t="s">
        <v>22</v>
      </c>
      <c r="D20" s="41"/>
      <c r="E20" s="15">
        <f>VLOOKUP(C20,RA!B24:D51,3,0)</f>
        <v>344133.07760000002</v>
      </c>
      <c r="F20" s="25">
        <f>VLOOKUP(C20,RA!B24:I55,8,0)</f>
        <v>44530.612800000003</v>
      </c>
      <c r="G20" s="16">
        <f t="shared" si="0"/>
        <v>299602.46480000002</v>
      </c>
      <c r="H20" s="27">
        <f>RA!J24</f>
        <v>12.939939720575101</v>
      </c>
      <c r="I20" s="20">
        <f>VLOOKUP(B20,RMS!B:D,3,FALSE)</f>
        <v>344133.16162582202</v>
      </c>
      <c r="J20" s="21">
        <f>VLOOKUP(B20,RMS!B:E,4,FALSE)</f>
        <v>299602.446433248</v>
      </c>
      <c r="K20" s="22">
        <f t="shared" si="1"/>
        <v>-8.4025821997784078E-2</v>
      </c>
      <c r="L20" s="22">
        <f t="shared" si="2"/>
        <v>1.8366752017755061E-2</v>
      </c>
      <c r="M20" s="34"/>
    </row>
    <row r="21" spans="1:13" x14ac:dyDescent="0.15">
      <c r="A21" s="43"/>
      <c r="B21" s="12">
        <v>32</v>
      </c>
      <c r="C21" s="41" t="s">
        <v>23</v>
      </c>
      <c r="D21" s="41"/>
      <c r="E21" s="15">
        <f>VLOOKUP(C21,RA!B24:D52,3,0)</f>
        <v>350036.75109999999</v>
      </c>
      <c r="F21" s="25">
        <f>VLOOKUP(C21,RA!B25:I56,8,0)</f>
        <v>26697.745599999998</v>
      </c>
      <c r="G21" s="16">
        <f t="shared" si="0"/>
        <v>323339.00549999997</v>
      </c>
      <c r="H21" s="27">
        <f>RA!J25</f>
        <v>7.62712644203833</v>
      </c>
      <c r="I21" s="20">
        <f>VLOOKUP(B21,RMS!B:D,3,FALSE)</f>
        <v>350036.82456869399</v>
      </c>
      <c r="J21" s="21">
        <f>VLOOKUP(B21,RMS!B:E,4,FALSE)</f>
        <v>323339.00284601701</v>
      </c>
      <c r="K21" s="22">
        <f t="shared" si="1"/>
        <v>-7.3468693997710943E-2</v>
      </c>
      <c r="L21" s="22">
        <f t="shared" si="2"/>
        <v>2.6539829559624195E-3</v>
      </c>
      <c r="M21" s="34"/>
    </row>
    <row r="22" spans="1:13" x14ac:dyDescent="0.15">
      <c r="A22" s="43"/>
      <c r="B22" s="12">
        <v>33</v>
      </c>
      <c r="C22" s="41" t="s">
        <v>24</v>
      </c>
      <c r="D22" s="41"/>
      <c r="E22" s="15">
        <f>VLOOKUP(C22,RA!B26:D53,3,0)</f>
        <v>504916.59330000001</v>
      </c>
      <c r="F22" s="25">
        <f>VLOOKUP(C22,RA!B26:I57,8,0)</f>
        <v>96614.085600000006</v>
      </c>
      <c r="G22" s="16">
        <f t="shared" si="0"/>
        <v>408302.50770000002</v>
      </c>
      <c r="H22" s="27">
        <f>RA!J26</f>
        <v>19.134662413955599</v>
      </c>
      <c r="I22" s="20">
        <f>VLOOKUP(B22,RMS!B:D,3,FALSE)</f>
        <v>504916.506748899</v>
      </c>
      <c r="J22" s="21">
        <f>VLOOKUP(B22,RMS!B:E,4,FALSE)</f>
        <v>408302.51918068097</v>
      </c>
      <c r="K22" s="22">
        <f t="shared" si="1"/>
        <v>8.6551101005170494E-2</v>
      </c>
      <c r="L22" s="22">
        <f t="shared" si="2"/>
        <v>-1.1480680957902223E-2</v>
      </c>
      <c r="M22" s="34"/>
    </row>
    <row r="23" spans="1:13" x14ac:dyDescent="0.15">
      <c r="A23" s="43"/>
      <c r="B23" s="12">
        <v>34</v>
      </c>
      <c r="C23" s="41" t="s">
        <v>25</v>
      </c>
      <c r="D23" s="41"/>
      <c r="E23" s="15">
        <f>VLOOKUP(C23,RA!B26:D54,3,0)</f>
        <v>328011.89199999999</v>
      </c>
      <c r="F23" s="25">
        <f>VLOOKUP(C23,RA!B27:I58,8,0)</f>
        <v>44942.081100000003</v>
      </c>
      <c r="G23" s="16">
        <f t="shared" si="0"/>
        <v>283069.81089999998</v>
      </c>
      <c r="H23" s="27">
        <f>RA!J27</f>
        <v>13.701357236157801</v>
      </c>
      <c r="I23" s="20">
        <f>VLOOKUP(B23,RMS!B:D,3,FALSE)</f>
        <v>328011.76388636301</v>
      </c>
      <c r="J23" s="21">
        <f>VLOOKUP(B23,RMS!B:E,4,FALSE)</f>
        <v>283069.82674044202</v>
      </c>
      <c r="K23" s="22">
        <f t="shared" si="1"/>
        <v>0.12811363697983325</v>
      </c>
      <c r="L23" s="22">
        <f t="shared" si="2"/>
        <v>-1.5840442036278546E-2</v>
      </c>
      <c r="M23" s="34"/>
    </row>
    <row r="24" spans="1:13" x14ac:dyDescent="0.15">
      <c r="A24" s="43"/>
      <c r="B24" s="12">
        <v>35</v>
      </c>
      <c r="C24" s="41" t="s">
        <v>26</v>
      </c>
      <c r="D24" s="41"/>
      <c r="E24" s="15">
        <f>VLOOKUP(C24,RA!B28:D55,3,0)</f>
        <v>1049992.6562000001</v>
      </c>
      <c r="F24" s="25">
        <f>VLOOKUP(C24,RA!B28:I59,8,0)</f>
        <v>47712.5769</v>
      </c>
      <c r="G24" s="16">
        <f t="shared" si="0"/>
        <v>1002280.0793000001</v>
      </c>
      <c r="H24" s="27">
        <f>RA!J28</f>
        <v>4.5440867246324697</v>
      </c>
      <c r="I24" s="20">
        <f>VLOOKUP(B24,RMS!B:D,3,FALSE)</f>
        <v>1049992.65454336</v>
      </c>
      <c r="J24" s="21">
        <f>VLOOKUP(B24,RMS!B:E,4,FALSE)</f>
        <v>1002280.0854230101</v>
      </c>
      <c r="K24" s="22">
        <f t="shared" si="1"/>
        <v>1.656640088185668E-3</v>
      </c>
      <c r="L24" s="22">
        <f t="shared" si="2"/>
        <v>-6.1230099527165294E-3</v>
      </c>
      <c r="M24" s="34"/>
    </row>
    <row r="25" spans="1:13" x14ac:dyDescent="0.15">
      <c r="A25" s="43"/>
      <c r="B25" s="12">
        <v>36</v>
      </c>
      <c r="C25" s="41" t="s">
        <v>27</v>
      </c>
      <c r="D25" s="41"/>
      <c r="E25" s="15">
        <f>VLOOKUP(C25,RA!B28:D56,3,0)</f>
        <v>657456.48160000006</v>
      </c>
      <c r="F25" s="25">
        <f>VLOOKUP(C25,RA!B29:I60,8,0)</f>
        <v>94799.467699999994</v>
      </c>
      <c r="G25" s="16">
        <f t="shared" si="0"/>
        <v>562657.01390000002</v>
      </c>
      <c r="H25" s="27">
        <f>RA!J29</f>
        <v>14.419124360793299</v>
      </c>
      <c r="I25" s="20">
        <f>VLOOKUP(B25,RMS!B:D,3,FALSE)</f>
        <v>657456.55313539796</v>
      </c>
      <c r="J25" s="21">
        <f>VLOOKUP(B25,RMS!B:E,4,FALSE)</f>
        <v>562657.01334752596</v>
      </c>
      <c r="K25" s="22">
        <f t="shared" si="1"/>
        <v>-7.1535397903062403E-2</v>
      </c>
      <c r="L25" s="22">
        <f t="shared" si="2"/>
        <v>5.5247405543923378E-4</v>
      </c>
      <c r="M25" s="34"/>
    </row>
    <row r="26" spans="1:13" x14ac:dyDescent="0.15">
      <c r="A26" s="43"/>
      <c r="B26" s="12">
        <v>37</v>
      </c>
      <c r="C26" s="41" t="s">
        <v>74</v>
      </c>
      <c r="D26" s="41"/>
      <c r="E26" s="15">
        <f>VLOOKUP(C26,RA!B30:D57,3,0)</f>
        <v>1198992.1381999999</v>
      </c>
      <c r="F26" s="25">
        <f>VLOOKUP(C26,RA!B30:I61,8,0)</f>
        <v>99753.189599999998</v>
      </c>
      <c r="G26" s="16">
        <f t="shared" si="0"/>
        <v>1099238.9486</v>
      </c>
      <c r="H26" s="27">
        <f>RA!J30</f>
        <v>8.3197534347269002</v>
      </c>
      <c r="I26" s="20">
        <f>VLOOKUP(B26,RMS!B:D,3,FALSE)</f>
        <v>1198992.2122584099</v>
      </c>
      <c r="J26" s="21">
        <f>VLOOKUP(B26,RMS!B:E,4,FALSE)</f>
        <v>1099238.98712741</v>
      </c>
      <c r="K26" s="22">
        <f t="shared" si="1"/>
        <v>-7.4058410013094544E-2</v>
      </c>
      <c r="L26" s="22">
        <f t="shared" si="2"/>
        <v>-3.8527410011738539E-2</v>
      </c>
      <c r="M26" s="34"/>
    </row>
    <row r="27" spans="1:13" x14ac:dyDescent="0.15">
      <c r="A27" s="43"/>
      <c r="B27" s="12">
        <v>38</v>
      </c>
      <c r="C27" s="41" t="s">
        <v>29</v>
      </c>
      <c r="D27" s="41"/>
      <c r="E27" s="15">
        <f>VLOOKUP(C27,RA!B30:D58,3,0)</f>
        <v>653571.35990000004</v>
      </c>
      <c r="F27" s="25">
        <f>VLOOKUP(C27,RA!B31:I62,8,0)</f>
        <v>33361.300900000002</v>
      </c>
      <c r="G27" s="16">
        <f t="shared" si="0"/>
        <v>620210.05900000001</v>
      </c>
      <c r="H27" s="27">
        <f>RA!J31</f>
        <v>5.1044618762218201</v>
      </c>
      <c r="I27" s="20">
        <f>VLOOKUP(B27,RMS!B:D,3,FALSE)</f>
        <v>653571.34210619505</v>
      </c>
      <c r="J27" s="21">
        <f>VLOOKUP(B27,RMS!B:E,4,FALSE)</f>
        <v>620210.06801238901</v>
      </c>
      <c r="K27" s="22">
        <f t="shared" si="1"/>
        <v>1.779380498919636E-2</v>
      </c>
      <c r="L27" s="22">
        <f t="shared" si="2"/>
        <v>-9.0123889967799187E-3</v>
      </c>
      <c r="M27" s="34"/>
    </row>
    <row r="28" spans="1:13" x14ac:dyDescent="0.15">
      <c r="A28" s="43"/>
      <c r="B28" s="12">
        <v>39</v>
      </c>
      <c r="C28" s="41" t="s">
        <v>30</v>
      </c>
      <c r="D28" s="41"/>
      <c r="E28" s="15">
        <f>VLOOKUP(C28,RA!B32:D59,3,0)</f>
        <v>92223.902199999997</v>
      </c>
      <c r="F28" s="25">
        <f>VLOOKUP(C28,RA!B32:I63,8,0)</f>
        <v>22428.538799999998</v>
      </c>
      <c r="G28" s="16">
        <f t="shared" si="0"/>
        <v>69795.363400000002</v>
      </c>
      <c r="H28" s="27">
        <f>RA!J32</f>
        <v>24.319659291103001</v>
      </c>
      <c r="I28" s="20">
        <f>VLOOKUP(B28,RMS!B:D,3,FALSE)</f>
        <v>92223.850755374006</v>
      </c>
      <c r="J28" s="21">
        <f>VLOOKUP(B28,RMS!B:E,4,FALSE)</f>
        <v>69795.355038826106</v>
      </c>
      <c r="K28" s="22">
        <f t="shared" si="1"/>
        <v>5.1444625991280191E-2</v>
      </c>
      <c r="L28" s="22">
        <f t="shared" si="2"/>
        <v>8.3611738955369219E-3</v>
      </c>
      <c r="M28" s="34"/>
    </row>
    <row r="29" spans="1:13" x14ac:dyDescent="0.15">
      <c r="A29" s="43"/>
      <c r="B29" s="12">
        <v>40</v>
      </c>
      <c r="C29" s="41" t="s">
        <v>31</v>
      </c>
      <c r="D29" s="41"/>
      <c r="E29" s="15">
        <f>VLOOKUP(C29,RA!B32:D60,3,0)</f>
        <v>7.0796000000000001</v>
      </c>
      <c r="F29" s="25">
        <f>VLOOKUP(C29,RA!B33:I64,8,0)</f>
        <v>-20.587</v>
      </c>
      <c r="G29" s="16">
        <f t="shared" si="0"/>
        <v>27.666599999999999</v>
      </c>
      <c r="H29" s="27">
        <f>RA!J33</f>
        <v>-290.79326515622301</v>
      </c>
      <c r="I29" s="20">
        <f>VLOOKUP(B29,RMS!B:D,3,FALSE)</f>
        <v>7.0796000000000001</v>
      </c>
      <c r="J29" s="21">
        <f>VLOOKUP(B29,RMS!B:E,4,FALSE)</f>
        <v>27.666599999999999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1" t="s">
        <v>32</v>
      </c>
      <c r="D30" s="41"/>
      <c r="E30" s="15">
        <f>VLOOKUP(C30,RA!B34:D62,3,0)</f>
        <v>229350.59589999999</v>
      </c>
      <c r="F30" s="25">
        <f>VLOOKUP(C30,RA!B34:I66,8,0)</f>
        <v>16162.855</v>
      </c>
      <c r="G30" s="16">
        <f t="shared" si="0"/>
        <v>213187.74089999998</v>
      </c>
      <c r="H30" s="27">
        <f>RA!J34</f>
        <v>0</v>
      </c>
      <c r="I30" s="20">
        <f>VLOOKUP(B30,RMS!B:D,3,FALSE)</f>
        <v>229350.5955</v>
      </c>
      <c r="J30" s="21">
        <f>VLOOKUP(B30,RMS!B:E,4,FALSE)</f>
        <v>213187.7262</v>
      </c>
      <c r="K30" s="22">
        <f t="shared" si="1"/>
        <v>3.9999998989515007E-4</v>
      </c>
      <c r="L30" s="22">
        <f t="shared" si="2"/>
        <v>1.4699999970616773E-2</v>
      </c>
      <c r="M30" s="34"/>
    </row>
    <row r="31" spans="1:13" s="38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1682527.41</v>
      </c>
      <c r="F31" s="25">
        <f>VLOOKUP(C31,RA!B35:I67,8,0)</f>
        <v>-149959.51</v>
      </c>
      <c r="G31" s="16">
        <f t="shared" si="0"/>
        <v>1832486.92</v>
      </c>
      <c r="H31" s="27">
        <f>RA!J35</f>
        <v>7.0472260761193901</v>
      </c>
      <c r="I31" s="20">
        <f>VLOOKUP(B31,RMS!B:D,3,FALSE)</f>
        <v>1682527.41</v>
      </c>
      <c r="J31" s="21">
        <f>VLOOKUP(B31,RMS!B:E,4,FALSE)</f>
        <v>1832486.92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1" t="s">
        <v>36</v>
      </c>
      <c r="D32" s="41"/>
      <c r="E32" s="15">
        <f>VLOOKUP(C32,RA!B34:D63,3,0)</f>
        <v>899628.11</v>
      </c>
      <c r="F32" s="25">
        <f>VLOOKUP(C32,RA!B34:I67,8,0)</f>
        <v>-127107.82</v>
      </c>
      <c r="G32" s="16">
        <f t="shared" si="0"/>
        <v>1026735.9299999999</v>
      </c>
      <c r="H32" s="27">
        <f>RA!J35</f>
        <v>7.0472260761193901</v>
      </c>
      <c r="I32" s="20">
        <f>VLOOKUP(B32,RMS!B:D,3,FALSE)</f>
        <v>899628.11</v>
      </c>
      <c r="J32" s="21">
        <f>VLOOKUP(B32,RMS!B:E,4,FALSE)</f>
        <v>1026735.93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1" t="s">
        <v>37</v>
      </c>
      <c r="D33" s="41"/>
      <c r="E33" s="15">
        <f>VLOOKUP(C33,RA!B34:D64,3,0)</f>
        <v>527995.85</v>
      </c>
      <c r="F33" s="25">
        <f>VLOOKUP(C33,RA!B34:I68,8,0)</f>
        <v>-34901.72</v>
      </c>
      <c r="G33" s="16">
        <f t="shared" si="0"/>
        <v>562897.56999999995</v>
      </c>
      <c r="H33" s="27">
        <f>RA!J34</f>
        <v>0</v>
      </c>
      <c r="I33" s="20">
        <f>VLOOKUP(B33,RMS!B:D,3,FALSE)</f>
        <v>527995.85</v>
      </c>
      <c r="J33" s="21">
        <f>VLOOKUP(B33,RMS!B:E,4,FALSE)</f>
        <v>562897.56999999995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1" t="s">
        <v>38</v>
      </c>
      <c r="D34" s="41"/>
      <c r="E34" s="15">
        <f>VLOOKUP(C34,RA!B35:D65,3,0)</f>
        <v>507525.92</v>
      </c>
      <c r="F34" s="25">
        <f>VLOOKUP(C34,RA!B35:I69,8,0)</f>
        <v>-124395.94</v>
      </c>
      <c r="G34" s="16">
        <f t="shared" si="0"/>
        <v>631921.86</v>
      </c>
      <c r="H34" s="27">
        <f>RA!J35</f>
        <v>7.0472260761193901</v>
      </c>
      <c r="I34" s="20">
        <f>VLOOKUP(B34,RMS!B:D,3,FALSE)</f>
        <v>507525.92</v>
      </c>
      <c r="J34" s="21">
        <f>VLOOKUP(B34,RMS!B:E,4,FALSE)</f>
        <v>631921.86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3"/>
      <c r="B35" s="12">
        <v>74</v>
      </c>
      <c r="C35" s="41" t="s">
        <v>72</v>
      </c>
      <c r="D35" s="41"/>
      <c r="E35" s="15">
        <f>VLOOKUP(C35,RA!B36:D66,3,0)</f>
        <v>17.91</v>
      </c>
      <c r="F35" s="25">
        <f>VLOOKUP(C35,RA!B36:I70,8,0)</f>
        <v>17.82</v>
      </c>
      <c r="G35" s="16">
        <f t="shared" si="0"/>
        <v>8.9999999999999858E-2</v>
      </c>
      <c r="H35" s="27">
        <f>RA!J36</f>
        <v>-8.9127528686144899</v>
      </c>
      <c r="I35" s="20">
        <f>VLOOKUP(B35,RMS!B:D,3,FALSE)</f>
        <v>17.91</v>
      </c>
      <c r="J35" s="21">
        <f>VLOOKUP(B35,RMS!B:E,4,FALSE)</f>
        <v>0.09</v>
      </c>
      <c r="K35" s="22">
        <f t="shared" si="1"/>
        <v>0</v>
      </c>
      <c r="L35" s="22">
        <f t="shared" si="2"/>
        <v>-1.3877787807814457E-16</v>
      </c>
    </row>
    <row r="36" spans="1:13" ht="11.25" customHeight="1" x14ac:dyDescent="0.15">
      <c r="A36" s="43"/>
      <c r="B36" s="12">
        <v>75</v>
      </c>
      <c r="C36" s="41" t="s">
        <v>33</v>
      </c>
      <c r="D36" s="41"/>
      <c r="E36" s="15">
        <f>VLOOKUP(C36,RA!B8:D66,3,0)</f>
        <v>147494.45259999999</v>
      </c>
      <c r="F36" s="25">
        <f>VLOOKUP(C36,RA!B8:I70,8,0)</f>
        <v>9314.2435000000005</v>
      </c>
      <c r="G36" s="16">
        <f t="shared" si="0"/>
        <v>138180.20909999998</v>
      </c>
      <c r="H36" s="27">
        <f>RA!J36</f>
        <v>-8.9127528686144899</v>
      </c>
      <c r="I36" s="20">
        <f>VLOOKUP(B36,RMS!B:D,3,FALSE)</f>
        <v>147494.452991453</v>
      </c>
      <c r="J36" s="21">
        <f>VLOOKUP(B36,RMS!B:E,4,FALSE)</f>
        <v>138180.21059829</v>
      </c>
      <c r="K36" s="22">
        <f t="shared" si="1"/>
        <v>-3.9145300979726017E-4</v>
      </c>
      <c r="L36" s="22">
        <f t="shared" si="2"/>
        <v>-1.4982900174800307E-3</v>
      </c>
      <c r="M36" s="34"/>
    </row>
    <row r="37" spans="1:13" x14ac:dyDescent="0.15">
      <c r="A37" s="43"/>
      <c r="B37" s="12">
        <v>76</v>
      </c>
      <c r="C37" s="41" t="s">
        <v>34</v>
      </c>
      <c r="D37" s="41"/>
      <c r="E37" s="15">
        <f>VLOOKUP(C37,RA!B8:D67,3,0)</f>
        <v>513673.04599999997</v>
      </c>
      <c r="F37" s="25">
        <f>VLOOKUP(C37,RA!B8:I71,8,0)</f>
        <v>12449.5831</v>
      </c>
      <c r="G37" s="16">
        <f t="shared" si="0"/>
        <v>501223.46289999998</v>
      </c>
      <c r="H37" s="27">
        <f>RA!J37</f>
        <v>-14.1289293417032</v>
      </c>
      <c r="I37" s="20">
        <f>VLOOKUP(B37,RMS!B:D,3,FALSE)</f>
        <v>513673.03734957299</v>
      </c>
      <c r="J37" s="21">
        <f>VLOOKUP(B37,RMS!B:E,4,FALSE)</f>
        <v>501223.46268717898</v>
      </c>
      <c r="K37" s="22">
        <f t="shared" si="1"/>
        <v>8.6504269856959581E-3</v>
      </c>
      <c r="L37" s="22">
        <f t="shared" si="2"/>
        <v>2.1282100351527333E-4</v>
      </c>
      <c r="M37" s="34"/>
    </row>
    <row r="38" spans="1:13" x14ac:dyDescent="0.15">
      <c r="A38" s="43"/>
      <c r="B38" s="12">
        <v>77</v>
      </c>
      <c r="C38" s="41" t="s">
        <v>39</v>
      </c>
      <c r="D38" s="41"/>
      <c r="E38" s="15">
        <f>VLOOKUP(C38,RA!B9:D68,3,0)</f>
        <v>493686.29</v>
      </c>
      <c r="F38" s="25">
        <f>VLOOKUP(C38,RA!B9:I72,8,0)</f>
        <v>-75697.33</v>
      </c>
      <c r="G38" s="16">
        <f t="shared" si="0"/>
        <v>569383.62</v>
      </c>
      <c r="H38" s="27">
        <f>RA!J38</f>
        <v>-6.6102261978006096</v>
      </c>
      <c r="I38" s="20">
        <f>VLOOKUP(B38,RMS!B:D,3,FALSE)</f>
        <v>493686.29</v>
      </c>
      <c r="J38" s="21">
        <f>VLOOKUP(B38,RMS!B:E,4,FALSE)</f>
        <v>569383.62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1" t="s">
        <v>40</v>
      </c>
      <c r="D39" s="41"/>
      <c r="E39" s="15">
        <f>VLOOKUP(C39,RA!B10:D69,3,0)</f>
        <v>163419.72</v>
      </c>
      <c r="F39" s="25">
        <f>VLOOKUP(C39,RA!B10:I73,8,0)</f>
        <v>20701.39</v>
      </c>
      <c r="G39" s="16">
        <f t="shared" si="0"/>
        <v>142718.33000000002</v>
      </c>
      <c r="H39" s="27">
        <f>RA!J39</f>
        <v>-24.510263436397501</v>
      </c>
      <c r="I39" s="20">
        <f>VLOOKUP(B39,RMS!B:D,3,FALSE)</f>
        <v>163419.72</v>
      </c>
      <c r="J39" s="21">
        <f>VLOOKUP(B39,RMS!B:E,4,FALSE)</f>
        <v>142718.32999999999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1" t="s">
        <v>35</v>
      </c>
      <c r="D40" s="41"/>
      <c r="E40" s="15">
        <f>VLOOKUP(C40,RA!B8:D70,3,0)</f>
        <v>74369.975600000005</v>
      </c>
      <c r="F40" s="25">
        <f>VLOOKUP(C40,RA!B8:I74,8,0)</f>
        <v>6389.3172999999997</v>
      </c>
      <c r="G40" s="16">
        <f t="shared" si="0"/>
        <v>67980.65830000001</v>
      </c>
      <c r="H40" s="27">
        <f>RA!J40</f>
        <v>99.497487437185896</v>
      </c>
      <c r="I40" s="20">
        <f>VLOOKUP(B40,RMS!B:D,3,FALSE)</f>
        <v>74369.975796081999</v>
      </c>
      <c r="J40" s="21">
        <f>VLOOKUP(B40,RMS!B:E,4,FALSE)</f>
        <v>67980.658785265899</v>
      </c>
      <c r="K40" s="22">
        <f t="shared" si="1"/>
        <v>-1.9608199363574386E-4</v>
      </c>
      <c r="L40" s="22">
        <f t="shared" si="2"/>
        <v>-4.8526588943786919E-4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9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7"/>
      <c r="W4" s="48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49" t="s">
        <v>4</v>
      </c>
      <c r="C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2"/>
      <c r="C7" s="53"/>
      <c r="D7" s="67">
        <v>23568001.459100001</v>
      </c>
      <c r="E7" s="67">
        <v>28860904.9648</v>
      </c>
      <c r="F7" s="68">
        <v>81.6606460810725</v>
      </c>
      <c r="G7" s="67">
        <v>29573667.8884</v>
      </c>
      <c r="H7" s="68">
        <v>-20.307479112713199</v>
      </c>
      <c r="I7" s="67">
        <v>598490.60990000004</v>
      </c>
      <c r="J7" s="68">
        <v>2.53942028533316</v>
      </c>
      <c r="K7" s="67">
        <v>922291.30379999895</v>
      </c>
      <c r="L7" s="68">
        <v>3.11862332153179</v>
      </c>
      <c r="M7" s="68">
        <v>-0.35108288733276</v>
      </c>
      <c r="N7" s="67">
        <v>643963190.78390002</v>
      </c>
      <c r="O7" s="67">
        <v>6012971908.4531002</v>
      </c>
      <c r="P7" s="67">
        <v>941097</v>
      </c>
      <c r="Q7" s="67">
        <v>763065</v>
      </c>
      <c r="R7" s="68">
        <v>23.331171001159799</v>
      </c>
      <c r="S7" s="67">
        <v>25.0431161284118</v>
      </c>
      <c r="T7" s="67">
        <v>22.985231792442299</v>
      </c>
      <c r="U7" s="69">
        <v>8.2173653047705599</v>
      </c>
      <c r="V7" s="57"/>
      <c r="W7" s="57"/>
    </row>
    <row r="8" spans="1:23" ht="14.25" thickBot="1" x14ac:dyDescent="0.2">
      <c r="A8" s="54">
        <v>42277</v>
      </c>
      <c r="B8" s="44" t="s">
        <v>6</v>
      </c>
      <c r="C8" s="45"/>
      <c r="D8" s="70">
        <v>669856.63580000005</v>
      </c>
      <c r="E8" s="70">
        <v>1185003.8772</v>
      </c>
      <c r="F8" s="71">
        <v>56.527801190218703</v>
      </c>
      <c r="G8" s="70">
        <v>709386.01890000002</v>
      </c>
      <c r="H8" s="71">
        <v>-5.5723374928217204</v>
      </c>
      <c r="I8" s="70">
        <v>152419.193</v>
      </c>
      <c r="J8" s="71">
        <v>22.754002103445298</v>
      </c>
      <c r="K8" s="70">
        <v>182222.20800000001</v>
      </c>
      <c r="L8" s="71">
        <v>25.6873131334841</v>
      </c>
      <c r="M8" s="71">
        <v>-0.16355314386268499</v>
      </c>
      <c r="N8" s="70">
        <v>24212125.281500001</v>
      </c>
      <c r="O8" s="70">
        <v>215957344.76409999</v>
      </c>
      <c r="P8" s="70">
        <v>24551</v>
      </c>
      <c r="Q8" s="70">
        <v>22152</v>
      </c>
      <c r="R8" s="71">
        <v>10.829721921271201</v>
      </c>
      <c r="S8" s="70">
        <v>27.284291303816499</v>
      </c>
      <c r="T8" s="70">
        <v>26.417352270675298</v>
      </c>
      <c r="U8" s="72">
        <v>3.1774291788914399</v>
      </c>
      <c r="V8" s="57"/>
      <c r="W8" s="57"/>
    </row>
    <row r="9" spans="1:23" ht="12" customHeight="1" thickBot="1" x14ac:dyDescent="0.2">
      <c r="A9" s="55"/>
      <c r="B9" s="44" t="s">
        <v>7</v>
      </c>
      <c r="C9" s="45"/>
      <c r="D9" s="70">
        <v>86429.230200000005</v>
      </c>
      <c r="E9" s="70">
        <v>157258.51199999999</v>
      </c>
      <c r="F9" s="71">
        <v>54.959969480062199</v>
      </c>
      <c r="G9" s="70">
        <v>107241.9161</v>
      </c>
      <c r="H9" s="71">
        <v>-19.4072305464896</v>
      </c>
      <c r="I9" s="70">
        <v>18926.632600000001</v>
      </c>
      <c r="J9" s="71">
        <v>21.898416260567402</v>
      </c>
      <c r="K9" s="70">
        <v>23697.4637</v>
      </c>
      <c r="L9" s="71">
        <v>22.0972028119143</v>
      </c>
      <c r="M9" s="71">
        <v>-0.20132243519377099</v>
      </c>
      <c r="N9" s="70">
        <v>3533296.9657000001</v>
      </c>
      <c r="O9" s="70">
        <v>35516624.838699996</v>
      </c>
      <c r="P9" s="70">
        <v>5343</v>
      </c>
      <c r="Q9" s="70">
        <v>4099</v>
      </c>
      <c r="R9" s="71">
        <v>30.348865576969999</v>
      </c>
      <c r="S9" s="70">
        <v>16.1761613700168</v>
      </c>
      <c r="T9" s="70">
        <v>16.053628421566199</v>
      </c>
      <c r="U9" s="72">
        <v>0.75749088827545696</v>
      </c>
      <c r="V9" s="57"/>
      <c r="W9" s="57"/>
    </row>
    <row r="10" spans="1:23" ht="14.25" thickBot="1" x14ac:dyDescent="0.2">
      <c r="A10" s="55"/>
      <c r="B10" s="44" t="s">
        <v>8</v>
      </c>
      <c r="C10" s="45"/>
      <c r="D10" s="70">
        <v>180981.95860000001</v>
      </c>
      <c r="E10" s="70">
        <v>227122.1232</v>
      </c>
      <c r="F10" s="71">
        <v>79.684865591288201</v>
      </c>
      <c r="G10" s="70">
        <v>202712.44149999999</v>
      </c>
      <c r="H10" s="71">
        <v>-10.719856531351599</v>
      </c>
      <c r="I10" s="70">
        <v>45485.070200000002</v>
      </c>
      <c r="J10" s="71">
        <v>25.132378139707001</v>
      </c>
      <c r="K10" s="70">
        <v>47469.950100000002</v>
      </c>
      <c r="L10" s="71">
        <v>23.417383634047901</v>
      </c>
      <c r="M10" s="71">
        <v>-4.1813397650906997E-2</v>
      </c>
      <c r="N10" s="70">
        <v>4834759.6312999995</v>
      </c>
      <c r="O10" s="70">
        <v>55018347.758299999</v>
      </c>
      <c r="P10" s="70">
        <v>90849</v>
      </c>
      <c r="Q10" s="70">
        <v>72050</v>
      </c>
      <c r="R10" s="71">
        <v>26.091603053435101</v>
      </c>
      <c r="S10" s="70">
        <v>1.9921183348193201</v>
      </c>
      <c r="T10" s="70">
        <v>1.61769663983345</v>
      </c>
      <c r="U10" s="72">
        <v>18.795153301966199</v>
      </c>
      <c r="V10" s="57"/>
      <c r="W10" s="57"/>
    </row>
    <row r="11" spans="1:23" ht="14.25" thickBot="1" x14ac:dyDescent="0.2">
      <c r="A11" s="55"/>
      <c r="B11" s="44" t="s">
        <v>9</v>
      </c>
      <c r="C11" s="45"/>
      <c r="D11" s="70">
        <v>48347.237800000003</v>
      </c>
      <c r="E11" s="70">
        <v>83786.700500000006</v>
      </c>
      <c r="F11" s="71">
        <v>57.702758924132603</v>
      </c>
      <c r="G11" s="70">
        <v>51999.256800000003</v>
      </c>
      <c r="H11" s="71">
        <v>-7.0232138394716399</v>
      </c>
      <c r="I11" s="70">
        <v>11265.0137</v>
      </c>
      <c r="J11" s="71">
        <v>23.3002219208478</v>
      </c>
      <c r="K11" s="70">
        <v>11950.613499999999</v>
      </c>
      <c r="L11" s="71">
        <v>22.9822775082432</v>
      </c>
      <c r="M11" s="71">
        <v>-5.7369422917074003E-2</v>
      </c>
      <c r="N11" s="70">
        <v>1851015.1731</v>
      </c>
      <c r="O11" s="70">
        <v>17895127.5704</v>
      </c>
      <c r="P11" s="70">
        <v>2340</v>
      </c>
      <c r="Q11" s="70">
        <v>2080</v>
      </c>
      <c r="R11" s="71">
        <v>12.5</v>
      </c>
      <c r="S11" s="70">
        <v>20.6612127350427</v>
      </c>
      <c r="T11" s="70">
        <v>20.028857211538501</v>
      </c>
      <c r="U11" s="72">
        <v>3.0605924812523599</v>
      </c>
      <c r="V11" s="57"/>
      <c r="W11" s="57"/>
    </row>
    <row r="12" spans="1:23" ht="14.25" thickBot="1" x14ac:dyDescent="0.2">
      <c r="A12" s="55"/>
      <c r="B12" s="44" t="s">
        <v>10</v>
      </c>
      <c r="C12" s="45"/>
      <c r="D12" s="70">
        <v>213491.0196</v>
      </c>
      <c r="E12" s="70">
        <v>319027.53720000002</v>
      </c>
      <c r="F12" s="71">
        <v>66.919307804505095</v>
      </c>
      <c r="G12" s="70">
        <v>351856.83029999997</v>
      </c>
      <c r="H12" s="71">
        <v>-39.324463470561803</v>
      </c>
      <c r="I12" s="70">
        <v>41808.437100000003</v>
      </c>
      <c r="J12" s="71">
        <v>19.583229860596902</v>
      </c>
      <c r="K12" s="70">
        <v>36490.622799999997</v>
      </c>
      <c r="L12" s="71">
        <v>10.370872371267399</v>
      </c>
      <c r="M12" s="71">
        <v>0.145730982152489</v>
      </c>
      <c r="N12" s="70">
        <v>8455588.3729999997</v>
      </c>
      <c r="O12" s="70">
        <v>64090504.690899998</v>
      </c>
      <c r="P12" s="70">
        <v>1748</v>
      </c>
      <c r="Q12" s="70">
        <v>1344</v>
      </c>
      <c r="R12" s="71">
        <v>30.0595238095238</v>
      </c>
      <c r="S12" s="70">
        <v>122.134450572082</v>
      </c>
      <c r="T12" s="70">
        <v>124.314967857143</v>
      </c>
      <c r="U12" s="72">
        <v>-1.7853417073126101</v>
      </c>
      <c r="V12" s="57"/>
      <c r="W12" s="57"/>
    </row>
    <row r="13" spans="1:23" ht="14.25" thickBot="1" x14ac:dyDescent="0.2">
      <c r="A13" s="55"/>
      <c r="B13" s="44" t="s">
        <v>11</v>
      </c>
      <c r="C13" s="45"/>
      <c r="D13" s="70">
        <v>252947.75820000001</v>
      </c>
      <c r="E13" s="70">
        <v>375687.8872</v>
      </c>
      <c r="F13" s="71">
        <v>67.329229080345996</v>
      </c>
      <c r="G13" s="70">
        <v>392369.34149999998</v>
      </c>
      <c r="H13" s="71">
        <v>-35.533251086081599</v>
      </c>
      <c r="I13" s="70">
        <v>79484.848499999993</v>
      </c>
      <c r="J13" s="71">
        <v>31.423424767873701</v>
      </c>
      <c r="K13" s="70">
        <v>62788.149899999997</v>
      </c>
      <c r="L13" s="71">
        <v>16.0023078408638</v>
      </c>
      <c r="M13" s="71">
        <v>0.26592117504006901</v>
      </c>
      <c r="N13" s="70">
        <v>11655741.3091</v>
      </c>
      <c r="O13" s="70">
        <v>99056220.662799999</v>
      </c>
      <c r="P13" s="70">
        <v>9794</v>
      </c>
      <c r="Q13" s="70">
        <v>8646</v>
      </c>
      <c r="R13" s="71">
        <v>13.277816331251399</v>
      </c>
      <c r="S13" s="70">
        <v>25.826808066163</v>
      </c>
      <c r="T13" s="70">
        <v>26.998001758038399</v>
      </c>
      <c r="U13" s="72">
        <v>-4.5347984500256002</v>
      </c>
      <c r="V13" s="57"/>
      <c r="W13" s="57"/>
    </row>
    <row r="14" spans="1:23" ht="14.25" thickBot="1" x14ac:dyDescent="0.2">
      <c r="A14" s="55"/>
      <c r="B14" s="44" t="s">
        <v>12</v>
      </c>
      <c r="C14" s="45"/>
      <c r="D14" s="70">
        <v>190698.18710000001</v>
      </c>
      <c r="E14" s="70">
        <v>178423.6024</v>
      </c>
      <c r="F14" s="71">
        <v>106.879462433721</v>
      </c>
      <c r="G14" s="70">
        <v>184752.85519999999</v>
      </c>
      <c r="H14" s="71">
        <v>3.2179918916890302</v>
      </c>
      <c r="I14" s="70">
        <v>37760.148999999998</v>
      </c>
      <c r="J14" s="71">
        <v>19.801000509878499</v>
      </c>
      <c r="K14" s="70">
        <v>34994.486700000001</v>
      </c>
      <c r="L14" s="71">
        <v>18.941242700751499</v>
      </c>
      <c r="M14" s="71">
        <v>7.9031372104681002E-2</v>
      </c>
      <c r="N14" s="70">
        <v>5140895.6353000002</v>
      </c>
      <c r="O14" s="70">
        <v>50835254.798199996</v>
      </c>
      <c r="P14" s="70">
        <v>2516</v>
      </c>
      <c r="Q14" s="70">
        <v>1996</v>
      </c>
      <c r="R14" s="71">
        <v>26.0521042084168</v>
      </c>
      <c r="S14" s="70">
        <v>75.7941920111288</v>
      </c>
      <c r="T14" s="70">
        <v>75.791920190380793</v>
      </c>
      <c r="U14" s="72">
        <v>2.9973546623110001E-3</v>
      </c>
      <c r="V14" s="57"/>
      <c r="W14" s="57"/>
    </row>
    <row r="15" spans="1:23" ht="14.25" thickBot="1" x14ac:dyDescent="0.2">
      <c r="A15" s="55"/>
      <c r="B15" s="44" t="s">
        <v>13</v>
      </c>
      <c r="C15" s="45"/>
      <c r="D15" s="70">
        <v>91455.267900000006</v>
      </c>
      <c r="E15" s="70">
        <v>138165.80110000001</v>
      </c>
      <c r="F15" s="71">
        <v>66.192405915127694</v>
      </c>
      <c r="G15" s="70">
        <v>92538.717399999994</v>
      </c>
      <c r="H15" s="71">
        <v>-1.17080669631151</v>
      </c>
      <c r="I15" s="70">
        <v>14962.7958</v>
      </c>
      <c r="J15" s="71">
        <v>16.360780678441401</v>
      </c>
      <c r="K15" s="70">
        <v>12669.421200000001</v>
      </c>
      <c r="L15" s="71">
        <v>13.6909409984971</v>
      </c>
      <c r="M15" s="71">
        <v>0.18101652504851601</v>
      </c>
      <c r="N15" s="70">
        <v>3899672.5147000002</v>
      </c>
      <c r="O15" s="70">
        <v>39255020.392800003</v>
      </c>
      <c r="P15" s="70">
        <v>2348</v>
      </c>
      <c r="Q15" s="70">
        <v>1946</v>
      </c>
      <c r="R15" s="71">
        <v>20.657759506680399</v>
      </c>
      <c r="S15" s="70">
        <v>38.950284454855201</v>
      </c>
      <c r="T15" s="70">
        <v>38.462140236382297</v>
      </c>
      <c r="U15" s="72">
        <v>1.2532494314352201</v>
      </c>
      <c r="V15" s="57"/>
      <c r="W15" s="57"/>
    </row>
    <row r="16" spans="1:23" ht="14.25" thickBot="1" x14ac:dyDescent="0.2">
      <c r="A16" s="55"/>
      <c r="B16" s="44" t="s">
        <v>14</v>
      </c>
      <c r="C16" s="45"/>
      <c r="D16" s="70">
        <v>1372139.8535</v>
      </c>
      <c r="E16" s="70">
        <v>1547374.0909</v>
      </c>
      <c r="F16" s="71">
        <v>88.675379894846301</v>
      </c>
      <c r="G16" s="70">
        <v>1461384.0244</v>
      </c>
      <c r="H16" s="71">
        <v>-6.10682540728068</v>
      </c>
      <c r="I16" s="70">
        <v>-158276.57269999999</v>
      </c>
      <c r="J16" s="71">
        <v>-11.535017534566499</v>
      </c>
      <c r="K16" s="70">
        <v>36397.809500000003</v>
      </c>
      <c r="L16" s="71">
        <v>2.4906396191749698</v>
      </c>
      <c r="M16" s="71">
        <v>-5.3485191794302898</v>
      </c>
      <c r="N16" s="70">
        <v>35031591.3825</v>
      </c>
      <c r="O16" s="70">
        <v>303481400.602</v>
      </c>
      <c r="P16" s="70">
        <v>50963</v>
      </c>
      <c r="Q16" s="70">
        <v>43117</v>
      </c>
      <c r="R16" s="71">
        <v>18.196998863557301</v>
      </c>
      <c r="S16" s="70">
        <v>26.9242362792614</v>
      </c>
      <c r="T16" s="70">
        <v>26.498717111580099</v>
      </c>
      <c r="U16" s="72">
        <v>1.5804317094374301</v>
      </c>
      <c r="V16" s="57"/>
      <c r="W16" s="57"/>
    </row>
    <row r="17" spans="1:21" ht="12" thickBot="1" x14ac:dyDescent="0.2">
      <c r="A17" s="55"/>
      <c r="B17" s="44" t="s">
        <v>15</v>
      </c>
      <c r="C17" s="45"/>
      <c r="D17" s="70">
        <v>984896.19810000004</v>
      </c>
      <c r="E17" s="70">
        <v>2452961.2815999999</v>
      </c>
      <c r="F17" s="71">
        <v>40.151314473972398</v>
      </c>
      <c r="G17" s="70">
        <v>759502.54009999998</v>
      </c>
      <c r="H17" s="71">
        <v>29.676485080658601</v>
      </c>
      <c r="I17" s="70">
        <v>-274264.68150000001</v>
      </c>
      <c r="J17" s="71">
        <v>-27.847064698705701</v>
      </c>
      <c r="K17" s="70">
        <v>80064.362899999993</v>
      </c>
      <c r="L17" s="71">
        <v>10.5416846781656</v>
      </c>
      <c r="M17" s="71">
        <v>-4.4255525375572597</v>
      </c>
      <c r="N17" s="70">
        <v>47776312.254900001</v>
      </c>
      <c r="O17" s="70">
        <v>300006787.05250001</v>
      </c>
      <c r="P17" s="70">
        <v>21806</v>
      </c>
      <c r="Q17" s="70">
        <v>21928</v>
      </c>
      <c r="R17" s="71">
        <v>-0.55636628967530299</v>
      </c>
      <c r="S17" s="70">
        <v>45.166293593506403</v>
      </c>
      <c r="T17" s="70">
        <v>39.136383856256799</v>
      </c>
      <c r="U17" s="72">
        <v>13.3504639356028</v>
      </c>
    </row>
    <row r="18" spans="1:21" ht="12" thickBot="1" x14ac:dyDescent="0.2">
      <c r="A18" s="55"/>
      <c r="B18" s="44" t="s">
        <v>16</v>
      </c>
      <c r="C18" s="45"/>
      <c r="D18" s="70">
        <v>1969076.3178000001</v>
      </c>
      <c r="E18" s="70">
        <v>3208275.7946000001</v>
      </c>
      <c r="F18" s="71">
        <v>61.374908014898402</v>
      </c>
      <c r="G18" s="70">
        <v>2562755.9490999999</v>
      </c>
      <c r="H18" s="71">
        <v>-23.165671764745699</v>
      </c>
      <c r="I18" s="70">
        <v>197761.8461</v>
      </c>
      <c r="J18" s="71">
        <v>10.0433814734492</v>
      </c>
      <c r="K18" s="70">
        <v>352080.92300000001</v>
      </c>
      <c r="L18" s="71">
        <v>13.738371112694001</v>
      </c>
      <c r="M18" s="71">
        <v>-0.43830570422584397</v>
      </c>
      <c r="N18" s="70">
        <v>48465046.919100001</v>
      </c>
      <c r="O18" s="70">
        <v>633531895.25259995</v>
      </c>
      <c r="P18" s="70">
        <v>84461</v>
      </c>
      <c r="Q18" s="70">
        <v>57300</v>
      </c>
      <c r="R18" s="71">
        <v>47.401396160558498</v>
      </c>
      <c r="S18" s="70">
        <v>23.313438365636198</v>
      </c>
      <c r="T18" s="70">
        <v>22.8745207225131</v>
      </c>
      <c r="U18" s="72">
        <v>1.8826808651703799</v>
      </c>
    </row>
    <row r="19" spans="1:21" ht="12" thickBot="1" x14ac:dyDescent="0.2">
      <c r="A19" s="55"/>
      <c r="B19" s="44" t="s">
        <v>17</v>
      </c>
      <c r="C19" s="45"/>
      <c r="D19" s="70">
        <v>732937.6618</v>
      </c>
      <c r="E19" s="70">
        <v>778018.37089999998</v>
      </c>
      <c r="F19" s="71">
        <v>94.205701203706596</v>
      </c>
      <c r="G19" s="70">
        <v>754281.58770000003</v>
      </c>
      <c r="H19" s="71">
        <v>-2.8297026267183898</v>
      </c>
      <c r="I19" s="70">
        <v>42395.4591</v>
      </c>
      <c r="J19" s="71">
        <v>5.7843199100837897</v>
      </c>
      <c r="K19" s="70">
        <v>52945.544900000001</v>
      </c>
      <c r="L19" s="71">
        <v>7.0193341271188503</v>
      </c>
      <c r="M19" s="71">
        <v>-0.199262956305886</v>
      </c>
      <c r="N19" s="70">
        <v>20920890.759199999</v>
      </c>
      <c r="O19" s="70">
        <v>194271321.9883</v>
      </c>
      <c r="P19" s="70">
        <v>12300</v>
      </c>
      <c r="Q19" s="70">
        <v>8986</v>
      </c>
      <c r="R19" s="71">
        <v>36.879590474070802</v>
      </c>
      <c r="S19" s="70">
        <v>59.588427788617899</v>
      </c>
      <c r="T19" s="70">
        <v>58.429103204985502</v>
      </c>
      <c r="U19" s="72">
        <v>1.94555323349847</v>
      </c>
    </row>
    <row r="20" spans="1:21" ht="12" thickBot="1" x14ac:dyDescent="0.2">
      <c r="A20" s="55"/>
      <c r="B20" s="44" t="s">
        <v>18</v>
      </c>
      <c r="C20" s="45"/>
      <c r="D20" s="70">
        <v>1313872.6288000001</v>
      </c>
      <c r="E20" s="70">
        <v>1446069.3640999999</v>
      </c>
      <c r="F20" s="71">
        <v>90.858202339258</v>
      </c>
      <c r="G20" s="70">
        <v>1420704.4526</v>
      </c>
      <c r="H20" s="71">
        <v>-7.51963743088786</v>
      </c>
      <c r="I20" s="70">
        <v>73401.454500000007</v>
      </c>
      <c r="J20" s="71">
        <v>5.5866491843307404</v>
      </c>
      <c r="K20" s="70">
        <v>53053.126600000003</v>
      </c>
      <c r="L20" s="71">
        <v>3.7342831229189599</v>
      </c>
      <c r="M20" s="71">
        <v>0.38354625267269399</v>
      </c>
      <c r="N20" s="70">
        <v>37774963.727700002</v>
      </c>
      <c r="O20" s="70">
        <v>323839966.48890001</v>
      </c>
      <c r="P20" s="70">
        <v>42862</v>
      </c>
      <c r="Q20" s="70">
        <v>34806</v>
      </c>
      <c r="R20" s="71">
        <v>23.145434695167499</v>
      </c>
      <c r="S20" s="70">
        <v>30.653553935887299</v>
      </c>
      <c r="T20" s="70">
        <v>27.007573312072601</v>
      </c>
      <c r="U20" s="72">
        <v>11.8941530611436</v>
      </c>
    </row>
    <row r="21" spans="1:21" ht="12" thickBot="1" x14ac:dyDescent="0.2">
      <c r="A21" s="55"/>
      <c r="B21" s="44" t="s">
        <v>19</v>
      </c>
      <c r="C21" s="45"/>
      <c r="D21" s="70">
        <v>396286.72230000002</v>
      </c>
      <c r="E21" s="70">
        <v>521685.08059999999</v>
      </c>
      <c r="F21" s="71">
        <v>75.962824515553194</v>
      </c>
      <c r="G21" s="70">
        <v>441304.19390000001</v>
      </c>
      <c r="H21" s="71">
        <v>-10.201006974839901</v>
      </c>
      <c r="I21" s="70">
        <v>41391.996800000001</v>
      </c>
      <c r="J21" s="71">
        <v>10.4449618094106</v>
      </c>
      <c r="K21" s="70">
        <v>36584.364500000003</v>
      </c>
      <c r="L21" s="71">
        <v>8.2900559309640407</v>
      </c>
      <c r="M21" s="71">
        <v>0.131412212996074</v>
      </c>
      <c r="N21" s="70">
        <v>11833394.5624</v>
      </c>
      <c r="O21" s="70">
        <v>118970207.5944</v>
      </c>
      <c r="P21" s="70">
        <v>32220</v>
      </c>
      <c r="Q21" s="70">
        <v>26330</v>
      </c>
      <c r="R21" s="71">
        <v>22.369920243068702</v>
      </c>
      <c r="S21" s="70">
        <v>12.299401685288601</v>
      </c>
      <c r="T21" s="70">
        <v>12.564432453475099</v>
      </c>
      <c r="U21" s="72">
        <v>-2.1548265108170801</v>
      </c>
    </row>
    <row r="22" spans="1:21" ht="12" thickBot="1" x14ac:dyDescent="0.2">
      <c r="A22" s="55"/>
      <c r="B22" s="44" t="s">
        <v>20</v>
      </c>
      <c r="C22" s="45"/>
      <c r="D22" s="70">
        <v>1306250.0836</v>
      </c>
      <c r="E22" s="70">
        <v>1691678.0754</v>
      </c>
      <c r="F22" s="71">
        <v>77.216232957983806</v>
      </c>
      <c r="G22" s="70">
        <v>1454728.8794</v>
      </c>
      <c r="H22" s="71">
        <v>-10.206630108370399</v>
      </c>
      <c r="I22" s="70">
        <v>152708.72959999999</v>
      </c>
      <c r="J22" s="71">
        <v>11.6906196996472</v>
      </c>
      <c r="K22" s="70">
        <v>132356.21059999999</v>
      </c>
      <c r="L22" s="71">
        <v>9.0983421360680001</v>
      </c>
      <c r="M22" s="71">
        <v>0.153770789506118</v>
      </c>
      <c r="N22" s="70">
        <v>41259500.254799999</v>
      </c>
      <c r="O22" s="70">
        <v>398658281.00550002</v>
      </c>
      <c r="P22" s="70">
        <v>73842</v>
      </c>
      <c r="Q22" s="70">
        <v>61243</v>
      </c>
      <c r="R22" s="71">
        <v>20.572147020884</v>
      </c>
      <c r="S22" s="70">
        <v>17.689798266569198</v>
      </c>
      <c r="T22" s="70">
        <v>17.750594792874299</v>
      </c>
      <c r="U22" s="72">
        <v>-0.343681286744901</v>
      </c>
    </row>
    <row r="23" spans="1:21" ht="12" thickBot="1" x14ac:dyDescent="0.2">
      <c r="A23" s="55"/>
      <c r="B23" s="44" t="s">
        <v>21</v>
      </c>
      <c r="C23" s="45"/>
      <c r="D23" s="70">
        <v>3339303.4862000002</v>
      </c>
      <c r="E23" s="70">
        <v>3324309.3195000002</v>
      </c>
      <c r="F23" s="71">
        <v>100.451046074806</v>
      </c>
      <c r="G23" s="70">
        <v>2979807.03</v>
      </c>
      <c r="H23" s="71">
        <v>12.0644207017661</v>
      </c>
      <c r="I23" s="70">
        <v>57468.337200000002</v>
      </c>
      <c r="J23" s="71">
        <v>1.72096778377568</v>
      </c>
      <c r="K23" s="70">
        <v>147978.86189999999</v>
      </c>
      <c r="L23" s="71">
        <v>4.9660551978763499</v>
      </c>
      <c r="M23" s="71">
        <v>-0.61164495751538095</v>
      </c>
      <c r="N23" s="70">
        <v>98728480.314899996</v>
      </c>
      <c r="O23" s="70">
        <v>865790101.28199995</v>
      </c>
      <c r="P23" s="70">
        <v>80498</v>
      </c>
      <c r="Q23" s="70">
        <v>71054</v>
      </c>
      <c r="R23" s="71">
        <v>13.2912995749711</v>
      </c>
      <c r="S23" s="70">
        <v>41.483061519540897</v>
      </c>
      <c r="T23" s="70">
        <v>35.883765593773802</v>
      </c>
      <c r="U23" s="72">
        <v>13.497788544679899</v>
      </c>
    </row>
    <row r="24" spans="1:21" ht="12" thickBot="1" x14ac:dyDescent="0.2">
      <c r="A24" s="55"/>
      <c r="B24" s="44" t="s">
        <v>22</v>
      </c>
      <c r="C24" s="45"/>
      <c r="D24" s="70">
        <v>344133.07760000002</v>
      </c>
      <c r="E24" s="70">
        <v>447827.84480000002</v>
      </c>
      <c r="F24" s="71">
        <v>76.844948699804505</v>
      </c>
      <c r="G24" s="70">
        <v>375517.69170000002</v>
      </c>
      <c r="H24" s="71">
        <v>-8.3576925385111007</v>
      </c>
      <c r="I24" s="70">
        <v>44530.612800000003</v>
      </c>
      <c r="J24" s="71">
        <v>12.939939720575101</v>
      </c>
      <c r="K24" s="70">
        <v>68354.658299999996</v>
      </c>
      <c r="L24" s="71">
        <v>18.202779738699601</v>
      </c>
      <c r="M24" s="71">
        <v>-0.348535799790546</v>
      </c>
      <c r="N24" s="70">
        <v>8726007.9638</v>
      </c>
      <c r="O24" s="70">
        <v>80948252.1347</v>
      </c>
      <c r="P24" s="70">
        <v>28014</v>
      </c>
      <c r="Q24" s="70">
        <v>19669</v>
      </c>
      <c r="R24" s="71">
        <v>42.427169657837197</v>
      </c>
      <c r="S24" s="70">
        <v>12.2843248946955</v>
      </c>
      <c r="T24" s="70">
        <v>11.2321447658752</v>
      </c>
      <c r="U24" s="72">
        <v>8.5652255035571105</v>
      </c>
    </row>
    <row r="25" spans="1:21" ht="12" thickBot="1" x14ac:dyDescent="0.2">
      <c r="A25" s="55"/>
      <c r="B25" s="44" t="s">
        <v>23</v>
      </c>
      <c r="C25" s="45"/>
      <c r="D25" s="70">
        <v>350036.75109999999</v>
      </c>
      <c r="E25" s="70">
        <v>462712.11790000001</v>
      </c>
      <c r="F25" s="71">
        <v>75.648926742750405</v>
      </c>
      <c r="G25" s="70">
        <v>429513.19199999998</v>
      </c>
      <c r="H25" s="71">
        <v>-18.503841646847501</v>
      </c>
      <c r="I25" s="70">
        <v>26697.745599999998</v>
      </c>
      <c r="J25" s="71">
        <v>7.62712644203833</v>
      </c>
      <c r="K25" s="70">
        <v>16231.3084</v>
      </c>
      <c r="L25" s="71">
        <v>3.7790011348475701</v>
      </c>
      <c r="M25" s="71">
        <v>0.64483016045705899</v>
      </c>
      <c r="N25" s="70">
        <v>9465035.2230999991</v>
      </c>
      <c r="O25" s="70">
        <v>88492222.101199999</v>
      </c>
      <c r="P25" s="70">
        <v>19469</v>
      </c>
      <c r="Q25" s="70">
        <v>14673</v>
      </c>
      <c r="R25" s="71">
        <v>32.685885640291701</v>
      </c>
      <c r="S25" s="70">
        <v>17.979184914479401</v>
      </c>
      <c r="T25" s="70">
        <v>22.5456459483405</v>
      </c>
      <c r="U25" s="72">
        <v>-25.398598743948</v>
      </c>
    </row>
    <row r="26" spans="1:21" ht="12" thickBot="1" x14ac:dyDescent="0.2">
      <c r="A26" s="55"/>
      <c r="B26" s="44" t="s">
        <v>24</v>
      </c>
      <c r="C26" s="45"/>
      <c r="D26" s="70">
        <v>504916.59330000001</v>
      </c>
      <c r="E26" s="70">
        <v>843123.97050000005</v>
      </c>
      <c r="F26" s="71">
        <v>59.886399979894797</v>
      </c>
      <c r="G26" s="70">
        <v>734851.61869999999</v>
      </c>
      <c r="H26" s="71">
        <v>-31.2899937278181</v>
      </c>
      <c r="I26" s="70">
        <v>96614.085600000006</v>
      </c>
      <c r="J26" s="71">
        <v>19.134662413955599</v>
      </c>
      <c r="K26" s="70">
        <v>117700.15399999999</v>
      </c>
      <c r="L26" s="71">
        <v>16.016859867331998</v>
      </c>
      <c r="M26" s="71">
        <v>-0.17915072906361701</v>
      </c>
      <c r="N26" s="70">
        <v>15112330.6153</v>
      </c>
      <c r="O26" s="70">
        <v>183077902.43200001</v>
      </c>
      <c r="P26" s="70">
        <v>37037</v>
      </c>
      <c r="Q26" s="70">
        <v>30364</v>
      </c>
      <c r="R26" s="71">
        <v>21.9766829139771</v>
      </c>
      <c r="S26" s="70">
        <v>13.632761651861699</v>
      </c>
      <c r="T26" s="70">
        <v>13.6430271802134</v>
      </c>
      <c r="U26" s="72">
        <v>-7.5300431518650998E-2</v>
      </c>
    </row>
    <row r="27" spans="1:21" ht="12" thickBot="1" x14ac:dyDescent="0.2">
      <c r="A27" s="55"/>
      <c r="B27" s="44" t="s">
        <v>25</v>
      </c>
      <c r="C27" s="45"/>
      <c r="D27" s="70">
        <v>328011.89199999999</v>
      </c>
      <c r="E27" s="70">
        <v>354670.59049999999</v>
      </c>
      <c r="F27" s="71">
        <v>92.483532829035099</v>
      </c>
      <c r="G27" s="70">
        <v>291289.29930000001</v>
      </c>
      <c r="H27" s="71">
        <v>12.6069144277694</v>
      </c>
      <c r="I27" s="70">
        <v>44942.081100000003</v>
      </c>
      <c r="J27" s="71">
        <v>13.701357236157801</v>
      </c>
      <c r="K27" s="70">
        <v>88843.663</v>
      </c>
      <c r="L27" s="71">
        <v>30.500146491306399</v>
      </c>
      <c r="M27" s="71">
        <v>-0.494144212626623</v>
      </c>
      <c r="N27" s="70">
        <v>9927244.7018999998</v>
      </c>
      <c r="O27" s="70">
        <v>74374381.894999996</v>
      </c>
      <c r="P27" s="70">
        <v>29201</v>
      </c>
      <c r="Q27" s="70">
        <v>23879</v>
      </c>
      <c r="R27" s="71">
        <v>22.2873654675656</v>
      </c>
      <c r="S27" s="70">
        <v>11.232899284271101</v>
      </c>
      <c r="T27" s="70">
        <v>8.0869634281167606</v>
      </c>
      <c r="U27" s="72">
        <v>28.006445856409002</v>
      </c>
    </row>
    <row r="28" spans="1:21" ht="12" thickBot="1" x14ac:dyDescent="0.2">
      <c r="A28" s="55"/>
      <c r="B28" s="44" t="s">
        <v>26</v>
      </c>
      <c r="C28" s="45"/>
      <c r="D28" s="70">
        <v>1049992.6562000001</v>
      </c>
      <c r="E28" s="70">
        <v>1355182.828</v>
      </c>
      <c r="F28" s="71">
        <v>77.479778706286893</v>
      </c>
      <c r="G28" s="70">
        <v>1171627.628</v>
      </c>
      <c r="H28" s="71">
        <v>-10.381709076597501</v>
      </c>
      <c r="I28" s="70">
        <v>47712.5769</v>
      </c>
      <c r="J28" s="71">
        <v>4.5440867246324697</v>
      </c>
      <c r="K28" s="70">
        <v>50772.589800000002</v>
      </c>
      <c r="L28" s="71">
        <v>4.3335090933857696</v>
      </c>
      <c r="M28" s="71">
        <v>-6.0268993802635999E-2</v>
      </c>
      <c r="N28" s="70">
        <v>32619939.999400001</v>
      </c>
      <c r="O28" s="70">
        <v>261338494.58469999</v>
      </c>
      <c r="P28" s="70">
        <v>44353</v>
      </c>
      <c r="Q28" s="70">
        <v>35904</v>
      </c>
      <c r="R28" s="71">
        <v>23.532196969697001</v>
      </c>
      <c r="S28" s="70">
        <v>23.673543079385801</v>
      </c>
      <c r="T28" s="70">
        <v>23.425831444964398</v>
      </c>
      <c r="U28" s="72">
        <v>1.0463648537560399</v>
      </c>
    </row>
    <row r="29" spans="1:21" ht="12" thickBot="1" x14ac:dyDescent="0.2">
      <c r="A29" s="55"/>
      <c r="B29" s="44" t="s">
        <v>27</v>
      </c>
      <c r="C29" s="45"/>
      <c r="D29" s="70">
        <v>657456.48160000006</v>
      </c>
      <c r="E29" s="70">
        <v>988821.36789999995</v>
      </c>
      <c r="F29" s="71">
        <v>66.488903147013005</v>
      </c>
      <c r="G29" s="70">
        <v>922107.55729999999</v>
      </c>
      <c r="H29" s="71">
        <v>-28.7006731053065</v>
      </c>
      <c r="I29" s="70">
        <v>94799.467699999994</v>
      </c>
      <c r="J29" s="71">
        <v>14.419124360793299</v>
      </c>
      <c r="K29" s="70">
        <v>94614.624899999995</v>
      </c>
      <c r="L29" s="71">
        <v>10.2606929257839</v>
      </c>
      <c r="M29" s="71">
        <v>1.9536387761970001E-3</v>
      </c>
      <c r="N29" s="70">
        <v>21127963.383699998</v>
      </c>
      <c r="O29" s="70">
        <v>190893989.4382</v>
      </c>
      <c r="P29" s="70">
        <v>100226</v>
      </c>
      <c r="Q29" s="70">
        <v>86345</v>
      </c>
      <c r="R29" s="71">
        <v>16.0762059181192</v>
      </c>
      <c r="S29" s="70">
        <v>6.5597398040428603</v>
      </c>
      <c r="T29" s="70">
        <v>6.2538603069083303</v>
      </c>
      <c r="U29" s="72">
        <v>4.6629821650244896</v>
      </c>
    </row>
    <row r="30" spans="1:21" ht="12" thickBot="1" x14ac:dyDescent="0.2">
      <c r="A30" s="55"/>
      <c r="B30" s="44" t="s">
        <v>28</v>
      </c>
      <c r="C30" s="45"/>
      <c r="D30" s="70">
        <v>1198992.1381999999</v>
      </c>
      <c r="E30" s="70">
        <v>1987836.1470999999</v>
      </c>
      <c r="F30" s="71">
        <v>60.316447105018099</v>
      </c>
      <c r="G30" s="70">
        <v>1726980.0360000001</v>
      </c>
      <c r="H30" s="71">
        <v>-30.5729010639241</v>
      </c>
      <c r="I30" s="70">
        <v>99753.189599999998</v>
      </c>
      <c r="J30" s="71">
        <v>8.3197534347269002</v>
      </c>
      <c r="K30" s="70">
        <v>176700.8964</v>
      </c>
      <c r="L30" s="71">
        <v>10.2317857020091</v>
      </c>
      <c r="M30" s="71">
        <v>-0.43546868390419802</v>
      </c>
      <c r="N30" s="70">
        <v>36047372.729400001</v>
      </c>
      <c r="O30" s="70">
        <v>349695380.4716</v>
      </c>
      <c r="P30" s="70">
        <v>80122</v>
      </c>
      <c r="Q30" s="70">
        <v>58818</v>
      </c>
      <c r="R30" s="71">
        <v>36.220204699241698</v>
      </c>
      <c r="S30" s="70">
        <v>14.9645807418687</v>
      </c>
      <c r="T30" s="70">
        <v>13.6873949335238</v>
      </c>
      <c r="U30" s="72">
        <v>8.5347249640715095</v>
      </c>
    </row>
    <row r="31" spans="1:21" ht="12" thickBot="1" x14ac:dyDescent="0.2">
      <c r="A31" s="55"/>
      <c r="B31" s="44" t="s">
        <v>29</v>
      </c>
      <c r="C31" s="45"/>
      <c r="D31" s="70">
        <v>653571.35990000004</v>
      </c>
      <c r="E31" s="70">
        <v>2314983.7053</v>
      </c>
      <c r="F31" s="71">
        <v>28.2322229052279</v>
      </c>
      <c r="G31" s="70">
        <v>2256500.5614</v>
      </c>
      <c r="H31" s="71">
        <v>-71.036064821782901</v>
      </c>
      <c r="I31" s="70">
        <v>33361.300900000002</v>
      </c>
      <c r="J31" s="71">
        <v>5.1044618762218201</v>
      </c>
      <c r="K31" s="70">
        <v>-226602.15470000001</v>
      </c>
      <c r="L31" s="71">
        <v>-10.042193588439</v>
      </c>
      <c r="M31" s="71">
        <v>-1.14722411154548</v>
      </c>
      <c r="N31" s="70">
        <v>34857084.815399997</v>
      </c>
      <c r="O31" s="70">
        <v>329072096.85600001</v>
      </c>
      <c r="P31" s="70">
        <v>24989</v>
      </c>
      <c r="Q31" s="70">
        <v>24360</v>
      </c>
      <c r="R31" s="71">
        <v>2.5821018062397498</v>
      </c>
      <c r="S31" s="70">
        <v>26.154362315418801</v>
      </c>
      <c r="T31" s="70">
        <v>28.0313327175698</v>
      </c>
      <c r="U31" s="72">
        <v>-7.17650990498234</v>
      </c>
    </row>
    <row r="32" spans="1:21" ht="12" thickBot="1" x14ac:dyDescent="0.2">
      <c r="A32" s="55"/>
      <c r="B32" s="44" t="s">
        <v>30</v>
      </c>
      <c r="C32" s="45"/>
      <c r="D32" s="70">
        <v>92223.902199999997</v>
      </c>
      <c r="E32" s="70">
        <v>168176.86720000001</v>
      </c>
      <c r="F32" s="71">
        <v>54.837448060157499</v>
      </c>
      <c r="G32" s="70">
        <v>127926.68949999999</v>
      </c>
      <c r="H32" s="71">
        <v>-27.908787008828199</v>
      </c>
      <c r="I32" s="70">
        <v>22428.538799999998</v>
      </c>
      <c r="J32" s="71">
        <v>24.319659291103001</v>
      </c>
      <c r="K32" s="70">
        <v>33800.225400000003</v>
      </c>
      <c r="L32" s="71">
        <v>26.421558731886101</v>
      </c>
      <c r="M32" s="71">
        <v>-0.33643818836782102</v>
      </c>
      <c r="N32" s="70">
        <v>3096629.7752999999</v>
      </c>
      <c r="O32" s="70">
        <v>35319120.828299999</v>
      </c>
      <c r="P32" s="70">
        <v>19419</v>
      </c>
      <c r="Q32" s="70">
        <v>17609</v>
      </c>
      <c r="R32" s="71">
        <v>10.278834686807899</v>
      </c>
      <c r="S32" s="70">
        <v>4.7491581543848804</v>
      </c>
      <c r="T32" s="70">
        <v>4.4114789709807498</v>
      </c>
      <c r="U32" s="72">
        <v>7.1102956024396704</v>
      </c>
    </row>
    <row r="33" spans="1:21" ht="12" thickBot="1" x14ac:dyDescent="0.2">
      <c r="A33" s="55"/>
      <c r="B33" s="44" t="s">
        <v>31</v>
      </c>
      <c r="C33" s="45"/>
      <c r="D33" s="70">
        <v>7.0796000000000001</v>
      </c>
      <c r="E33" s="73"/>
      <c r="F33" s="73"/>
      <c r="G33" s="70">
        <v>0</v>
      </c>
      <c r="H33" s="73"/>
      <c r="I33" s="70">
        <v>-20.587</v>
      </c>
      <c r="J33" s="71">
        <v>-290.79326515622301</v>
      </c>
      <c r="K33" s="70">
        <v>0</v>
      </c>
      <c r="L33" s="73"/>
      <c r="M33" s="73"/>
      <c r="N33" s="70">
        <v>35.575099999999999</v>
      </c>
      <c r="O33" s="70">
        <v>221.31389999999999</v>
      </c>
      <c r="P33" s="70">
        <v>1</v>
      </c>
      <c r="Q33" s="73"/>
      <c r="R33" s="73"/>
      <c r="S33" s="70">
        <v>7.0796000000000001</v>
      </c>
      <c r="T33" s="73"/>
      <c r="U33" s="74"/>
    </row>
    <row r="34" spans="1:21" ht="12" thickBot="1" x14ac:dyDescent="0.2">
      <c r="A34" s="55"/>
      <c r="B34" s="44" t="s">
        <v>71</v>
      </c>
      <c r="C34" s="4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0">
        <v>1</v>
      </c>
      <c r="P34" s="73"/>
      <c r="Q34" s="73"/>
      <c r="R34" s="73"/>
      <c r="S34" s="73"/>
      <c r="T34" s="73"/>
      <c r="U34" s="74"/>
    </row>
    <row r="35" spans="1:21" ht="12" thickBot="1" x14ac:dyDescent="0.2">
      <c r="A35" s="55"/>
      <c r="B35" s="44" t="s">
        <v>32</v>
      </c>
      <c r="C35" s="45"/>
      <c r="D35" s="70">
        <v>229350.59589999999</v>
      </c>
      <c r="E35" s="70">
        <v>436930.63099999999</v>
      </c>
      <c r="F35" s="71">
        <v>52.4913063144799</v>
      </c>
      <c r="G35" s="70">
        <v>368532.96169999999</v>
      </c>
      <c r="H35" s="71">
        <v>-37.766598992385298</v>
      </c>
      <c r="I35" s="70">
        <v>16162.855</v>
      </c>
      <c r="J35" s="71">
        <v>7.0472260761193901</v>
      </c>
      <c r="K35" s="70">
        <v>13213.924499999999</v>
      </c>
      <c r="L35" s="71">
        <v>3.5855475285156801</v>
      </c>
      <c r="M35" s="71">
        <v>0.22316840844671099</v>
      </c>
      <c r="N35" s="70">
        <v>5735990.9106999999</v>
      </c>
      <c r="O35" s="70">
        <v>52027881.009099998</v>
      </c>
      <c r="P35" s="70">
        <v>16054</v>
      </c>
      <c r="Q35" s="70">
        <v>9464</v>
      </c>
      <c r="R35" s="71">
        <v>69.632290786136906</v>
      </c>
      <c r="S35" s="70">
        <v>14.2861963311324</v>
      </c>
      <c r="T35" s="70">
        <v>14.688597411242601</v>
      </c>
      <c r="U35" s="72">
        <v>-2.8167125159358499</v>
      </c>
    </row>
    <row r="36" spans="1:21" ht="12" customHeight="1" thickBot="1" x14ac:dyDescent="0.2">
      <c r="A36" s="55"/>
      <c r="B36" s="44" t="s">
        <v>70</v>
      </c>
      <c r="C36" s="45"/>
      <c r="D36" s="70">
        <v>1682527.41</v>
      </c>
      <c r="E36" s="73"/>
      <c r="F36" s="73"/>
      <c r="G36" s="73"/>
      <c r="H36" s="73"/>
      <c r="I36" s="70">
        <v>-149959.51</v>
      </c>
      <c r="J36" s="71">
        <v>-8.9127528686144899</v>
      </c>
      <c r="K36" s="73"/>
      <c r="L36" s="73"/>
      <c r="M36" s="73"/>
      <c r="N36" s="70">
        <v>5765063.0199999996</v>
      </c>
      <c r="O36" s="70">
        <v>21876691.559999999</v>
      </c>
      <c r="P36" s="70">
        <v>99</v>
      </c>
      <c r="Q36" s="70">
        <v>69</v>
      </c>
      <c r="R36" s="71">
        <v>43.478260869565197</v>
      </c>
      <c r="S36" s="70">
        <v>16995.2263636364</v>
      </c>
      <c r="T36" s="70">
        <v>16620.622463768101</v>
      </c>
      <c r="U36" s="72">
        <v>2.2041712881787001</v>
      </c>
    </row>
    <row r="37" spans="1:21" ht="12" thickBot="1" x14ac:dyDescent="0.2">
      <c r="A37" s="55"/>
      <c r="B37" s="44" t="s">
        <v>36</v>
      </c>
      <c r="C37" s="45"/>
      <c r="D37" s="70">
        <v>899628.11</v>
      </c>
      <c r="E37" s="70">
        <v>430313.33960000001</v>
      </c>
      <c r="F37" s="71">
        <v>209.063495646278</v>
      </c>
      <c r="G37" s="70">
        <v>2144555.0299999998</v>
      </c>
      <c r="H37" s="71">
        <v>-58.050593367147101</v>
      </c>
      <c r="I37" s="70">
        <v>-127107.82</v>
      </c>
      <c r="J37" s="71">
        <v>-14.1289293417032</v>
      </c>
      <c r="K37" s="70">
        <v>-324912.8</v>
      </c>
      <c r="L37" s="71">
        <v>-15.1505928015286</v>
      </c>
      <c r="M37" s="71">
        <v>-0.60879405181944202</v>
      </c>
      <c r="N37" s="70">
        <v>14251282.91</v>
      </c>
      <c r="O37" s="70">
        <v>131503996.76000001</v>
      </c>
      <c r="P37" s="70">
        <v>350</v>
      </c>
      <c r="Q37" s="70">
        <v>229</v>
      </c>
      <c r="R37" s="71">
        <v>52.838427947598298</v>
      </c>
      <c r="S37" s="70">
        <v>2570.36602857143</v>
      </c>
      <c r="T37" s="70">
        <v>2531.9045414847201</v>
      </c>
      <c r="U37" s="72">
        <v>1.4963428032889701</v>
      </c>
    </row>
    <row r="38" spans="1:21" ht="12" thickBot="1" x14ac:dyDescent="0.2">
      <c r="A38" s="55"/>
      <c r="B38" s="44" t="s">
        <v>37</v>
      </c>
      <c r="C38" s="45"/>
      <c r="D38" s="70">
        <v>527995.85</v>
      </c>
      <c r="E38" s="70">
        <v>351421.59299999999</v>
      </c>
      <c r="F38" s="71">
        <v>150.245705021319</v>
      </c>
      <c r="G38" s="70">
        <v>1129386.42</v>
      </c>
      <c r="H38" s="71">
        <v>-53.2493183334009</v>
      </c>
      <c r="I38" s="70">
        <v>-34901.72</v>
      </c>
      <c r="J38" s="71">
        <v>-6.6102261978006096</v>
      </c>
      <c r="K38" s="70">
        <v>-151491.29999999999</v>
      </c>
      <c r="L38" s="71">
        <v>-13.4135931969148</v>
      </c>
      <c r="M38" s="71">
        <v>-0.76961238038091995</v>
      </c>
      <c r="N38" s="70">
        <v>6007770.7999999998</v>
      </c>
      <c r="O38" s="70">
        <v>125329991.5</v>
      </c>
      <c r="P38" s="70">
        <v>176</v>
      </c>
      <c r="Q38" s="70">
        <v>68</v>
      </c>
      <c r="R38" s="71">
        <v>158.82352941176501</v>
      </c>
      <c r="S38" s="70">
        <v>2999.97642045455</v>
      </c>
      <c r="T38" s="70">
        <v>2812.6322058823498</v>
      </c>
      <c r="U38" s="72">
        <v>6.24485623603025</v>
      </c>
    </row>
    <row r="39" spans="1:21" ht="12" thickBot="1" x14ac:dyDescent="0.2">
      <c r="A39" s="55"/>
      <c r="B39" s="44" t="s">
        <v>38</v>
      </c>
      <c r="C39" s="45"/>
      <c r="D39" s="70">
        <v>507525.92</v>
      </c>
      <c r="E39" s="70">
        <v>277996.17430000001</v>
      </c>
      <c r="F39" s="71">
        <v>182.56579295667001</v>
      </c>
      <c r="G39" s="70">
        <v>1281698.5260000001</v>
      </c>
      <c r="H39" s="71">
        <v>-60.402082884193</v>
      </c>
      <c r="I39" s="70">
        <v>-124395.94</v>
      </c>
      <c r="J39" s="71">
        <v>-24.510263436397501</v>
      </c>
      <c r="K39" s="70">
        <v>-278563.53999999998</v>
      </c>
      <c r="L39" s="71">
        <v>-21.733936206461699</v>
      </c>
      <c r="M39" s="71">
        <v>-0.55343782607013103</v>
      </c>
      <c r="N39" s="70">
        <v>8741365.0999999996</v>
      </c>
      <c r="O39" s="70">
        <v>89998393.430000007</v>
      </c>
      <c r="P39" s="70">
        <v>227</v>
      </c>
      <c r="Q39" s="70">
        <v>141</v>
      </c>
      <c r="R39" s="71">
        <v>60.992907801418397</v>
      </c>
      <c r="S39" s="70">
        <v>2235.79700440529</v>
      </c>
      <c r="T39" s="70">
        <v>2132.9710638297902</v>
      </c>
      <c r="U39" s="72">
        <v>4.5990731883483598</v>
      </c>
    </row>
    <row r="40" spans="1:21" ht="12" thickBot="1" x14ac:dyDescent="0.2">
      <c r="A40" s="55"/>
      <c r="B40" s="44" t="s">
        <v>73</v>
      </c>
      <c r="C40" s="45"/>
      <c r="D40" s="70">
        <v>17.91</v>
      </c>
      <c r="E40" s="73"/>
      <c r="F40" s="73"/>
      <c r="G40" s="70">
        <v>1.3</v>
      </c>
      <c r="H40" s="71">
        <v>1277.6923076923099</v>
      </c>
      <c r="I40" s="70">
        <v>17.82</v>
      </c>
      <c r="J40" s="71">
        <v>99.497487437185896</v>
      </c>
      <c r="K40" s="70">
        <v>0.85</v>
      </c>
      <c r="L40" s="71">
        <v>65.384615384615401</v>
      </c>
      <c r="M40" s="71">
        <v>19.964705882352899</v>
      </c>
      <c r="N40" s="70">
        <v>99.27</v>
      </c>
      <c r="O40" s="70">
        <v>4195.93</v>
      </c>
      <c r="P40" s="70">
        <v>11</v>
      </c>
      <c r="Q40" s="73"/>
      <c r="R40" s="73"/>
      <c r="S40" s="70">
        <v>1.62818181818182</v>
      </c>
      <c r="T40" s="73"/>
      <c r="U40" s="74"/>
    </row>
    <row r="41" spans="1:21" ht="12" customHeight="1" thickBot="1" x14ac:dyDescent="0.2">
      <c r="A41" s="55"/>
      <c r="B41" s="44" t="s">
        <v>33</v>
      </c>
      <c r="C41" s="45"/>
      <c r="D41" s="70">
        <v>147494.45259999999</v>
      </c>
      <c r="E41" s="70">
        <v>142905.97330000001</v>
      </c>
      <c r="F41" s="71">
        <v>103.210838003508</v>
      </c>
      <c r="G41" s="70">
        <v>519568.37680000003</v>
      </c>
      <c r="H41" s="71">
        <v>-71.612118984528607</v>
      </c>
      <c r="I41" s="70">
        <v>9314.2435000000005</v>
      </c>
      <c r="J41" s="71">
        <v>6.3149788590760902</v>
      </c>
      <c r="K41" s="70">
        <v>27620.576799999999</v>
      </c>
      <c r="L41" s="71">
        <v>5.3160619532147004</v>
      </c>
      <c r="M41" s="71">
        <v>-0.66277882002811805</v>
      </c>
      <c r="N41" s="70">
        <v>5519485.9156999998</v>
      </c>
      <c r="O41" s="70">
        <v>55280561.784199998</v>
      </c>
      <c r="P41" s="70">
        <v>258</v>
      </c>
      <c r="Q41" s="70">
        <v>220</v>
      </c>
      <c r="R41" s="71">
        <v>17.272727272727298</v>
      </c>
      <c r="S41" s="70">
        <v>571.68392480620196</v>
      </c>
      <c r="T41" s="70">
        <v>602.389275909091</v>
      </c>
      <c r="U41" s="72">
        <v>-5.37103629655115</v>
      </c>
    </row>
    <row r="42" spans="1:21" ht="12" thickBot="1" x14ac:dyDescent="0.2">
      <c r="A42" s="55"/>
      <c r="B42" s="44" t="s">
        <v>34</v>
      </c>
      <c r="C42" s="45"/>
      <c r="D42" s="70">
        <v>513673.04599999997</v>
      </c>
      <c r="E42" s="70">
        <v>447191.24930000002</v>
      </c>
      <c r="F42" s="71">
        <v>114.866524513632</v>
      </c>
      <c r="G42" s="70">
        <v>778549.69169999997</v>
      </c>
      <c r="H42" s="71">
        <v>-34.021803428067599</v>
      </c>
      <c r="I42" s="70">
        <v>12449.5831</v>
      </c>
      <c r="J42" s="71">
        <v>2.4236395498937702</v>
      </c>
      <c r="K42" s="70">
        <v>46333.247600000002</v>
      </c>
      <c r="L42" s="71">
        <v>5.9512254765433399</v>
      </c>
      <c r="M42" s="71">
        <v>-0.73130346468525997</v>
      </c>
      <c r="N42" s="70">
        <v>11379790.604900001</v>
      </c>
      <c r="O42" s="70">
        <v>137376816.7403</v>
      </c>
      <c r="P42" s="70">
        <v>2154</v>
      </c>
      <c r="Q42" s="70">
        <v>1906</v>
      </c>
      <c r="R42" s="71">
        <v>13.0115424973767</v>
      </c>
      <c r="S42" s="70">
        <v>238.474023212628</v>
      </c>
      <c r="T42" s="70">
        <v>206.21434449108099</v>
      </c>
      <c r="U42" s="72">
        <v>13.527544127011099</v>
      </c>
    </row>
    <row r="43" spans="1:21" ht="12" thickBot="1" x14ac:dyDescent="0.2">
      <c r="A43" s="55"/>
      <c r="B43" s="44" t="s">
        <v>39</v>
      </c>
      <c r="C43" s="45"/>
      <c r="D43" s="70">
        <v>493686.29</v>
      </c>
      <c r="E43" s="70">
        <v>179333.11420000001</v>
      </c>
      <c r="F43" s="71">
        <v>275.29008917417201</v>
      </c>
      <c r="G43" s="70">
        <v>972407.59400000004</v>
      </c>
      <c r="H43" s="71">
        <v>-49.230518864088602</v>
      </c>
      <c r="I43" s="70">
        <v>-75697.33</v>
      </c>
      <c r="J43" s="71">
        <v>-15.3330832825031</v>
      </c>
      <c r="K43" s="70">
        <v>-187371.02</v>
      </c>
      <c r="L43" s="71">
        <v>-19.2687738306577</v>
      </c>
      <c r="M43" s="71">
        <v>-0.59600299982355898</v>
      </c>
      <c r="N43" s="70">
        <v>6775726.6399999997</v>
      </c>
      <c r="O43" s="70">
        <v>59150722.960000001</v>
      </c>
      <c r="P43" s="70">
        <v>333</v>
      </c>
      <c r="Q43" s="70">
        <v>168</v>
      </c>
      <c r="R43" s="71">
        <v>98.214285714285694</v>
      </c>
      <c r="S43" s="70">
        <v>1482.5414114114101</v>
      </c>
      <c r="T43" s="70">
        <v>1603.2001785714299</v>
      </c>
      <c r="U43" s="72">
        <v>-8.1386439684775702</v>
      </c>
    </row>
    <row r="44" spans="1:21" ht="12" thickBot="1" x14ac:dyDescent="0.2">
      <c r="A44" s="55"/>
      <c r="B44" s="44" t="s">
        <v>40</v>
      </c>
      <c r="C44" s="45"/>
      <c r="D44" s="70">
        <v>163419.72</v>
      </c>
      <c r="E44" s="70">
        <v>36630.032500000001</v>
      </c>
      <c r="F44" s="71">
        <v>446.13588590182098</v>
      </c>
      <c r="G44" s="70">
        <v>365325.81</v>
      </c>
      <c r="H44" s="71">
        <v>-55.267403636222703</v>
      </c>
      <c r="I44" s="70">
        <v>20701.39</v>
      </c>
      <c r="J44" s="71">
        <v>12.6676205295175</v>
      </c>
      <c r="K44" s="70">
        <v>45747.51</v>
      </c>
      <c r="L44" s="71">
        <v>12.5223865239634</v>
      </c>
      <c r="M44" s="71">
        <v>-0.54748597246057795</v>
      </c>
      <c r="N44" s="70">
        <v>2586261.14</v>
      </c>
      <c r="O44" s="70">
        <v>23430682.390000001</v>
      </c>
      <c r="P44" s="70">
        <v>131</v>
      </c>
      <c r="Q44" s="70">
        <v>63</v>
      </c>
      <c r="R44" s="71">
        <v>107.93650793650799</v>
      </c>
      <c r="S44" s="70">
        <v>1247.4787786259501</v>
      </c>
      <c r="T44" s="70">
        <v>1125.69571428571</v>
      </c>
      <c r="U44" s="72">
        <v>9.7623355544676205</v>
      </c>
    </row>
    <row r="45" spans="1:21" ht="12" thickBot="1" x14ac:dyDescent="0.2">
      <c r="A45" s="56"/>
      <c r="B45" s="44" t="s">
        <v>35</v>
      </c>
      <c r="C45" s="45"/>
      <c r="D45" s="75">
        <v>74369.975600000005</v>
      </c>
      <c r="E45" s="76"/>
      <c r="F45" s="76"/>
      <c r="G45" s="75">
        <v>50001.869400000003</v>
      </c>
      <c r="H45" s="77">
        <v>48.7343903186148</v>
      </c>
      <c r="I45" s="75">
        <v>6389.3172999999997</v>
      </c>
      <c r="J45" s="77">
        <v>8.5912591048369293</v>
      </c>
      <c r="K45" s="75">
        <v>7553.7695999999996</v>
      </c>
      <c r="L45" s="77">
        <v>15.106974380441899</v>
      </c>
      <c r="M45" s="77">
        <v>-0.154155125409173</v>
      </c>
      <c r="N45" s="75">
        <v>847434.63100000005</v>
      </c>
      <c r="O45" s="75">
        <v>7605504.5915000001</v>
      </c>
      <c r="P45" s="75">
        <v>32</v>
      </c>
      <c r="Q45" s="75">
        <v>39</v>
      </c>
      <c r="R45" s="77">
        <v>-17.948717948717999</v>
      </c>
      <c r="S45" s="75">
        <v>2324.0617375000002</v>
      </c>
      <c r="T45" s="75">
        <v>769.84659230769205</v>
      </c>
      <c r="U45" s="78">
        <v>66.874950872182097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74105</v>
      </c>
      <c r="D2" s="32">
        <v>669857.536435897</v>
      </c>
      <c r="E2" s="32">
        <v>517437.45886752103</v>
      </c>
      <c r="F2" s="32">
        <v>152420.077568376</v>
      </c>
      <c r="G2" s="32">
        <v>517437.45886752103</v>
      </c>
      <c r="H2" s="32">
        <v>0.22754103563476399</v>
      </c>
    </row>
    <row r="3" spans="1:8" ht="14.25" x14ac:dyDescent="0.2">
      <c r="A3" s="32">
        <v>2</v>
      </c>
      <c r="B3" s="33">
        <v>13</v>
      </c>
      <c r="C3" s="32">
        <v>9744</v>
      </c>
      <c r="D3" s="32">
        <v>86429.270979403998</v>
      </c>
      <c r="E3" s="32">
        <v>67502.599933219899</v>
      </c>
      <c r="F3" s="32">
        <v>18926.671046184099</v>
      </c>
      <c r="G3" s="32">
        <v>67502.599933219899</v>
      </c>
      <c r="H3" s="32">
        <v>0.21898450411197301</v>
      </c>
    </row>
    <row r="4" spans="1:8" ht="14.25" x14ac:dyDescent="0.2">
      <c r="A4" s="32">
        <v>3</v>
      </c>
      <c r="B4" s="33">
        <v>14</v>
      </c>
      <c r="C4" s="32">
        <v>127859</v>
      </c>
      <c r="D4" s="32">
        <v>180984.09168007699</v>
      </c>
      <c r="E4" s="32">
        <v>135496.88882976599</v>
      </c>
      <c r="F4" s="32">
        <v>45487.202850310903</v>
      </c>
      <c r="G4" s="32">
        <v>135496.88882976599</v>
      </c>
      <c r="H4" s="32">
        <v>0.25133260292687998</v>
      </c>
    </row>
    <row r="5" spans="1:8" ht="14.25" x14ac:dyDescent="0.2">
      <c r="A5" s="32">
        <v>4</v>
      </c>
      <c r="B5" s="33">
        <v>15</v>
      </c>
      <c r="C5" s="32">
        <v>3064</v>
      </c>
      <c r="D5" s="32">
        <v>48347.278964957302</v>
      </c>
      <c r="E5" s="32">
        <v>37082.223829059803</v>
      </c>
      <c r="F5" s="32">
        <v>11265.055135897401</v>
      </c>
      <c r="G5" s="32">
        <v>37082.223829059803</v>
      </c>
      <c r="H5" s="32">
        <v>0.23300287786749099</v>
      </c>
    </row>
    <row r="6" spans="1:8" ht="14.25" x14ac:dyDescent="0.2">
      <c r="A6" s="32">
        <v>5</v>
      </c>
      <c r="B6" s="33">
        <v>16</v>
      </c>
      <c r="C6" s="32">
        <v>3909</v>
      </c>
      <c r="D6" s="32">
        <v>213491.03143247901</v>
      </c>
      <c r="E6" s="32">
        <v>171682.58261282</v>
      </c>
      <c r="F6" s="32">
        <v>41808.448819658101</v>
      </c>
      <c r="G6" s="32">
        <v>171682.58261282</v>
      </c>
      <c r="H6" s="32">
        <v>0.195832342647522</v>
      </c>
    </row>
    <row r="7" spans="1:8" ht="14.25" x14ac:dyDescent="0.2">
      <c r="A7" s="32">
        <v>6</v>
      </c>
      <c r="B7" s="33">
        <v>17</v>
      </c>
      <c r="C7" s="32">
        <v>17326</v>
      </c>
      <c r="D7" s="32">
        <v>252948.038924786</v>
      </c>
      <c r="E7" s="32">
        <v>173462.905895726</v>
      </c>
      <c r="F7" s="32">
        <v>79485.133029059798</v>
      </c>
      <c r="G7" s="32">
        <v>173462.905895726</v>
      </c>
      <c r="H7" s="32">
        <v>0.31423502378958801</v>
      </c>
    </row>
    <row r="8" spans="1:8" ht="14.25" x14ac:dyDescent="0.2">
      <c r="A8" s="32">
        <v>7</v>
      </c>
      <c r="B8" s="33">
        <v>18</v>
      </c>
      <c r="C8" s="32">
        <v>84339</v>
      </c>
      <c r="D8" s="32">
        <v>190698.19405470099</v>
      </c>
      <c r="E8" s="32">
        <v>152938.03644871799</v>
      </c>
      <c r="F8" s="32">
        <v>37760.157605982902</v>
      </c>
      <c r="G8" s="32">
        <v>152938.03644871799</v>
      </c>
      <c r="H8" s="32">
        <v>0.19801004300623601</v>
      </c>
    </row>
    <row r="9" spans="1:8" ht="14.25" x14ac:dyDescent="0.2">
      <c r="A9" s="32">
        <v>8</v>
      </c>
      <c r="B9" s="33">
        <v>19</v>
      </c>
      <c r="C9" s="32">
        <v>34086</v>
      </c>
      <c r="D9" s="32">
        <v>91455.324725640996</v>
      </c>
      <c r="E9" s="32">
        <v>76492.473850427399</v>
      </c>
      <c r="F9" s="32">
        <v>14962.8508752137</v>
      </c>
      <c r="G9" s="32">
        <v>76492.473850427399</v>
      </c>
      <c r="H9" s="32">
        <v>0.16360830733586099</v>
      </c>
    </row>
    <row r="10" spans="1:8" ht="14.25" x14ac:dyDescent="0.2">
      <c r="A10" s="32">
        <v>9</v>
      </c>
      <c r="B10" s="33">
        <v>21</v>
      </c>
      <c r="C10" s="32">
        <v>435859</v>
      </c>
      <c r="D10" s="32">
        <v>1372139.2662649599</v>
      </c>
      <c r="E10" s="32">
        <v>1530416.4260324801</v>
      </c>
      <c r="F10" s="32">
        <v>-158277.15976752099</v>
      </c>
      <c r="G10" s="32">
        <v>1530416.4260324801</v>
      </c>
      <c r="H10" s="35">
        <v>-0.11535065256047999</v>
      </c>
    </row>
    <row r="11" spans="1:8" ht="14.25" x14ac:dyDescent="0.2">
      <c r="A11" s="32">
        <v>10</v>
      </c>
      <c r="B11" s="33">
        <v>22</v>
      </c>
      <c r="C11" s="32">
        <v>74401.615000000005</v>
      </c>
      <c r="D11" s="32">
        <v>984896.18254102604</v>
      </c>
      <c r="E11" s="32">
        <v>1259160.8717076899</v>
      </c>
      <c r="F11" s="32">
        <v>-274264.689166667</v>
      </c>
      <c r="G11" s="32">
        <v>1259160.8717076899</v>
      </c>
      <c r="H11" s="32">
        <v>-0.27847065917045699</v>
      </c>
    </row>
    <row r="12" spans="1:8" ht="14.25" x14ac:dyDescent="0.2">
      <c r="A12" s="32">
        <v>11</v>
      </c>
      <c r="B12" s="33">
        <v>23</v>
      </c>
      <c r="C12" s="32">
        <v>250923.367</v>
      </c>
      <c r="D12" s="32">
        <v>1969076.5624128201</v>
      </c>
      <c r="E12" s="32">
        <v>1771314.4577333301</v>
      </c>
      <c r="F12" s="32">
        <v>197762.10467948701</v>
      </c>
      <c r="G12" s="32">
        <v>1771314.4577333301</v>
      </c>
      <c r="H12" s="32">
        <v>0.100433933578062</v>
      </c>
    </row>
    <row r="13" spans="1:8" ht="14.25" x14ac:dyDescent="0.2">
      <c r="A13" s="32">
        <v>12</v>
      </c>
      <c r="B13" s="33">
        <v>24</v>
      </c>
      <c r="C13" s="32">
        <v>26707</v>
      </c>
      <c r="D13" s="32">
        <v>732937.71664871799</v>
      </c>
      <c r="E13" s="32">
        <v>690542.20326068404</v>
      </c>
      <c r="F13" s="32">
        <v>42395.513388034196</v>
      </c>
      <c r="G13" s="32">
        <v>690542.20326068404</v>
      </c>
      <c r="H13" s="32">
        <v>5.7843268841291602E-2</v>
      </c>
    </row>
    <row r="14" spans="1:8" ht="14.25" x14ac:dyDescent="0.2">
      <c r="A14" s="32">
        <v>13</v>
      </c>
      <c r="B14" s="33">
        <v>25</v>
      </c>
      <c r="C14" s="32">
        <v>95368</v>
      </c>
      <c r="D14" s="32">
        <v>1313872.6218000001</v>
      </c>
      <c r="E14" s="32">
        <v>1240471.1743000001</v>
      </c>
      <c r="F14" s="32">
        <v>73401.447499999995</v>
      </c>
      <c r="G14" s="32">
        <v>1240471.1743000001</v>
      </c>
      <c r="H14" s="32">
        <v>5.5866486813189203E-2</v>
      </c>
    </row>
    <row r="15" spans="1:8" ht="14.25" x14ac:dyDescent="0.2">
      <c r="A15" s="32">
        <v>14</v>
      </c>
      <c r="B15" s="33">
        <v>26</v>
      </c>
      <c r="C15" s="32">
        <v>71209</v>
      </c>
      <c r="D15" s="32">
        <v>396286.82642628398</v>
      </c>
      <c r="E15" s="32">
        <v>354894.72529471299</v>
      </c>
      <c r="F15" s="32">
        <v>41392.101131570998</v>
      </c>
      <c r="G15" s="32">
        <v>354894.72529471299</v>
      </c>
      <c r="H15" s="32">
        <v>0.104449853922335</v>
      </c>
    </row>
    <row r="16" spans="1:8" ht="14.25" x14ac:dyDescent="0.2">
      <c r="A16" s="32">
        <v>15</v>
      </c>
      <c r="B16" s="33">
        <v>27</v>
      </c>
      <c r="C16" s="32">
        <v>170994.984</v>
      </c>
      <c r="D16" s="32">
        <v>1306251.4267</v>
      </c>
      <c r="E16" s="32">
        <v>1153541.3566999999</v>
      </c>
      <c r="F16" s="32">
        <v>152710.07</v>
      </c>
      <c r="G16" s="32">
        <v>1153541.3566999999</v>
      </c>
      <c r="H16" s="32">
        <v>0.116907102934841</v>
      </c>
    </row>
    <row r="17" spans="1:8" ht="14.25" x14ac:dyDescent="0.2">
      <c r="A17" s="32">
        <v>16</v>
      </c>
      <c r="B17" s="33">
        <v>29</v>
      </c>
      <c r="C17" s="32">
        <v>266969</v>
      </c>
      <c r="D17" s="32">
        <v>3339305.0429820502</v>
      </c>
      <c r="E17" s="32">
        <v>3281835.1808803398</v>
      </c>
      <c r="F17" s="32">
        <v>57469.862101709397</v>
      </c>
      <c r="G17" s="32">
        <v>3281835.1808803398</v>
      </c>
      <c r="H17" s="32">
        <v>1.7210126467029199E-2</v>
      </c>
    </row>
    <row r="18" spans="1:8" ht="14.25" x14ac:dyDescent="0.2">
      <c r="A18" s="32">
        <v>17</v>
      </c>
      <c r="B18" s="33">
        <v>31</v>
      </c>
      <c r="C18" s="32">
        <v>32103.54</v>
      </c>
      <c r="D18" s="32">
        <v>344133.16162582202</v>
      </c>
      <c r="E18" s="32">
        <v>299602.446433248</v>
      </c>
      <c r="F18" s="32">
        <v>44530.715192574396</v>
      </c>
      <c r="G18" s="32">
        <v>299602.446433248</v>
      </c>
      <c r="H18" s="32">
        <v>0.12939966314839699</v>
      </c>
    </row>
    <row r="19" spans="1:8" ht="14.25" x14ac:dyDescent="0.2">
      <c r="A19" s="32">
        <v>18</v>
      </c>
      <c r="B19" s="33">
        <v>32</v>
      </c>
      <c r="C19" s="32">
        <v>20162.629000000001</v>
      </c>
      <c r="D19" s="32">
        <v>350036.82456869399</v>
      </c>
      <c r="E19" s="32">
        <v>323339.00284601701</v>
      </c>
      <c r="F19" s="32">
        <v>26697.821722676199</v>
      </c>
      <c r="G19" s="32">
        <v>323339.00284601701</v>
      </c>
      <c r="H19" s="32">
        <v>7.6271465882404105E-2</v>
      </c>
    </row>
    <row r="20" spans="1:8" ht="14.25" x14ac:dyDescent="0.2">
      <c r="A20" s="32">
        <v>19</v>
      </c>
      <c r="B20" s="33">
        <v>33</v>
      </c>
      <c r="C20" s="32">
        <v>30257.690999999999</v>
      </c>
      <c r="D20" s="32">
        <v>504916.506748899</v>
      </c>
      <c r="E20" s="32">
        <v>408302.51918068097</v>
      </c>
      <c r="F20" s="32">
        <v>96613.987568217897</v>
      </c>
      <c r="G20" s="32">
        <v>408302.51918068097</v>
      </c>
      <c r="H20" s="32">
        <v>0.191346462785114</v>
      </c>
    </row>
    <row r="21" spans="1:8" ht="14.25" x14ac:dyDescent="0.2">
      <c r="A21" s="32">
        <v>20</v>
      </c>
      <c r="B21" s="33">
        <v>34</v>
      </c>
      <c r="C21" s="32">
        <v>55612.758999999998</v>
      </c>
      <c r="D21" s="32">
        <v>328011.76388636301</v>
      </c>
      <c r="E21" s="32">
        <v>283069.82674044202</v>
      </c>
      <c r="F21" s="32">
        <v>44941.937145920099</v>
      </c>
      <c r="G21" s="32">
        <v>283069.82674044202</v>
      </c>
      <c r="H21" s="32">
        <v>0.13701318700718901</v>
      </c>
    </row>
    <row r="22" spans="1:8" ht="14.25" x14ac:dyDescent="0.2">
      <c r="A22" s="32">
        <v>21</v>
      </c>
      <c r="B22" s="33">
        <v>35</v>
      </c>
      <c r="C22" s="32">
        <v>37928.127</v>
      </c>
      <c r="D22" s="32">
        <v>1049992.65454336</v>
      </c>
      <c r="E22" s="32">
        <v>1002280.0854230101</v>
      </c>
      <c r="F22" s="32">
        <v>47712.569120353997</v>
      </c>
      <c r="G22" s="32">
        <v>1002280.0854230101</v>
      </c>
      <c r="H22" s="32">
        <v>4.5440859908781002E-2</v>
      </c>
    </row>
    <row r="23" spans="1:8" ht="14.25" x14ac:dyDescent="0.2">
      <c r="A23" s="32">
        <v>22</v>
      </c>
      <c r="B23" s="33">
        <v>36</v>
      </c>
      <c r="C23" s="32">
        <v>131553.93100000001</v>
      </c>
      <c r="D23" s="32">
        <v>657456.55313539796</v>
      </c>
      <c r="E23" s="32">
        <v>562657.01334752596</v>
      </c>
      <c r="F23" s="32">
        <v>94799.539787872098</v>
      </c>
      <c r="G23" s="32">
        <v>562657.01334752596</v>
      </c>
      <c r="H23" s="32">
        <v>0.144191337565615</v>
      </c>
    </row>
    <row r="24" spans="1:8" ht="14.25" x14ac:dyDescent="0.2">
      <c r="A24" s="32">
        <v>23</v>
      </c>
      <c r="B24" s="33">
        <v>37</v>
      </c>
      <c r="C24" s="32">
        <v>151617.41899999999</v>
      </c>
      <c r="D24" s="32">
        <v>1198992.2122584099</v>
      </c>
      <c r="E24" s="32">
        <v>1099238.98712741</v>
      </c>
      <c r="F24" s="32">
        <v>99753.225130992898</v>
      </c>
      <c r="G24" s="32">
        <v>1099238.98712741</v>
      </c>
      <c r="H24" s="32">
        <v>8.3197558842437305E-2</v>
      </c>
    </row>
    <row r="25" spans="1:8" ht="14.25" x14ac:dyDescent="0.2">
      <c r="A25" s="32">
        <v>24</v>
      </c>
      <c r="B25" s="33">
        <v>38</v>
      </c>
      <c r="C25" s="32">
        <v>118338.18</v>
      </c>
      <c r="D25" s="32">
        <v>653571.34210619505</v>
      </c>
      <c r="E25" s="32">
        <v>620210.06801238901</v>
      </c>
      <c r="F25" s="32">
        <v>33361.274093805303</v>
      </c>
      <c r="G25" s="32">
        <v>620210.06801238901</v>
      </c>
      <c r="H25" s="32">
        <v>5.1044579136985201E-2</v>
      </c>
    </row>
    <row r="26" spans="1:8" ht="14.25" x14ac:dyDescent="0.2">
      <c r="A26" s="32">
        <v>25</v>
      </c>
      <c r="B26" s="33">
        <v>39</v>
      </c>
      <c r="C26" s="32">
        <v>62334.298000000003</v>
      </c>
      <c r="D26" s="32">
        <v>92223.850755374006</v>
      </c>
      <c r="E26" s="32">
        <v>69795.355038826106</v>
      </c>
      <c r="F26" s="32">
        <v>22428.495716547899</v>
      </c>
      <c r="G26" s="32">
        <v>69795.355038826106</v>
      </c>
      <c r="H26" s="32">
        <v>0.243196261410077</v>
      </c>
    </row>
    <row r="27" spans="1:8" ht="14.25" x14ac:dyDescent="0.2">
      <c r="A27" s="32">
        <v>26</v>
      </c>
      <c r="B27" s="33">
        <v>40</v>
      </c>
      <c r="C27" s="32">
        <v>0.318</v>
      </c>
      <c r="D27" s="32">
        <v>7.0796000000000001</v>
      </c>
      <c r="E27" s="32">
        <v>27.666599999999999</v>
      </c>
      <c r="F27" s="32">
        <v>-20.587</v>
      </c>
      <c r="G27" s="32">
        <v>27.666599999999999</v>
      </c>
      <c r="H27" s="32">
        <v>-2.9079326515622399</v>
      </c>
    </row>
    <row r="28" spans="1:8" ht="14.25" x14ac:dyDescent="0.2">
      <c r="A28" s="32">
        <v>27</v>
      </c>
      <c r="B28" s="33">
        <v>42</v>
      </c>
      <c r="C28" s="32">
        <v>13206.795</v>
      </c>
      <c r="D28" s="32">
        <v>229350.5955</v>
      </c>
      <c r="E28" s="32">
        <v>213187.7262</v>
      </c>
      <c r="F28" s="32">
        <v>16162.8693</v>
      </c>
      <c r="G28" s="32">
        <v>213187.7262</v>
      </c>
      <c r="H28" s="32">
        <v>7.04723232340594E-2</v>
      </c>
    </row>
    <row r="29" spans="1:8" ht="14.25" x14ac:dyDescent="0.2">
      <c r="A29" s="32">
        <v>28</v>
      </c>
      <c r="B29" s="33">
        <v>75</v>
      </c>
      <c r="C29" s="32">
        <v>275</v>
      </c>
      <c r="D29" s="32">
        <v>147494.452991453</v>
      </c>
      <c r="E29" s="32">
        <v>138180.21059829</v>
      </c>
      <c r="F29" s="32">
        <v>9314.2423931623907</v>
      </c>
      <c r="G29" s="32">
        <v>138180.21059829</v>
      </c>
      <c r="H29" s="32">
        <v>6.3149780918894199E-2</v>
      </c>
    </row>
    <row r="30" spans="1:8" ht="14.25" x14ac:dyDescent="0.2">
      <c r="A30" s="32">
        <v>29</v>
      </c>
      <c r="B30" s="33">
        <v>76</v>
      </c>
      <c r="C30" s="32">
        <v>2416</v>
      </c>
      <c r="D30" s="32">
        <v>513673.03734957299</v>
      </c>
      <c r="E30" s="32">
        <v>501223.46268717898</v>
      </c>
      <c r="F30" s="32">
        <v>12449.574662393199</v>
      </c>
      <c r="G30" s="32">
        <v>501223.46268717898</v>
      </c>
      <c r="H30" s="32">
        <v>2.4236379481060399E-2</v>
      </c>
    </row>
    <row r="31" spans="1:8" ht="14.25" x14ac:dyDescent="0.2">
      <c r="A31" s="32">
        <v>30</v>
      </c>
      <c r="B31" s="33">
        <v>99</v>
      </c>
      <c r="C31" s="32">
        <v>34</v>
      </c>
      <c r="D31" s="32">
        <v>74369.975796081999</v>
      </c>
      <c r="E31" s="32">
        <v>67980.658785265899</v>
      </c>
      <c r="F31" s="32">
        <v>6389.3170108161303</v>
      </c>
      <c r="G31" s="32">
        <v>67980.658785265899</v>
      </c>
      <c r="H31" s="32">
        <v>8.5912586933405102E-2</v>
      </c>
    </row>
    <row r="32" spans="1:8" ht="14.25" x14ac:dyDescent="0.2">
      <c r="A32" s="32"/>
      <c r="B32" s="36">
        <v>70</v>
      </c>
      <c r="C32" s="37">
        <v>403</v>
      </c>
      <c r="D32" s="37">
        <v>1682527.41</v>
      </c>
      <c r="E32" s="37">
        <v>1832486.92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326</v>
      </c>
      <c r="D33" s="37">
        <v>899628.11</v>
      </c>
      <c r="E33" s="37">
        <v>1026735.93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173</v>
      </c>
      <c r="D34" s="37">
        <v>527995.85</v>
      </c>
      <c r="E34" s="37">
        <v>562897.56999999995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213</v>
      </c>
      <c r="D35" s="37">
        <v>507525.92</v>
      </c>
      <c r="E35" s="37">
        <v>631921.86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77</v>
      </c>
      <c r="D36" s="37">
        <v>17.91</v>
      </c>
      <c r="E36" s="37">
        <v>0.09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323</v>
      </c>
      <c r="D37" s="37">
        <v>493686.29</v>
      </c>
      <c r="E37" s="37">
        <v>569383.62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119</v>
      </c>
      <c r="D38" s="37">
        <v>163419.72</v>
      </c>
      <c r="E38" s="37">
        <v>142718.32999999999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2015-10-01T01:39:54Z</dcterms:modified>
</cp:coreProperties>
</file>