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5" i="2" l="1"/>
  <c r="K6" i="2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<sst xmlns="http://schemas.openxmlformats.org/spreadsheetml/2006/main" count="117" uniqueCount="75">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</sst>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9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82" Type="http://schemas.openxmlformats.org/officeDocument/2006/relationships/image" Target="cid:27d6fe1a13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199" Type="http://schemas.openxmlformats.org/officeDocument/2006/relationships/hyperlink" Target="cid:9fc12dd6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31" sqref="K31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1" t="s">
        <v>4</v>
      </c>
      <c r="D2" s="41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2" t="s">
        <v>5</v>
      </c>
      <c r="B3" s="42"/>
      <c r="C3" s="42"/>
      <c r="D3" s="42"/>
      <c r="E3" s="15">
        <f>SUM(E4:E40)</f>
        <v>23137708.376900006</v>
      </c>
      <c r="F3" s="25">
        <f>RA!I7</f>
        <v>1599891.7216</v>
      </c>
      <c r="G3" s="16">
        <f>SUM(G4:G40)</f>
        <v>21537816.655300003</v>
      </c>
      <c r="H3" s="27">
        <f>RA!J7</f>
        <v>6.9146507317781101</v>
      </c>
      <c r="I3" s="20">
        <f>SUM(I4:I40)</f>
        <v>23137716.236023143</v>
      </c>
      <c r="J3" s="21">
        <f>SUM(J4:J40)</f>
        <v>21537819.964410633</v>
      </c>
      <c r="K3" s="22">
        <f>E3-I3</f>
        <v>-7.8591231368482113</v>
      </c>
      <c r="L3" s="22">
        <f>G3-J3</f>
        <v>-3.3091106303036213</v>
      </c>
    </row>
    <row r="4" spans="1:13" x14ac:dyDescent="0.15">
      <c r="A4" s="43">
        <f>RA!A8</f>
        <v>42281</v>
      </c>
      <c r="B4" s="12">
        <v>12</v>
      </c>
      <c r="C4" s="40" t="s">
        <v>6</v>
      </c>
      <c r="D4" s="40"/>
      <c r="E4" s="15">
        <f>VLOOKUP(C4,RA!B8:D36,3,0)</f>
        <v>681157.18530000001</v>
      </c>
      <c r="F4" s="25">
        <f>VLOOKUP(C4,RA!B8:I39,8,0)</f>
        <v>170157.7703</v>
      </c>
      <c r="G4" s="16">
        <f t="shared" ref="G4:G40" si="0">E4-F4</f>
        <v>510999.41500000004</v>
      </c>
      <c r="H4" s="27">
        <f>RA!J8</f>
        <v>24.980690796803099</v>
      </c>
      <c r="I4" s="20">
        <f>VLOOKUP(B4,RMS!B:D,3,FALSE)</f>
        <v>681158.185563248</v>
      </c>
      <c r="J4" s="21">
        <f>VLOOKUP(B4,RMS!B:E,4,FALSE)</f>
        <v>510999.43402051303</v>
      </c>
      <c r="K4" s="22">
        <f t="shared" ref="K4:K40" si="1">E4-I4</f>
        <v>-1.0002632479881868</v>
      </c>
      <c r="L4" s="22">
        <f t="shared" ref="L4:L40" si="2">G4-J4</f>
        <v>-1.9020512991119176E-2</v>
      </c>
    </row>
    <row r="5" spans="1:13" x14ac:dyDescent="0.15">
      <c r="A5" s="43"/>
      <c r="B5" s="12">
        <v>13</v>
      </c>
      <c r="C5" s="40" t="s">
        <v>7</v>
      </c>
      <c r="D5" s="40"/>
      <c r="E5" s="15">
        <f>VLOOKUP(C5,RA!B8:D37,3,0)</f>
        <v>111978.1492</v>
      </c>
      <c r="F5" s="25">
        <f>VLOOKUP(C5,RA!B9:I40,8,0)</f>
        <v>24476.290099999998</v>
      </c>
      <c r="G5" s="16">
        <f t="shared" si="0"/>
        <v>87501.859100000001</v>
      </c>
      <c r="H5" s="27">
        <f>RA!J9</f>
        <v>21.858094882675601</v>
      </c>
      <c r="I5" s="20">
        <f>VLOOKUP(B5,RMS!B:D,3,FALSE)</f>
        <v>111978.20356590999</v>
      </c>
      <c r="J5" s="21">
        <f>VLOOKUP(B5,RMS!B:E,4,FALSE)</f>
        <v>87501.852895938297</v>
      </c>
      <c r="K5" s="22">
        <f t="shared" si="1"/>
        <v>-5.4365909993066452E-2</v>
      </c>
      <c r="L5" s="22">
        <f t="shared" si="2"/>
        <v>6.2040617049206048E-3</v>
      </c>
      <c r="M5" s="34"/>
    </row>
    <row r="6" spans="1:13" x14ac:dyDescent="0.15">
      <c r="A6" s="43"/>
      <c r="B6" s="12">
        <v>14</v>
      </c>
      <c r="C6" s="40" t="s">
        <v>8</v>
      </c>
      <c r="D6" s="40"/>
      <c r="E6" s="15">
        <f>VLOOKUP(C6,RA!B10:D38,3,0)</f>
        <v>203722.41620000001</v>
      </c>
      <c r="F6" s="25">
        <f>VLOOKUP(C6,RA!B10:I41,8,0)</f>
        <v>55448.3001</v>
      </c>
      <c r="G6" s="16">
        <f t="shared" si="0"/>
        <v>148274.11610000001</v>
      </c>
      <c r="H6" s="27">
        <f>RA!J10</f>
        <v>27.217574351545501</v>
      </c>
      <c r="I6" s="20">
        <f>VLOOKUP(B6,RMS!B:D,3,FALSE)</f>
        <v>203724.79905709901</v>
      </c>
      <c r="J6" s="21">
        <f>VLOOKUP(B6,RMS!B:E,4,FALSE)</f>
        <v>148274.11475847301</v>
      </c>
      <c r="K6" s="22">
        <f>E6-I6</f>
        <v>-2.3828570990008302</v>
      </c>
      <c r="L6" s="22">
        <f t="shared" si="2"/>
        <v>1.3415270077530295E-3</v>
      </c>
      <c r="M6" s="34"/>
    </row>
    <row r="7" spans="1:13" x14ac:dyDescent="0.15">
      <c r="A7" s="43"/>
      <c r="B7" s="12">
        <v>15</v>
      </c>
      <c r="C7" s="40" t="s">
        <v>9</v>
      </c>
      <c r="D7" s="40"/>
      <c r="E7" s="15">
        <f>VLOOKUP(C7,RA!B10:D39,3,0)</f>
        <v>52054.921600000001</v>
      </c>
      <c r="F7" s="25">
        <f>VLOOKUP(C7,RA!B11:I42,8,0)</f>
        <v>11414.5142</v>
      </c>
      <c r="G7" s="16">
        <f t="shared" si="0"/>
        <v>40640.407400000004</v>
      </c>
      <c r="H7" s="27">
        <f>RA!J11</f>
        <v>21.927829010504201</v>
      </c>
      <c r="I7" s="20">
        <f>VLOOKUP(B7,RMS!B:D,3,FALSE)</f>
        <v>52054.967194871802</v>
      </c>
      <c r="J7" s="21">
        <f>VLOOKUP(B7,RMS!B:E,4,FALSE)</f>
        <v>40640.407264957299</v>
      </c>
      <c r="K7" s="22">
        <f t="shared" si="1"/>
        <v>-4.5594871800858527E-2</v>
      </c>
      <c r="L7" s="22">
        <f t="shared" si="2"/>
        <v>1.35042704641819E-4</v>
      </c>
      <c r="M7" s="34"/>
    </row>
    <row r="8" spans="1:13" x14ac:dyDescent="0.15">
      <c r="A8" s="43"/>
      <c r="B8" s="12">
        <v>16</v>
      </c>
      <c r="C8" s="40" t="s">
        <v>10</v>
      </c>
      <c r="D8" s="40"/>
      <c r="E8" s="15">
        <f>VLOOKUP(C8,RA!B12:D39,3,0)</f>
        <v>219151.65599999999</v>
      </c>
      <c r="F8" s="25">
        <f>VLOOKUP(C8,RA!B12:I43,8,0)</f>
        <v>42853.139000000003</v>
      </c>
      <c r="G8" s="16">
        <f t="shared" si="0"/>
        <v>176298.51699999999</v>
      </c>
      <c r="H8" s="27">
        <f>RA!J12</f>
        <v>19.554102297086899</v>
      </c>
      <c r="I8" s="20">
        <f>VLOOKUP(B8,RMS!B:D,3,FALSE)</f>
        <v>219151.67362136801</v>
      </c>
      <c r="J8" s="21">
        <f>VLOOKUP(B8,RMS!B:E,4,FALSE)</f>
        <v>176298.51635811999</v>
      </c>
      <c r="K8" s="22">
        <f t="shared" si="1"/>
        <v>-1.7621368024265394E-2</v>
      </c>
      <c r="L8" s="22">
        <f t="shared" si="2"/>
        <v>6.4188000396825373E-4</v>
      </c>
      <c r="M8" s="34"/>
    </row>
    <row r="9" spans="1:13" x14ac:dyDescent="0.15">
      <c r="A9" s="43"/>
      <c r="B9" s="12">
        <v>17</v>
      </c>
      <c r="C9" s="40" t="s">
        <v>11</v>
      </c>
      <c r="D9" s="40"/>
      <c r="E9" s="15">
        <f>VLOOKUP(C9,RA!B12:D40,3,0)</f>
        <v>264176.01449999999</v>
      </c>
      <c r="F9" s="25">
        <f>VLOOKUP(C9,RA!B13:I44,8,0)</f>
        <v>77632.378899999996</v>
      </c>
      <c r="G9" s="16">
        <f t="shared" si="0"/>
        <v>186543.63559999998</v>
      </c>
      <c r="H9" s="27">
        <f>RA!J13</f>
        <v>29.3866114404569</v>
      </c>
      <c r="I9" s="20">
        <f>VLOOKUP(B9,RMS!B:D,3,FALSE)</f>
        <v>264176.29718119698</v>
      </c>
      <c r="J9" s="21">
        <f>VLOOKUP(B9,RMS!B:E,4,FALSE)</f>
        <v>186543.631747009</v>
      </c>
      <c r="K9" s="22">
        <f t="shared" si="1"/>
        <v>-0.28268119698623195</v>
      </c>
      <c r="L9" s="22">
        <f t="shared" si="2"/>
        <v>3.8529909797944129E-3</v>
      </c>
      <c r="M9" s="34"/>
    </row>
    <row r="10" spans="1:13" x14ac:dyDescent="0.15">
      <c r="A10" s="43"/>
      <c r="B10" s="12">
        <v>18</v>
      </c>
      <c r="C10" s="40" t="s">
        <v>12</v>
      </c>
      <c r="D10" s="40"/>
      <c r="E10" s="15">
        <f>VLOOKUP(C10,RA!B14:D41,3,0)</f>
        <v>204890.1874</v>
      </c>
      <c r="F10" s="25">
        <f>VLOOKUP(C10,RA!B14:I45,8,0)</f>
        <v>42838.3874</v>
      </c>
      <c r="G10" s="16">
        <f t="shared" si="0"/>
        <v>162051.79999999999</v>
      </c>
      <c r="H10" s="27">
        <f>RA!J14</f>
        <v>20.9079741414693</v>
      </c>
      <c r="I10" s="20">
        <f>VLOOKUP(B10,RMS!B:D,3,FALSE)</f>
        <v>204890.19471538501</v>
      </c>
      <c r="J10" s="21">
        <f>VLOOKUP(B10,RMS!B:E,4,FALSE)</f>
        <v>162051.801416239</v>
      </c>
      <c r="K10" s="22">
        <f t="shared" si="1"/>
        <v>-7.3153850098606199E-3</v>
      </c>
      <c r="L10" s="22">
        <f t="shared" si="2"/>
        <v>-1.4162390143610537E-3</v>
      </c>
      <c r="M10" s="34"/>
    </row>
    <row r="11" spans="1:13" x14ac:dyDescent="0.15">
      <c r="A11" s="43"/>
      <c r="B11" s="12">
        <v>19</v>
      </c>
      <c r="C11" s="40" t="s">
        <v>13</v>
      </c>
      <c r="D11" s="40"/>
      <c r="E11" s="15">
        <f>VLOOKUP(C11,RA!B14:D42,3,0)</f>
        <v>93692.035499999998</v>
      </c>
      <c r="F11" s="25">
        <f>VLOOKUP(C11,RA!B15:I46,8,0)</f>
        <v>16833.894499999999</v>
      </c>
      <c r="G11" s="16">
        <f t="shared" si="0"/>
        <v>76858.141000000003</v>
      </c>
      <c r="H11" s="27">
        <f>RA!J15</f>
        <v>17.9672630764864</v>
      </c>
      <c r="I11" s="20">
        <f>VLOOKUP(B11,RMS!B:D,3,FALSE)</f>
        <v>93692.113847863206</v>
      </c>
      <c r="J11" s="21">
        <f>VLOOKUP(B11,RMS!B:E,4,FALSE)</f>
        <v>76858.141908546997</v>
      </c>
      <c r="K11" s="22">
        <f t="shared" si="1"/>
        <v>-7.8347863207454793E-2</v>
      </c>
      <c r="L11" s="22">
        <f t="shared" si="2"/>
        <v>-9.0854699374176562E-4</v>
      </c>
      <c r="M11" s="34"/>
    </row>
    <row r="12" spans="1:13" x14ac:dyDescent="0.15">
      <c r="A12" s="43"/>
      <c r="B12" s="12">
        <v>21</v>
      </c>
      <c r="C12" s="40" t="s">
        <v>14</v>
      </c>
      <c r="D12" s="40"/>
      <c r="E12" s="15">
        <f>VLOOKUP(C12,RA!B16:D43,3,0)</f>
        <v>1133856.0220999999</v>
      </c>
      <c r="F12" s="25">
        <f>VLOOKUP(C12,RA!B16:I47,8,0)</f>
        <v>35540.9107</v>
      </c>
      <c r="G12" s="16">
        <f t="shared" si="0"/>
        <v>1098315.1114000001</v>
      </c>
      <c r="H12" s="27">
        <f>RA!J16</f>
        <v>3.1345170821754902</v>
      </c>
      <c r="I12" s="20">
        <f>VLOOKUP(B12,RMS!B:D,3,FALSE)</f>
        <v>1133855.4398812</v>
      </c>
      <c r="J12" s="21">
        <f>VLOOKUP(B12,RMS!B:E,4,FALSE)</f>
        <v>1098315.1114316201</v>
      </c>
      <c r="K12" s="22">
        <f t="shared" si="1"/>
        <v>0.58221879997290671</v>
      </c>
      <c r="L12" s="22">
        <f t="shared" si="2"/>
        <v>-3.1620031222701073E-5</v>
      </c>
      <c r="M12" s="34"/>
    </row>
    <row r="13" spans="1:13" x14ac:dyDescent="0.15">
      <c r="A13" s="43"/>
      <c r="B13" s="12">
        <v>22</v>
      </c>
      <c r="C13" s="40" t="s">
        <v>15</v>
      </c>
      <c r="D13" s="40"/>
      <c r="E13" s="15">
        <f>VLOOKUP(C13,RA!B16:D44,3,0)</f>
        <v>625089.30870000005</v>
      </c>
      <c r="F13" s="25">
        <f>VLOOKUP(C13,RA!B17:I48,8,0)</f>
        <v>31955.499299999999</v>
      </c>
      <c r="G13" s="16">
        <f t="shared" si="0"/>
        <v>593133.80940000003</v>
      </c>
      <c r="H13" s="27">
        <f>RA!J17</f>
        <v>5.1121493929336204</v>
      </c>
      <c r="I13" s="20">
        <f>VLOOKUP(B13,RMS!B:D,3,FALSE)</f>
        <v>625089.27239145304</v>
      </c>
      <c r="J13" s="21">
        <f>VLOOKUP(B13,RMS!B:E,4,FALSE)</f>
        <v>593133.80652478605</v>
      </c>
      <c r="K13" s="22">
        <f t="shared" si="1"/>
        <v>3.6308547016233206E-2</v>
      </c>
      <c r="L13" s="22">
        <f t="shared" si="2"/>
        <v>2.8752139769494534E-3</v>
      </c>
      <c r="M13" s="34"/>
    </row>
    <row r="14" spans="1:13" x14ac:dyDescent="0.15">
      <c r="A14" s="43"/>
      <c r="B14" s="12">
        <v>23</v>
      </c>
      <c r="C14" s="40" t="s">
        <v>16</v>
      </c>
      <c r="D14" s="40"/>
      <c r="E14" s="15">
        <f>VLOOKUP(C14,RA!B18:D45,3,0)</f>
        <v>2161615.5076000001</v>
      </c>
      <c r="F14" s="25">
        <f>VLOOKUP(C14,RA!B18:I49,8,0)</f>
        <v>320339.27919999999</v>
      </c>
      <c r="G14" s="16">
        <f t="shared" si="0"/>
        <v>1841276.2284000001</v>
      </c>
      <c r="H14" s="27">
        <f>RA!J18</f>
        <v>14.819438428051701</v>
      </c>
      <c r="I14" s="20">
        <f>VLOOKUP(B14,RMS!B:D,3,FALSE)</f>
        <v>2161615.5511863199</v>
      </c>
      <c r="J14" s="21">
        <f>VLOOKUP(B14,RMS!B:E,4,FALSE)</f>
        <v>1841276.21641966</v>
      </c>
      <c r="K14" s="22">
        <f t="shared" si="1"/>
        <v>-4.3586319778114557E-2</v>
      </c>
      <c r="L14" s="22">
        <f t="shared" si="2"/>
        <v>1.1980340117588639E-2</v>
      </c>
      <c r="M14" s="34"/>
    </row>
    <row r="15" spans="1:13" x14ac:dyDescent="0.15">
      <c r="A15" s="43"/>
      <c r="B15" s="12">
        <v>24</v>
      </c>
      <c r="C15" s="40" t="s">
        <v>17</v>
      </c>
      <c r="D15" s="40"/>
      <c r="E15" s="15">
        <f>VLOOKUP(C15,RA!B18:D46,3,0)</f>
        <v>617033.02910000004</v>
      </c>
      <c r="F15" s="25">
        <f>VLOOKUP(C15,RA!B19:I50,8,0)</f>
        <v>46620.838600000003</v>
      </c>
      <c r="G15" s="16">
        <f t="shared" si="0"/>
        <v>570412.19050000003</v>
      </c>
      <c r="H15" s="27">
        <f>RA!J19</f>
        <v>7.5556471698120999</v>
      </c>
      <c r="I15" s="20">
        <f>VLOOKUP(B15,RMS!B:D,3,FALSE)</f>
        <v>617033.09365726495</v>
      </c>
      <c r="J15" s="21">
        <f>VLOOKUP(B15,RMS!B:E,4,FALSE)</f>
        <v>570412.19143418805</v>
      </c>
      <c r="K15" s="22">
        <f t="shared" si="1"/>
        <v>-6.4557264908216894E-2</v>
      </c>
      <c r="L15" s="22">
        <f t="shared" si="2"/>
        <v>-9.3418802134692669E-4</v>
      </c>
      <c r="M15" s="34"/>
    </row>
    <row r="16" spans="1:13" x14ac:dyDescent="0.15">
      <c r="A16" s="43"/>
      <c r="B16" s="12">
        <v>25</v>
      </c>
      <c r="C16" s="40" t="s">
        <v>18</v>
      </c>
      <c r="D16" s="40"/>
      <c r="E16" s="15">
        <f>VLOOKUP(C16,RA!B20:D47,3,0)</f>
        <v>1320280.6762999999</v>
      </c>
      <c r="F16" s="25">
        <f>VLOOKUP(C16,RA!B20:I51,8,0)</f>
        <v>92856.104699999996</v>
      </c>
      <c r="G16" s="16">
        <f t="shared" si="0"/>
        <v>1227424.5715999999</v>
      </c>
      <c r="H16" s="27">
        <f>RA!J20</f>
        <v>7.0330579222156899</v>
      </c>
      <c r="I16" s="20">
        <f>VLOOKUP(B16,RMS!B:D,3,FALSE)</f>
        <v>1320280.7457999999</v>
      </c>
      <c r="J16" s="21">
        <f>VLOOKUP(B16,RMS!B:E,4,FALSE)</f>
        <v>1227424.5715999999</v>
      </c>
      <c r="K16" s="22">
        <f t="shared" si="1"/>
        <v>-6.9499999983236194E-2</v>
      </c>
      <c r="L16" s="22">
        <f t="shared" si="2"/>
        <v>0</v>
      </c>
      <c r="M16" s="34"/>
    </row>
    <row r="17" spans="1:13" x14ac:dyDescent="0.15">
      <c r="A17" s="43"/>
      <c r="B17" s="12">
        <v>26</v>
      </c>
      <c r="C17" s="40" t="s">
        <v>19</v>
      </c>
      <c r="D17" s="40"/>
      <c r="E17" s="15">
        <f>VLOOKUP(C17,RA!B20:D48,3,0)</f>
        <v>546173.12490000005</v>
      </c>
      <c r="F17" s="25">
        <f>VLOOKUP(C17,RA!B21:I52,8,0)</f>
        <v>27574.727500000001</v>
      </c>
      <c r="G17" s="16">
        <f t="shared" si="0"/>
        <v>518598.39740000007</v>
      </c>
      <c r="H17" s="27">
        <f>RA!J21</f>
        <v>5.0487155524264802</v>
      </c>
      <c r="I17" s="20">
        <f>VLOOKUP(B17,RMS!B:D,3,FALSE)</f>
        <v>546173.28405172797</v>
      </c>
      <c r="J17" s="21">
        <f>VLOOKUP(B17,RMS!B:E,4,FALSE)</f>
        <v>518598.39721379598</v>
      </c>
      <c r="K17" s="22">
        <f t="shared" si="1"/>
        <v>-0.1591517279157415</v>
      </c>
      <c r="L17" s="22">
        <f t="shared" si="2"/>
        <v>1.8620409537106752E-4</v>
      </c>
      <c r="M17" s="34"/>
    </row>
    <row r="18" spans="1:13" x14ac:dyDescent="0.15">
      <c r="A18" s="43"/>
      <c r="B18" s="12">
        <v>27</v>
      </c>
      <c r="C18" s="40" t="s">
        <v>20</v>
      </c>
      <c r="D18" s="40"/>
      <c r="E18" s="15">
        <f>VLOOKUP(C18,RA!B22:D49,3,0)</f>
        <v>1502960.6651000001</v>
      </c>
      <c r="F18" s="25">
        <f>VLOOKUP(C18,RA!B22:I53,8,0)</f>
        <v>174535.46539999999</v>
      </c>
      <c r="G18" s="16">
        <f t="shared" si="0"/>
        <v>1328425.1997000002</v>
      </c>
      <c r="H18" s="27">
        <f>RA!J22</f>
        <v>11.6127766649427</v>
      </c>
      <c r="I18" s="20">
        <f>VLOOKUP(B18,RMS!B:D,3,FALSE)</f>
        <v>1502962.0134999999</v>
      </c>
      <c r="J18" s="21">
        <f>VLOOKUP(B18,RMS!B:E,4,FALSE)</f>
        <v>1328425.2045</v>
      </c>
      <c r="K18" s="22">
        <f t="shared" si="1"/>
        <v>-1.3483999997843057</v>
      </c>
      <c r="L18" s="22">
        <f t="shared" si="2"/>
        <v>-4.799999762326479E-3</v>
      </c>
      <c r="M18" s="34"/>
    </row>
    <row r="19" spans="1:13" x14ac:dyDescent="0.15">
      <c r="A19" s="43"/>
      <c r="B19" s="12">
        <v>29</v>
      </c>
      <c r="C19" s="40" t="s">
        <v>21</v>
      </c>
      <c r="D19" s="40"/>
      <c r="E19" s="15">
        <f>VLOOKUP(C19,RA!B22:D50,3,0)</f>
        <v>3086813.0334999999</v>
      </c>
      <c r="F19" s="25">
        <f>VLOOKUP(C19,RA!B23:I54,8,0)</f>
        <v>273951.9449</v>
      </c>
      <c r="G19" s="16">
        <f t="shared" si="0"/>
        <v>2812861.0885999999</v>
      </c>
      <c r="H19" s="27">
        <f>RA!J23</f>
        <v>8.8749121481250892</v>
      </c>
      <c r="I19" s="20">
        <f>VLOOKUP(B19,RMS!B:D,3,FALSE)</f>
        <v>3086814.6874794899</v>
      </c>
      <c r="J19" s="21">
        <f>VLOOKUP(B19,RMS!B:E,4,FALSE)</f>
        <v>2812861.1244025598</v>
      </c>
      <c r="K19" s="22">
        <f t="shared" si="1"/>
        <v>-1.6539794900454581</v>
      </c>
      <c r="L19" s="22">
        <f t="shared" si="2"/>
        <v>-3.5802559927105904E-2</v>
      </c>
      <c r="M19" s="34"/>
    </row>
    <row r="20" spans="1:13" x14ac:dyDescent="0.15">
      <c r="A20" s="43"/>
      <c r="B20" s="12">
        <v>31</v>
      </c>
      <c r="C20" s="40" t="s">
        <v>22</v>
      </c>
      <c r="D20" s="40"/>
      <c r="E20" s="15">
        <f>VLOOKUP(C20,RA!B24:D51,3,0)</f>
        <v>335061.80469999998</v>
      </c>
      <c r="F20" s="25">
        <f>VLOOKUP(C20,RA!B24:I55,8,0)</f>
        <v>50319.839</v>
      </c>
      <c r="G20" s="16">
        <f t="shared" si="0"/>
        <v>284741.9657</v>
      </c>
      <c r="H20" s="27">
        <f>RA!J24</f>
        <v>15.0180767530499</v>
      </c>
      <c r="I20" s="20">
        <f>VLOOKUP(B20,RMS!B:D,3,FALSE)</f>
        <v>335061.83821494598</v>
      </c>
      <c r="J20" s="21">
        <f>VLOOKUP(B20,RMS!B:E,4,FALSE)</f>
        <v>284741.96031665098</v>
      </c>
      <c r="K20" s="22">
        <f t="shared" si="1"/>
        <v>-3.3514946000650525E-2</v>
      </c>
      <c r="L20" s="22">
        <f t="shared" si="2"/>
        <v>5.3833490237593651E-3</v>
      </c>
      <c r="M20" s="34"/>
    </row>
    <row r="21" spans="1:13" x14ac:dyDescent="0.15">
      <c r="A21" s="43"/>
      <c r="B21" s="12">
        <v>32</v>
      </c>
      <c r="C21" s="40" t="s">
        <v>23</v>
      </c>
      <c r="D21" s="40"/>
      <c r="E21" s="15">
        <f>VLOOKUP(C21,RA!B24:D52,3,0)</f>
        <v>402803.3492</v>
      </c>
      <c r="F21" s="25">
        <f>VLOOKUP(C21,RA!B25:I56,8,0)</f>
        <v>22786.528300000002</v>
      </c>
      <c r="G21" s="16">
        <f t="shared" si="0"/>
        <v>380016.82089999999</v>
      </c>
      <c r="H21" s="27">
        <f>RA!J25</f>
        <v>5.6569858083990301</v>
      </c>
      <c r="I21" s="20">
        <f>VLOOKUP(B21,RMS!B:D,3,FALSE)</f>
        <v>402803.38531601999</v>
      </c>
      <c r="J21" s="21">
        <f>VLOOKUP(B21,RMS!B:E,4,FALSE)</f>
        <v>380016.82973509002</v>
      </c>
      <c r="K21" s="22">
        <f t="shared" si="1"/>
        <v>-3.6116019997280091E-2</v>
      </c>
      <c r="L21" s="22">
        <f t="shared" si="2"/>
        <v>-8.8350900332443416E-3</v>
      </c>
      <c r="M21" s="34"/>
    </row>
    <row r="22" spans="1:13" x14ac:dyDescent="0.15">
      <c r="A22" s="43"/>
      <c r="B22" s="12">
        <v>33</v>
      </c>
      <c r="C22" s="40" t="s">
        <v>24</v>
      </c>
      <c r="D22" s="40"/>
      <c r="E22" s="15">
        <f>VLOOKUP(C22,RA!B26:D53,3,0)</f>
        <v>580667.05660000001</v>
      </c>
      <c r="F22" s="25">
        <f>VLOOKUP(C22,RA!B26:I57,8,0)</f>
        <v>109114.802</v>
      </c>
      <c r="G22" s="16">
        <f t="shared" si="0"/>
        <v>471552.25459999999</v>
      </c>
      <c r="H22" s="27">
        <f>RA!J26</f>
        <v>18.791285084933801</v>
      </c>
      <c r="I22" s="20">
        <f>VLOOKUP(B22,RMS!B:D,3,FALSE)</f>
        <v>580666.97130497696</v>
      </c>
      <c r="J22" s="21">
        <f>VLOOKUP(B22,RMS!B:E,4,FALSE)</f>
        <v>471552.24859045597</v>
      </c>
      <c r="K22" s="22">
        <f t="shared" si="1"/>
        <v>8.5295023047365248E-2</v>
      </c>
      <c r="L22" s="22">
        <f t="shared" si="2"/>
        <v>6.0095440130680799E-3</v>
      </c>
      <c r="M22" s="34"/>
    </row>
    <row r="23" spans="1:13" x14ac:dyDescent="0.15">
      <c r="A23" s="43"/>
      <c r="B23" s="12">
        <v>34</v>
      </c>
      <c r="C23" s="40" t="s">
        <v>25</v>
      </c>
      <c r="D23" s="40"/>
      <c r="E23" s="15">
        <f>VLOOKUP(C23,RA!B26:D54,3,0)</f>
        <v>251893.4105</v>
      </c>
      <c r="F23" s="25">
        <f>VLOOKUP(C23,RA!B27:I58,8,0)</f>
        <v>59751.034800000001</v>
      </c>
      <c r="G23" s="16">
        <f t="shared" si="0"/>
        <v>192142.3757</v>
      </c>
      <c r="H23" s="27">
        <f>RA!J27</f>
        <v>23.720761365450699</v>
      </c>
      <c r="I23" s="20">
        <f>VLOOKUP(B23,RMS!B:D,3,FALSE)</f>
        <v>251893.29514963299</v>
      </c>
      <c r="J23" s="21">
        <f>VLOOKUP(B23,RMS!B:E,4,FALSE)</f>
        <v>192142.394315518</v>
      </c>
      <c r="K23" s="22">
        <f t="shared" si="1"/>
        <v>0.11535036700661294</v>
      </c>
      <c r="L23" s="22">
        <f t="shared" si="2"/>
        <v>-1.8615517998114228E-2</v>
      </c>
      <c r="M23" s="34"/>
    </row>
    <row r="24" spans="1:13" x14ac:dyDescent="0.15">
      <c r="A24" s="43"/>
      <c r="B24" s="12">
        <v>35</v>
      </c>
      <c r="C24" s="40" t="s">
        <v>26</v>
      </c>
      <c r="D24" s="40"/>
      <c r="E24" s="15">
        <f>VLOOKUP(C24,RA!B28:D55,3,0)</f>
        <v>1061137.8855999999</v>
      </c>
      <c r="F24" s="25">
        <f>VLOOKUP(C24,RA!B28:I59,8,0)</f>
        <v>65416.903400000003</v>
      </c>
      <c r="G24" s="16">
        <f t="shared" si="0"/>
        <v>995720.98219999997</v>
      </c>
      <c r="H24" s="27">
        <f>RA!J28</f>
        <v>6.1647882228812598</v>
      </c>
      <c r="I24" s="20">
        <f>VLOOKUP(B24,RMS!B:D,3,FALSE)</f>
        <v>1061137.8844177001</v>
      </c>
      <c r="J24" s="21">
        <f>VLOOKUP(B24,RMS!B:E,4,FALSE)</f>
        <v>995720.97760531004</v>
      </c>
      <c r="K24" s="22">
        <f t="shared" si="1"/>
        <v>1.1822998058050871E-3</v>
      </c>
      <c r="L24" s="22">
        <f t="shared" si="2"/>
        <v>4.5946899335831404E-3</v>
      </c>
      <c r="M24" s="34"/>
    </row>
    <row r="25" spans="1:13" x14ac:dyDescent="0.15">
      <c r="A25" s="43"/>
      <c r="B25" s="12">
        <v>36</v>
      </c>
      <c r="C25" s="40" t="s">
        <v>27</v>
      </c>
      <c r="D25" s="40"/>
      <c r="E25" s="15">
        <f>VLOOKUP(C25,RA!B28:D56,3,0)</f>
        <v>741178.8358</v>
      </c>
      <c r="F25" s="25">
        <f>VLOOKUP(C25,RA!B29:I60,8,0)</f>
        <v>100161.7445</v>
      </c>
      <c r="G25" s="16">
        <f t="shared" si="0"/>
        <v>641017.09129999997</v>
      </c>
      <c r="H25" s="27">
        <f>RA!J29</f>
        <v>13.5138430378802</v>
      </c>
      <c r="I25" s="20">
        <f>VLOOKUP(B25,RMS!B:D,3,FALSE)</f>
        <v>741179.69773451297</v>
      </c>
      <c r="J25" s="21">
        <f>VLOOKUP(B25,RMS!B:E,4,FALSE)</f>
        <v>641017.104647281</v>
      </c>
      <c r="K25" s="22">
        <f t="shared" si="1"/>
        <v>-0.86193451297003776</v>
      </c>
      <c r="L25" s="22">
        <f t="shared" si="2"/>
        <v>-1.3347281026653945E-2</v>
      </c>
      <c r="M25" s="34"/>
    </row>
    <row r="26" spans="1:13" x14ac:dyDescent="0.15">
      <c r="A26" s="43"/>
      <c r="B26" s="12">
        <v>37</v>
      </c>
      <c r="C26" s="40" t="s">
        <v>74</v>
      </c>
      <c r="D26" s="40"/>
      <c r="E26" s="15">
        <f>VLOOKUP(C26,RA!B30:D57,3,0)</f>
        <v>1222743.452</v>
      </c>
      <c r="F26" s="25">
        <f>VLOOKUP(C26,RA!B30:I61,8,0)</f>
        <v>116468.0074</v>
      </c>
      <c r="G26" s="16">
        <f t="shared" si="0"/>
        <v>1106275.4446</v>
      </c>
      <c r="H26" s="27">
        <f>RA!J30</f>
        <v>9.5251385079590705</v>
      </c>
      <c r="I26" s="20">
        <f>VLOOKUP(B26,RMS!B:D,3,FALSE)</f>
        <v>1222743.5364628299</v>
      </c>
      <c r="J26" s="21">
        <f>VLOOKUP(B26,RMS!B:E,4,FALSE)</f>
        <v>1106275.44076841</v>
      </c>
      <c r="K26" s="22">
        <f t="shared" si="1"/>
        <v>-8.4462829865515232E-2</v>
      </c>
      <c r="L26" s="22">
        <f t="shared" si="2"/>
        <v>3.8315900601446629E-3</v>
      </c>
      <c r="M26" s="34"/>
    </row>
    <row r="27" spans="1:13" x14ac:dyDescent="0.15">
      <c r="A27" s="43"/>
      <c r="B27" s="12">
        <v>38</v>
      </c>
      <c r="C27" s="40" t="s">
        <v>29</v>
      </c>
      <c r="D27" s="40"/>
      <c r="E27" s="15">
        <f>VLOOKUP(C27,RA!B30:D58,3,0)</f>
        <v>1486320.8517</v>
      </c>
      <c r="F27" s="25">
        <f>VLOOKUP(C27,RA!B31:I62,8,0)</f>
        <v>-40827.353300000002</v>
      </c>
      <c r="G27" s="16">
        <f t="shared" si="0"/>
        <v>1527148.2050000001</v>
      </c>
      <c r="H27" s="27">
        <f>RA!J31</f>
        <v>-2.7468734797943002</v>
      </c>
      <c r="I27" s="20">
        <f>VLOOKUP(B27,RMS!B:D,3,FALSE)</f>
        <v>1486321.3577203499</v>
      </c>
      <c r="J27" s="21">
        <f>VLOOKUP(B27,RMS!B:E,4,FALSE)</f>
        <v>1527151.4589460201</v>
      </c>
      <c r="K27" s="22">
        <f t="shared" si="1"/>
        <v>-0.5060203499160707</v>
      </c>
      <c r="L27" s="22">
        <f t="shared" si="2"/>
        <v>-3.2539460200350732</v>
      </c>
      <c r="M27" s="34"/>
    </row>
    <row r="28" spans="1:13" x14ac:dyDescent="0.15">
      <c r="A28" s="43"/>
      <c r="B28" s="12">
        <v>39</v>
      </c>
      <c r="C28" s="40" t="s">
        <v>30</v>
      </c>
      <c r="D28" s="40"/>
      <c r="E28" s="15">
        <f>VLOOKUP(C28,RA!B32:D59,3,0)</f>
        <v>108396.3511</v>
      </c>
      <c r="F28" s="25">
        <f>VLOOKUP(C28,RA!B32:I63,8,0)</f>
        <v>25264.371299999999</v>
      </c>
      <c r="G28" s="16">
        <f t="shared" si="0"/>
        <v>83131.979800000001</v>
      </c>
      <c r="H28" s="27">
        <f>RA!J32</f>
        <v>23.307400151037001</v>
      </c>
      <c r="I28" s="20">
        <f>VLOOKUP(B28,RMS!B:D,3,FALSE)</f>
        <v>108396.31039120301</v>
      </c>
      <c r="J28" s="21">
        <f>VLOOKUP(B28,RMS!B:E,4,FALSE)</f>
        <v>83131.976033057697</v>
      </c>
      <c r="K28" s="22">
        <f t="shared" si="1"/>
        <v>4.0708796994294971E-2</v>
      </c>
      <c r="L28" s="22">
        <f t="shared" si="2"/>
        <v>3.7669423036277294E-3</v>
      </c>
      <c r="M28" s="34"/>
    </row>
    <row r="29" spans="1:13" x14ac:dyDescent="0.15">
      <c r="A29" s="43"/>
      <c r="B29" s="12">
        <v>40</v>
      </c>
      <c r="C29" s="40" t="s">
        <v>31</v>
      </c>
      <c r="D29" s="40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3"/>
      <c r="B30" s="12">
        <v>42</v>
      </c>
      <c r="C30" s="40" t="s">
        <v>32</v>
      </c>
      <c r="D30" s="40"/>
      <c r="E30" s="15">
        <f>VLOOKUP(C30,RA!B34:D62,3,0)</f>
        <v>209950.7329</v>
      </c>
      <c r="F30" s="25">
        <f>VLOOKUP(C30,RA!B34:I66,8,0)</f>
        <v>16799.689299999998</v>
      </c>
      <c r="G30" s="16">
        <f t="shared" si="0"/>
        <v>193151.0436</v>
      </c>
      <c r="H30" s="27">
        <f>RA!J34</f>
        <v>0</v>
      </c>
      <c r="I30" s="20">
        <f>VLOOKUP(B30,RMS!B:D,3,FALSE)</f>
        <v>209950.73209999999</v>
      </c>
      <c r="J30" s="21">
        <f>VLOOKUP(B30,RMS!B:E,4,FALSE)</f>
        <v>193151.04250000001</v>
      </c>
      <c r="K30" s="22">
        <f t="shared" si="1"/>
        <v>8.0000000889413059E-4</v>
      </c>
      <c r="L30" s="22">
        <f t="shared" si="2"/>
        <v>1.0999999940395355E-3</v>
      </c>
      <c r="M30" s="34"/>
    </row>
    <row r="31" spans="1:13" s="38" customFormat="1" ht="12" thickBot="1" x14ac:dyDescent="0.2">
      <c r="A31" s="43"/>
      <c r="B31" s="12">
        <v>70</v>
      </c>
      <c r="C31" s="44" t="s">
        <v>70</v>
      </c>
      <c r="D31" s="45"/>
      <c r="E31" s="15">
        <f>VLOOKUP(C31,RA!B35:D63,3,0)</f>
        <v>142739.44</v>
      </c>
      <c r="F31" s="25">
        <f>VLOOKUP(C31,RA!B35:I67,8,0)</f>
        <v>1516.04</v>
      </c>
      <c r="G31" s="16">
        <f t="shared" si="0"/>
        <v>141223.4</v>
      </c>
      <c r="H31" s="27">
        <f>RA!J35</f>
        <v>8.0017292952255303</v>
      </c>
      <c r="I31" s="20">
        <f>VLOOKUP(B31,RMS!B:D,3,FALSE)</f>
        <v>142739.44</v>
      </c>
      <c r="J31" s="21">
        <f>VLOOKUP(B31,RMS!B:E,4,FALSE)</f>
        <v>141223.4</v>
      </c>
      <c r="K31" s="22">
        <f t="shared" si="1"/>
        <v>0</v>
      </c>
      <c r="L31" s="22">
        <f t="shared" si="2"/>
        <v>0</v>
      </c>
    </row>
    <row r="32" spans="1:13" x14ac:dyDescent="0.15">
      <c r="A32" s="43"/>
      <c r="B32" s="12">
        <v>71</v>
      </c>
      <c r="C32" s="40" t="s">
        <v>36</v>
      </c>
      <c r="D32" s="40"/>
      <c r="E32" s="15">
        <f>VLOOKUP(C32,RA!B34:D63,3,0)</f>
        <v>865196.65</v>
      </c>
      <c r="F32" s="25">
        <f>VLOOKUP(C32,RA!B34:I67,8,0)</f>
        <v>-129329.49</v>
      </c>
      <c r="G32" s="16">
        <f t="shared" si="0"/>
        <v>994526.14</v>
      </c>
      <c r="H32" s="27">
        <f>RA!J35</f>
        <v>8.0017292952255303</v>
      </c>
      <c r="I32" s="20">
        <f>VLOOKUP(B32,RMS!B:D,3,FALSE)</f>
        <v>865196.65</v>
      </c>
      <c r="J32" s="21">
        <f>VLOOKUP(B32,RMS!B:E,4,FALSE)</f>
        <v>994526.14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3"/>
      <c r="B33" s="12">
        <v>72</v>
      </c>
      <c r="C33" s="40" t="s">
        <v>37</v>
      </c>
      <c r="D33" s="40"/>
      <c r="E33" s="15">
        <f>VLOOKUP(C33,RA!B34:D64,3,0)</f>
        <v>502262.37</v>
      </c>
      <c r="F33" s="25">
        <f>VLOOKUP(C33,RA!B34:I68,8,0)</f>
        <v>-39842.39</v>
      </c>
      <c r="G33" s="16">
        <f t="shared" si="0"/>
        <v>542104.76</v>
      </c>
      <c r="H33" s="27">
        <f>RA!J34</f>
        <v>0</v>
      </c>
      <c r="I33" s="20">
        <f>VLOOKUP(B33,RMS!B:D,3,FALSE)</f>
        <v>502262.37</v>
      </c>
      <c r="J33" s="21">
        <f>VLOOKUP(B33,RMS!B:E,4,FALSE)</f>
        <v>542104.76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3"/>
      <c r="B34" s="12">
        <v>73</v>
      </c>
      <c r="C34" s="40" t="s">
        <v>38</v>
      </c>
      <c r="D34" s="40"/>
      <c r="E34" s="15">
        <f>VLOOKUP(C34,RA!B35:D65,3,0)</f>
        <v>668231.04</v>
      </c>
      <c r="F34" s="25">
        <f>VLOOKUP(C34,RA!B35:I69,8,0)</f>
        <v>-153511.14000000001</v>
      </c>
      <c r="G34" s="16">
        <f t="shared" si="0"/>
        <v>821742.18</v>
      </c>
      <c r="H34" s="27">
        <f>RA!J35</f>
        <v>8.0017292952255303</v>
      </c>
      <c r="I34" s="20">
        <f>VLOOKUP(B34,RMS!B:D,3,FALSE)</f>
        <v>668231.04</v>
      </c>
      <c r="J34" s="21">
        <f>VLOOKUP(B34,RMS!B:E,4,FALSE)</f>
        <v>821742.18</v>
      </c>
      <c r="K34" s="22">
        <f t="shared" si="1"/>
        <v>0</v>
      </c>
      <c r="L34" s="22">
        <f t="shared" si="2"/>
        <v>0</v>
      </c>
      <c r="M34" s="34"/>
    </row>
    <row r="35" spans="1:13" s="38" customFormat="1" x14ac:dyDescent="0.15">
      <c r="A35" s="43"/>
      <c r="B35" s="12">
        <v>74</v>
      </c>
      <c r="C35" s="40" t="s">
        <v>72</v>
      </c>
      <c r="D35" s="40"/>
      <c r="E35" s="15">
        <f>VLOOKUP(C35,RA!B36:D66,3,0)</f>
        <v>0</v>
      </c>
      <c r="F35" s="25">
        <f>VLOOKUP(C35,RA!B36:I70,8,0)</f>
        <v>0</v>
      </c>
      <c r="G35" s="16">
        <f t="shared" si="0"/>
        <v>0</v>
      </c>
      <c r="H35" s="27">
        <f>RA!J36</f>
        <v>1.0621030879762501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3"/>
      <c r="B36" s="12">
        <v>75</v>
      </c>
      <c r="C36" s="40" t="s">
        <v>33</v>
      </c>
      <c r="D36" s="40"/>
      <c r="E36" s="15">
        <f>VLOOKUP(C36,RA!B8:D66,3,0)</f>
        <v>304185.46950000001</v>
      </c>
      <c r="F36" s="25">
        <f>VLOOKUP(C36,RA!B8:I70,8,0)</f>
        <v>18961.420600000001</v>
      </c>
      <c r="G36" s="16">
        <f t="shared" si="0"/>
        <v>285224.04889999999</v>
      </c>
      <c r="H36" s="27">
        <f>RA!J36</f>
        <v>1.0621030879762501</v>
      </c>
      <c r="I36" s="20">
        <f>VLOOKUP(B36,RMS!B:D,3,FALSE)</f>
        <v>304185.47008547001</v>
      </c>
      <c r="J36" s="21">
        <f>VLOOKUP(B36,RMS!B:E,4,FALSE)</f>
        <v>285224.047008547</v>
      </c>
      <c r="K36" s="22">
        <f t="shared" si="1"/>
        <v>-5.854699993506074E-4</v>
      </c>
      <c r="L36" s="22">
        <f t="shared" si="2"/>
        <v>1.8914529937319458E-3</v>
      </c>
      <c r="M36" s="34"/>
    </row>
    <row r="37" spans="1:13" x14ac:dyDescent="0.15">
      <c r="A37" s="43"/>
      <c r="B37" s="12">
        <v>76</v>
      </c>
      <c r="C37" s="40" t="s">
        <v>34</v>
      </c>
      <c r="D37" s="40"/>
      <c r="E37" s="15">
        <f>VLOOKUP(C37,RA!B8:D67,3,0)</f>
        <v>565196.93929999997</v>
      </c>
      <c r="F37" s="25">
        <f>VLOOKUP(C37,RA!B8:I71,8,0)</f>
        <v>14524.3426</v>
      </c>
      <c r="G37" s="16">
        <f t="shared" si="0"/>
        <v>550672.59669999999</v>
      </c>
      <c r="H37" s="27">
        <f>RA!J37</f>
        <v>-14.9479878360602</v>
      </c>
      <c r="I37" s="20">
        <f>VLOOKUP(B37,RMS!B:D,3,FALSE)</f>
        <v>565196.92952906003</v>
      </c>
      <c r="J37" s="21">
        <f>VLOOKUP(B37,RMS!B:E,4,FALSE)</f>
        <v>550672.60195470101</v>
      </c>
      <c r="K37" s="22">
        <f t="shared" si="1"/>
        <v>9.7709399415180087E-3</v>
      </c>
      <c r="L37" s="22">
        <f t="shared" si="2"/>
        <v>-5.2547010127454996E-3</v>
      </c>
      <c r="M37" s="34"/>
    </row>
    <row r="38" spans="1:13" x14ac:dyDescent="0.15">
      <c r="A38" s="43"/>
      <c r="B38" s="12">
        <v>77</v>
      </c>
      <c r="C38" s="40" t="s">
        <v>39</v>
      </c>
      <c r="D38" s="40"/>
      <c r="E38" s="15">
        <f>VLOOKUP(C38,RA!B9:D68,3,0)</f>
        <v>620882.04</v>
      </c>
      <c r="F38" s="25">
        <f>VLOOKUP(C38,RA!B9:I72,8,0)</f>
        <v>-111448.45</v>
      </c>
      <c r="G38" s="16">
        <f t="shared" si="0"/>
        <v>732330.49</v>
      </c>
      <c r="H38" s="27">
        <f>RA!J38</f>
        <v>-7.9325851148275399</v>
      </c>
      <c r="I38" s="20">
        <f>VLOOKUP(B38,RMS!B:D,3,FALSE)</f>
        <v>620882.04</v>
      </c>
      <c r="J38" s="21">
        <f>VLOOKUP(B38,RMS!B:E,4,FALSE)</f>
        <v>732330.49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3"/>
      <c r="B39" s="12">
        <v>78</v>
      </c>
      <c r="C39" s="40" t="s">
        <v>40</v>
      </c>
      <c r="D39" s="40"/>
      <c r="E39" s="15">
        <f>VLOOKUP(C39,RA!B10:D69,3,0)</f>
        <v>202857.37</v>
      </c>
      <c r="F39" s="25">
        <f>VLOOKUP(C39,RA!B10:I73,8,0)</f>
        <v>25063.99</v>
      </c>
      <c r="G39" s="16">
        <f t="shared" si="0"/>
        <v>177793.38</v>
      </c>
      <c r="H39" s="27">
        <f>RA!J39</f>
        <v>-22.972764030835801</v>
      </c>
      <c r="I39" s="20">
        <f>VLOOKUP(B39,RMS!B:D,3,FALSE)</f>
        <v>202857.37</v>
      </c>
      <c r="J39" s="21">
        <f>VLOOKUP(B39,RMS!B:E,4,FALSE)</f>
        <v>177793.38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3"/>
      <c r="B40" s="12">
        <v>99</v>
      </c>
      <c r="C40" s="40" t="s">
        <v>35</v>
      </c>
      <c r="D40" s="40"/>
      <c r="E40" s="15">
        <f>VLOOKUP(C40,RA!B8:D70,3,0)</f>
        <v>41359.394999999997</v>
      </c>
      <c r="F40" s="25">
        <f>VLOOKUP(C40,RA!B8:I74,8,0)</f>
        <v>3672.3869</v>
      </c>
      <c r="G40" s="16">
        <f t="shared" si="0"/>
        <v>37687.008099999999</v>
      </c>
      <c r="H40" s="27">
        <f>RA!J40</f>
        <v>0</v>
      </c>
      <c r="I40" s="20">
        <f>VLOOKUP(B40,RMS!B:D,3,FALSE)</f>
        <v>41359.394902049797</v>
      </c>
      <c r="J40" s="21">
        <f>VLOOKUP(B40,RMS!B:E,4,FALSE)</f>
        <v>37687.008093185097</v>
      </c>
      <c r="K40" s="22">
        <f t="shared" si="1"/>
        <v>9.7950200142804533E-5</v>
      </c>
      <c r="L40" s="22">
        <f t="shared" si="2"/>
        <v>6.8149020080454648E-6</v>
      </c>
      <c r="M40" s="34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.75" style="39" customWidth="1"/>
    <col min="2" max="3" width="9" style="39"/>
    <col min="4" max="5" width="11.5" style="39" bestFit="1" customWidth="1"/>
    <col min="6" max="7" width="12.25" style="39" bestFit="1" customWidth="1"/>
    <col min="8" max="8" width="9" style="39"/>
    <col min="9" max="9" width="12.25" style="39" bestFit="1" customWidth="1"/>
    <col min="10" max="10" width="9" style="39"/>
    <col min="11" max="11" width="12.25" style="39" bestFit="1" customWidth="1"/>
    <col min="12" max="12" width="10.5" style="39" bestFit="1" customWidth="1"/>
    <col min="13" max="13" width="12.25" style="39" bestFit="1" customWidth="1"/>
    <col min="14" max="15" width="13.875" style="39" bestFit="1" customWidth="1"/>
    <col min="16" max="16" width="9.25" style="39" bestFit="1" customWidth="1"/>
    <col min="17" max="18" width="10.5" style="39" bestFit="1" customWidth="1"/>
    <col min="19" max="20" width="9" style="39"/>
    <col min="21" max="21" width="10.5" style="39" bestFit="1" customWidth="1"/>
    <col min="22" max="22" width="36" style="39" bestFit="1" customWidth="1"/>
    <col min="23" max="16384" width="9" style="39"/>
  </cols>
  <sheetData>
    <row r="1" spans="1:23" ht="12.75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58" t="s">
        <v>46</v>
      </c>
      <c r="W1" s="48"/>
    </row>
    <row r="2" spans="1:23" ht="12.75" x14ac:dyDescent="0.2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58"/>
      <c r="W2" s="48"/>
    </row>
    <row r="3" spans="1:23" ht="23.25" thickBot="1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59" t="s">
        <v>47</v>
      </c>
      <c r="W3" s="48"/>
    </row>
    <row r="4" spans="1:23" ht="15" thickTop="1" thickBot="1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57"/>
      <c r="W4" s="48"/>
    </row>
    <row r="5" spans="1:23" ht="15" thickTop="1" thickBot="1" x14ac:dyDescent="0.25">
      <c r="A5" s="60"/>
      <c r="B5" s="61"/>
      <c r="C5" s="62"/>
      <c r="D5" s="63" t="s">
        <v>0</v>
      </c>
      <c r="E5" s="63" t="s">
        <v>59</v>
      </c>
      <c r="F5" s="63" t="s">
        <v>60</v>
      </c>
      <c r="G5" s="63" t="s">
        <v>48</v>
      </c>
      <c r="H5" s="63" t="s">
        <v>49</v>
      </c>
      <c r="I5" s="63" t="s">
        <v>1</v>
      </c>
      <c r="J5" s="63" t="s">
        <v>2</v>
      </c>
      <c r="K5" s="63" t="s">
        <v>50</v>
      </c>
      <c r="L5" s="63" t="s">
        <v>51</v>
      </c>
      <c r="M5" s="63" t="s">
        <v>52</v>
      </c>
      <c r="N5" s="63" t="s">
        <v>53</v>
      </c>
      <c r="O5" s="63" t="s">
        <v>54</v>
      </c>
      <c r="P5" s="63" t="s">
        <v>61</v>
      </c>
      <c r="Q5" s="63" t="s">
        <v>62</v>
      </c>
      <c r="R5" s="63" t="s">
        <v>55</v>
      </c>
      <c r="S5" s="63" t="s">
        <v>56</v>
      </c>
      <c r="T5" s="63" t="s">
        <v>57</v>
      </c>
      <c r="U5" s="64" t="s">
        <v>58</v>
      </c>
      <c r="V5" s="57"/>
      <c r="W5" s="57"/>
    </row>
    <row r="6" spans="1:23" ht="14.25" thickBot="1" x14ac:dyDescent="0.2">
      <c r="A6" s="65" t="s">
        <v>3</v>
      </c>
      <c r="B6" s="49" t="s">
        <v>4</v>
      </c>
      <c r="C6" s="50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  <c r="V6" s="57"/>
      <c r="W6" s="57"/>
    </row>
    <row r="7" spans="1:23" ht="14.25" thickBot="1" x14ac:dyDescent="0.2">
      <c r="A7" s="51" t="s">
        <v>5</v>
      </c>
      <c r="B7" s="52"/>
      <c r="C7" s="53"/>
      <c r="D7" s="67">
        <v>23137708.376899999</v>
      </c>
      <c r="E7" s="67">
        <v>25821517.6538</v>
      </c>
      <c r="F7" s="68">
        <v>89.606306984419106</v>
      </c>
      <c r="G7" s="67">
        <v>26255106.594500002</v>
      </c>
      <c r="H7" s="68">
        <v>-11.8734929008174</v>
      </c>
      <c r="I7" s="67">
        <v>1599891.7216</v>
      </c>
      <c r="J7" s="68">
        <v>6.9146507317781101</v>
      </c>
      <c r="K7" s="67">
        <v>1376055.9591999999</v>
      </c>
      <c r="L7" s="68">
        <v>5.2410983526087103</v>
      </c>
      <c r="M7" s="68">
        <v>0.16266472370072199</v>
      </c>
      <c r="N7" s="67">
        <v>143879519.352</v>
      </c>
      <c r="O7" s="67">
        <v>6156851427.8051004</v>
      </c>
      <c r="P7" s="67">
        <v>1020918</v>
      </c>
      <c r="Q7" s="67">
        <v>1109097</v>
      </c>
      <c r="R7" s="68">
        <v>-7.9505219110681997</v>
      </c>
      <c r="S7" s="67">
        <v>22.663630552992501</v>
      </c>
      <c r="T7" s="67">
        <v>25.757160999263402</v>
      </c>
      <c r="U7" s="69">
        <v>-13.649756772365</v>
      </c>
      <c r="V7" s="57"/>
      <c r="W7" s="57"/>
    </row>
    <row r="8" spans="1:23" ht="14.25" thickBot="1" x14ac:dyDescent="0.2">
      <c r="A8" s="54">
        <v>42281</v>
      </c>
      <c r="B8" s="44" t="s">
        <v>6</v>
      </c>
      <c r="C8" s="45"/>
      <c r="D8" s="70">
        <v>681157.18530000001</v>
      </c>
      <c r="E8" s="70">
        <v>848225.21829999995</v>
      </c>
      <c r="F8" s="71">
        <v>80.303812077783405</v>
      </c>
      <c r="G8" s="70">
        <v>750281.03650000005</v>
      </c>
      <c r="H8" s="71">
        <v>-9.2130612180279901</v>
      </c>
      <c r="I8" s="70">
        <v>170157.7703</v>
      </c>
      <c r="J8" s="71">
        <v>24.980690796803099</v>
      </c>
      <c r="K8" s="70">
        <v>200657.9466</v>
      </c>
      <c r="L8" s="71">
        <v>26.7443713539733</v>
      </c>
      <c r="M8" s="71">
        <v>-0.15200083932285199</v>
      </c>
      <c r="N8" s="70">
        <v>4254394.6387</v>
      </c>
      <c r="O8" s="70">
        <v>220211739.40279999</v>
      </c>
      <c r="P8" s="70">
        <v>27341</v>
      </c>
      <c r="Q8" s="70">
        <v>29572</v>
      </c>
      <c r="R8" s="71">
        <v>-7.5442986608954401</v>
      </c>
      <c r="S8" s="70">
        <v>24.913396924033499</v>
      </c>
      <c r="T8" s="70">
        <v>24.7733935479508</v>
      </c>
      <c r="U8" s="72">
        <v>0.56196020361912102</v>
      </c>
      <c r="V8" s="57"/>
      <c r="W8" s="57"/>
    </row>
    <row r="9" spans="1:23" ht="12" customHeight="1" thickBot="1" x14ac:dyDescent="0.2">
      <c r="A9" s="55"/>
      <c r="B9" s="44" t="s">
        <v>7</v>
      </c>
      <c r="C9" s="45"/>
      <c r="D9" s="70">
        <v>111978.1492</v>
      </c>
      <c r="E9" s="70">
        <v>209635.3781</v>
      </c>
      <c r="F9" s="71">
        <v>53.415673544655398</v>
      </c>
      <c r="G9" s="70">
        <v>177686.27429999999</v>
      </c>
      <c r="H9" s="71">
        <v>-36.979854160856803</v>
      </c>
      <c r="I9" s="70">
        <v>24476.290099999998</v>
      </c>
      <c r="J9" s="71">
        <v>21.858094882675601</v>
      </c>
      <c r="K9" s="70">
        <v>28602.1198</v>
      </c>
      <c r="L9" s="71">
        <v>16.096977615563599</v>
      </c>
      <c r="M9" s="71">
        <v>-0.14424908813926501</v>
      </c>
      <c r="N9" s="70">
        <v>754319.35340000002</v>
      </c>
      <c r="O9" s="70">
        <v>36270944.192100003</v>
      </c>
      <c r="P9" s="70">
        <v>6538</v>
      </c>
      <c r="Q9" s="70">
        <v>7131</v>
      </c>
      <c r="R9" s="71">
        <v>-8.3158042350301606</v>
      </c>
      <c r="S9" s="70">
        <v>17.127278862037301</v>
      </c>
      <c r="T9" s="70">
        <v>17.0974672275978</v>
      </c>
      <c r="U9" s="72">
        <v>0.17405937440293101</v>
      </c>
      <c r="V9" s="57"/>
      <c r="W9" s="57"/>
    </row>
    <row r="10" spans="1:23" ht="14.25" thickBot="1" x14ac:dyDescent="0.2">
      <c r="A10" s="55"/>
      <c r="B10" s="44" t="s">
        <v>8</v>
      </c>
      <c r="C10" s="45"/>
      <c r="D10" s="70">
        <v>203722.41620000001</v>
      </c>
      <c r="E10" s="70">
        <v>263938.39870000002</v>
      </c>
      <c r="F10" s="71">
        <v>77.185592245543901</v>
      </c>
      <c r="G10" s="70">
        <v>226054.67869999999</v>
      </c>
      <c r="H10" s="71">
        <v>-9.8791419086872398</v>
      </c>
      <c r="I10" s="70">
        <v>55448.3001</v>
      </c>
      <c r="J10" s="71">
        <v>27.217574351545501</v>
      </c>
      <c r="K10" s="70">
        <v>53952.7785</v>
      </c>
      <c r="L10" s="71">
        <v>23.867136398269999</v>
      </c>
      <c r="M10" s="71">
        <v>2.7719084013440001E-2</v>
      </c>
      <c r="N10" s="70">
        <v>984655.31799999997</v>
      </c>
      <c r="O10" s="70">
        <v>56003003.076300003</v>
      </c>
      <c r="P10" s="70">
        <v>99909</v>
      </c>
      <c r="Q10" s="70">
        <v>108534</v>
      </c>
      <c r="R10" s="71">
        <v>-7.9468185084858201</v>
      </c>
      <c r="S10" s="70">
        <v>2.0390797245493402</v>
      </c>
      <c r="T10" s="70">
        <v>2.0401768321447702</v>
      </c>
      <c r="U10" s="72">
        <v>-5.3804055928615001E-2</v>
      </c>
      <c r="V10" s="57"/>
      <c r="W10" s="57"/>
    </row>
    <row r="11" spans="1:23" ht="14.25" thickBot="1" x14ac:dyDescent="0.2">
      <c r="A11" s="55"/>
      <c r="B11" s="44" t="s">
        <v>9</v>
      </c>
      <c r="C11" s="45"/>
      <c r="D11" s="70">
        <v>52054.921600000001</v>
      </c>
      <c r="E11" s="70">
        <v>71945.105500000005</v>
      </c>
      <c r="F11" s="71">
        <v>72.35366636581</v>
      </c>
      <c r="G11" s="70">
        <v>54769.379800000002</v>
      </c>
      <c r="H11" s="71">
        <v>-4.9561601937292803</v>
      </c>
      <c r="I11" s="70">
        <v>11414.5142</v>
      </c>
      <c r="J11" s="71">
        <v>21.927829010504201</v>
      </c>
      <c r="K11" s="70">
        <v>12706.0478</v>
      </c>
      <c r="L11" s="71">
        <v>23.199181452114999</v>
      </c>
      <c r="M11" s="71">
        <v>-0.101647154200065</v>
      </c>
      <c r="N11" s="70">
        <v>222085.53260000001</v>
      </c>
      <c r="O11" s="70">
        <v>18117213.103</v>
      </c>
      <c r="P11" s="70">
        <v>2733</v>
      </c>
      <c r="Q11" s="70">
        <v>2896</v>
      </c>
      <c r="R11" s="71">
        <v>-5.6284530386740297</v>
      </c>
      <c r="S11" s="70">
        <v>19.046806293450398</v>
      </c>
      <c r="T11" s="70">
        <v>18.950291574585599</v>
      </c>
      <c r="U11" s="72">
        <v>0.50672389574295096</v>
      </c>
      <c r="V11" s="57"/>
      <c r="W11" s="57"/>
    </row>
    <row r="12" spans="1:23" ht="14.25" thickBot="1" x14ac:dyDescent="0.2">
      <c r="A12" s="55"/>
      <c r="B12" s="44" t="s">
        <v>10</v>
      </c>
      <c r="C12" s="45"/>
      <c r="D12" s="70">
        <v>219151.65599999999</v>
      </c>
      <c r="E12" s="70">
        <v>317075.13339999999</v>
      </c>
      <c r="F12" s="71">
        <v>69.116632909693806</v>
      </c>
      <c r="G12" s="70">
        <v>283755.98670000001</v>
      </c>
      <c r="H12" s="71">
        <v>-22.767565700138899</v>
      </c>
      <c r="I12" s="70">
        <v>42853.139000000003</v>
      </c>
      <c r="J12" s="71">
        <v>19.554102297086899</v>
      </c>
      <c r="K12" s="70">
        <v>32286.5641</v>
      </c>
      <c r="L12" s="71">
        <v>11.378284728186101</v>
      </c>
      <c r="M12" s="71">
        <v>0.327274678942997</v>
      </c>
      <c r="N12" s="70">
        <v>1588480.2064</v>
      </c>
      <c r="O12" s="70">
        <v>65678984.897299998</v>
      </c>
      <c r="P12" s="70">
        <v>1985</v>
      </c>
      <c r="Q12" s="70">
        <v>2271</v>
      </c>
      <c r="R12" s="71">
        <v>-12.5935711140467</v>
      </c>
      <c r="S12" s="70">
        <v>110.403856926952</v>
      </c>
      <c r="T12" s="70">
        <v>111.355326287979</v>
      </c>
      <c r="U12" s="72">
        <v>-0.86180808126681396</v>
      </c>
      <c r="V12" s="57"/>
      <c r="W12" s="57"/>
    </row>
    <row r="13" spans="1:23" ht="14.25" thickBot="1" x14ac:dyDescent="0.2">
      <c r="A13" s="55"/>
      <c r="B13" s="44" t="s">
        <v>11</v>
      </c>
      <c r="C13" s="45"/>
      <c r="D13" s="70">
        <v>264176.01449999999</v>
      </c>
      <c r="E13" s="70">
        <v>498266.55</v>
      </c>
      <c r="F13" s="71">
        <v>53.019014521444397</v>
      </c>
      <c r="G13" s="70">
        <v>430590.32829999999</v>
      </c>
      <c r="H13" s="71">
        <v>-38.647945126174797</v>
      </c>
      <c r="I13" s="70">
        <v>77632.378899999996</v>
      </c>
      <c r="J13" s="71">
        <v>29.3866114404569</v>
      </c>
      <c r="K13" s="70">
        <v>128871.44439999999</v>
      </c>
      <c r="L13" s="71">
        <v>29.9290151055629</v>
      </c>
      <c r="M13" s="71">
        <v>-0.39759828671556402</v>
      </c>
      <c r="N13" s="70">
        <v>1781720.0447</v>
      </c>
      <c r="O13" s="70">
        <v>100837940.7075</v>
      </c>
      <c r="P13" s="70">
        <v>10330</v>
      </c>
      <c r="Q13" s="70">
        <v>13786</v>
      </c>
      <c r="R13" s="71">
        <v>-25.0689104889018</v>
      </c>
      <c r="S13" s="70">
        <v>25.573670329138402</v>
      </c>
      <c r="T13" s="70">
        <v>29.582886783693599</v>
      </c>
      <c r="U13" s="72">
        <v>-15.6771257428274</v>
      </c>
      <c r="V13" s="57"/>
      <c r="W13" s="57"/>
    </row>
    <row r="14" spans="1:23" ht="14.25" thickBot="1" x14ac:dyDescent="0.2">
      <c r="A14" s="55"/>
      <c r="B14" s="44" t="s">
        <v>12</v>
      </c>
      <c r="C14" s="45"/>
      <c r="D14" s="70">
        <v>204890.1874</v>
      </c>
      <c r="E14" s="70">
        <v>183668.54939999999</v>
      </c>
      <c r="F14" s="71">
        <v>111.554312411856</v>
      </c>
      <c r="G14" s="70">
        <v>178034.4883</v>
      </c>
      <c r="H14" s="71">
        <v>15.084548705387</v>
      </c>
      <c r="I14" s="70">
        <v>42838.3874</v>
      </c>
      <c r="J14" s="71">
        <v>20.9079741414693</v>
      </c>
      <c r="K14" s="70">
        <v>33673.159699999997</v>
      </c>
      <c r="L14" s="71">
        <v>18.913840807775699</v>
      </c>
      <c r="M14" s="71">
        <v>0.27218199247277602</v>
      </c>
      <c r="N14" s="70">
        <v>922764.25390000001</v>
      </c>
      <c r="O14" s="70">
        <v>51758019.052100003</v>
      </c>
      <c r="P14" s="70">
        <v>3134</v>
      </c>
      <c r="Q14" s="70">
        <v>2680</v>
      </c>
      <c r="R14" s="71">
        <v>16.9402985074627</v>
      </c>
      <c r="S14" s="70">
        <v>65.376575430759402</v>
      </c>
      <c r="T14" s="70">
        <v>74.909867425373093</v>
      </c>
      <c r="U14" s="72">
        <v>-14.582122008991499</v>
      </c>
      <c r="V14" s="57"/>
      <c r="W14" s="57"/>
    </row>
    <row r="15" spans="1:23" ht="14.25" thickBot="1" x14ac:dyDescent="0.2">
      <c r="A15" s="55"/>
      <c r="B15" s="44" t="s">
        <v>13</v>
      </c>
      <c r="C15" s="45"/>
      <c r="D15" s="70">
        <v>93692.035499999998</v>
      </c>
      <c r="E15" s="70">
        <v>123423.13310000001</v>
      </c>
      <c r="F15" s="71">
        <v>75.911243821762895</v>
      </c>
      <c r="G15" s="70">
        <v>94039.633600000001</v>
      </c>
      <c r="H15" s="71">
        <v>-0.36962936444278099</v>
      </c>
      <c r="I15" s="70">
        <v>16833.894499999999</v>
      </c>
      <c r="J15" s="71">
        <v>17.9672630764864</v>
      </c>
      <c r="K15" s="70">
        <v>17126.935000000001</v>
      </c>
      <c r="L15" s="71">
        <v>18.212464621937901</v>
      </c>
      <c r="M15" s="71">
        <v>-1.7109920718447E-2</v>
      </c>
      <c r="N15" s="70">
        <v>724112.54890000005</v>
      </c>
      <c r="O15" s="70">
        <v>39979132.941699997</v>
      </c>
      <c r="P15" s="70">
        <v>2639</v>
      </c>
      <c r="Q15" s="70">
        <v>2686</v>
      </c>
      <c r="R15" s="71">
        <v>-1.74981384959046</v>
      </c>
      <c r="S15" s="70">
        <v>35.502855437665801</v>
      </c>
      <c r="T15" s="70">
        <v>31.518243224125101</v>
      </c>
      <c r="U15" s="72">
        <v>11.2233570072601</v>
      </c>
      <c r="V15" s="57"/>
      <c r="W15" s="57"/>
    </row>
    <row r="16" spans="1:23" ht="14.25" thickBot="1" x14ac:dyDescent="0.2">
      <c r="A16" s="55"/>
      <c r="B16" s="44" t="s">
        <v>14</v>
      </c>
      <c r="C16" s="45"/>
      <c r="D16" s="70">
        <v>1133856.0220999999</v>
      </c>
      <c r="E16" s="70">
        <v>1639320.8492999999</v>
      </c>
      <c r="F16" s="71">
        <v>69.166205174793205</v>
      </c>
      <c r="G16" s="70">
        <v>1443522.7191000001</v>
      </c>
      <c r="H16" s="71">
        <v>-21.452152633459701</v>
      </c>
      <c r="I16" s="70">
        <v>35540.9107</v>
      </c>
      <c r="J16" s="71">
        <v>3.1345170821754902</v>
      </c>
      <c r="K16" s="70">
        <v>70564.6253</v>
      </c>
      <c r="L16" s="71">
        <v>4.88836263997253</v>
      </c>
      <c r="M16" s="71">
        <v>-0.49633530187539998</v>
      </c>
      <c r="N16" s="70">
        <v>5729832.0279999999</v>
      </c>
      <c r="O16" s="70">
        <v>309211232.63</v>
      </c>
      <c r="P16" s="70">
        <v>58455</v>
      </c>
      <c r="Q16" s="70">
        <v>69348</v>
      </c>
      <c r="R16" s="71">
        <v>-15.7077349022322</v>
      </c>
      <c r="S16" s="70">
        <v>19.3970750508939</v>
      </c>
      <c r="T16" s="70">
        <v>19.240245226971201</v>
      </c>
      <c r="U16" s="72">
        <v>0.80852305572434502</v>
      </c>
      <c r="V16" s="57"/>
      <c r="W16" s="57"/>
    </row>
    <row r="17" spans="1:21" ht="12" thickBot="1" x14ac:dyDescent="0.2">
      <c r="A17" s="55"/>
      <c r="B17" s="44" t="s">
        <v>15</v>
      </c>
      <c r="C17" s="45"/>
      <c r="D17" s="70">
        <v>625089.30870000005</v>
      </c>
      <c r="E17" s="70">
        <v>888440.4915</v>
      </c>
      <c r="F17" s="71">
        <v>70.358039134914904</v>
      </c>
      <c r="G17" s="70">
        <v>625896.21730000002</v>
      </c>
      <c r="H17" s="71">
        <v>-0.12892051073272201</v>
      </c>
      <c r="I17" s="70">
        <v>31955.499299999999</v>
      </c>
      <c r="J17" s="71">
        <v>5.1121493929336204</v>
      </c>
      <c r="K17" s="70">
        <v>69010.363299999997</v>
      </c>
      <c r="L17" s="71">
        <v>11.025847639357499</v>
      </c>
      <c r="M17" s="71">
        <v>-0.53694636903904003</v>
      </c>
      <c r="N17" s="70">
        <v>7380981.9260999998</v>
      </c>
      <c r="O17" s="70">
        <v>307387768.97860003</v>
      </c>
      <c r="P17" s="70">
        <v>13832</v>
      </c>
      <c r="Q17" s="70">
        <v>15963</v>
      </c>
      <c r="R17" s="71">
        <v>-13.3496209985592</v>
      </c>
      <c r="S17" s="70">
        <v>45.191534752747302</v>
      </c>
      <c r="T17" s="70">
        <v>73.839813412265897</v>
      </c>
      <c r="U17" s="72">
        <v>-63.393019989826797</v>
      </c>
    </row>
    <row r="18" spans="1:21" ht="12" thickBot="1" x14ac:dyDescent="0.2">
      <c r="A18" s="55"/>
      <c r="B18" s="44" t="s">
        <v>16</v>
      </c>
      <c r="C18" s="45"/>
      <c r="D18" s="70">
        <v>2161615.5076000001</v>
      </c>
      <c r="E18" s="70">
        <v>2787195.3021</v>
      </c>
      <c r="F18" s="71">
        <v>77.555222124956302</v>
      </c>
      <c r="G18" s="70">
        <v>2479264.0726999999</v>
      </c>
      <c r="H18" s="71">
        <v>-12.812211841317501</v>
      </c>
      <c r="I18" s="70">
        <v>320339.27919999999</v>
      </c>
      <c r="J18" s="71">
        <v>14.819438428051701</v>
      </c>
      <c r="K18" s="70">
        <v>340441.11989999999</v>
      </c>
      <c r="L18" s="71">
        <v>13.7315392760582</v>
      </c>
      <c r="M18" s="71">
        <v>-5.9046453336497003E-2</v>
      </c>
      <c r="N18" s="70">
        <v>9978633.8917999994</v>
      </c>
      <c r="O18" s="70">
        <v>643510529.1444</v>
      </c>
      <c r="P18" s="70">
        <v>94249</v>
      </c>
      <c r="Q18" s="70">
        <v>101605</v>
      </c>
      <c r="R18" s="71">
        <v>-7.23980119088628</v>
      </c>
      <c r="S18" s="70">
        <v>22.935155891309201</v>
      </c>
      <c r="T18" s="70">
        <v>22.8441990630382</v>
      </c>
      <c r="U18" s="72">
        <v>0.39658255955182098</v>
      </c>
    </row>
    <row r="19" spans="1:21" ht="12" thickBot="1" x14ac:dyDescent="0.2">
      <c r="A19" s="55"/>
      <c r="B19" s="44" t="s">
        <v>17</v>
      </c>
      <c r="C19" s="45"/>
      <c r="D19" s="70">
        <v>617033.02910000004</v>
      </c>
      <c r="E19" s="70">
        <v>922886.07669999998</v>
      </c>
      <c r="F19" s="71">
        <v>66.859067947622506</v>
      </c>
      <c r="G19" s="70">
        <v>753484.06090000004</v>
      </c>
      <c r="H19" s="71">
        <v>-18.109345489938601</v>
      </c>
      <c r="I19" s="70">
        <v>46620.838600000003</v>
      </c>
      <c r="J19" s="71">
        <v>7.5556471698120999</v>
      </c>
      <c r="K19" s="70">
        <v>53130.594700000001</v>
      </c>
      <c r="L19" s="71">
        <v>7.05132297510555</v>
      </c>
      <c r="M19" s="71">
        <v>-0.122523682197745</v>
      </c>
      <c r="N19" s="70">
        <v>5262879.8359000003</v>
      </c>
      <c r="O19" s="70">
        <v>199534201.8242</v>
      </c>
      <c r="P19" s="70">
        <v>13775</v>
      </c>
      <c r="Q19" s="70">
        <v>16709</v>
      </c>
      <c r="R19" s="71">
        <v>-17.5593991262194</v>
      </c>
      <c r="S19" s="70">
        <v>44.793686323049002</v>
      </c>
      <c r="T19" s="70">
        <v>72.072630354898607</v>
      </c>
      <c r="U19" s="72">
        <v>-60.8990825964081</v>
      </c>
    </row>
    <row r="20" spans="1:21" ht="12" thickBot="1" x14ac:dyDescent="0.2">
      <c r="A20" s="55"/>
      <c r="B20" s="44" t="s">
        <v>18</v>
      </c>
      <c r="C20" s="45"/>
      <c r="D20" s="70">
        <v>1320280.6762999999</v>
      </c>
      <c r="E20" s="70">
        <v>1497844.4586</v>
      </c>
      <c r="F20" s="71">
        <v>88.145379095906605</v>
      </c>
      <c r="G20" s="70">
        <v>1311751.7431000001</v>
      </c>
      <c r="H20" s="71">
        <v>0.65019415791620605</v>
      </c>
      <c r="I20" s="70">
        <v>92856.104699999996</v>
      </c>
      <c r="J20" s="71">
        <v>7.0330579222156899</v>
      </c>
      <c r="K20" s="70">
        <v>66000.469700000001</v>
      </c>
      <c r="L20" s="71">
        <v>5.0314756620047802</v>
      </c>
      <c r="M20" s="71">
        <v>0.40690066482966297</v>
      </c>
      <c r="N20" s="70">
        <v>7920232.3989000004</v>
      </c>
      <c r="O20" s="70">
        <v>331760198.88779998</v>
      </c>
      <c r="P20" s="70">
        <v>45645</v>
      </c>
      <c r="Q20" s="70">
        <v>49383</v>
      </c>
      <c r="R20" s="71">
        <v>-7.5694064759127704</v>
      </c>
      <c r="S20" s="70">
        <v>28.924979215686299</v>
      </c>
      <c r="T20" s="70">
        <v>31.779760972399401</v>
      </c>
      <c r="U20" s="72">
        <v>-9.8696069422409707</v>
      </c>
    </row>
    <row r="21" spans="1:21" ht="12" thickBot="1" x14ac:dyDescent="0.2">
      <c r="A21" s="55"/>
      <c r="B21" s="44" t="s">
        <v>19</v>
      </c>
      <c r="C21" s="45"/>
      <c r="D21" s="70">
        <v>546173.12490000005</v>
      </c>
      <c r="E21" s="70">
        <v>500970.31439999997</v>
      </c>
      <c r="F21" s="71">
        <v>109.023051705995</v>
      </c>
      <c r="G21" s="70">
        <v>452708.88250000001</v>
      </c>
      <c r="H21" s="71">
        <v>20.645550819295</v>
      </c>
      <c r="I21" s="70">
        <v>27574.727500000001</v>
      </c>
      <c r="J21" s="71">
        <v>5.0487155524264802</v>
      </c>
      <c r="K21" s="70">
        <v>29270.839400000001</v>
      </c>
      <c r="L21" s="71">
        <v>6.4657090972806399</v>
      </c>
      <c r="M21" s="71">
        <v>-5.7945447919064003E-2</v>
      </c>
      <c r="N21" s="70">
        <v>2262708.2335000001</v>
      </c>
      <c r="O21" s="70">
        <v>121232915.82790001</v>
      </c>
      <c r="P21" s="70">
        <v>35174</v>
      </c>
      <c r="Q21" s="70">
        <v>36761</v>
      </c>
      <c r="R21" s="71">
        <v>-4.3170751611762403</v>
      </c>
      <c r="S21" s="70">
        <v>15.5277513191562</v>
      </c>
      <c r="T21" s="70">
        <v>11.8752336416311</v>
      </c>
      <c r="U21" s="72">
        <v>23.5225152853852</v>
      </c>
    </row>
    <row r="22" spans="1:21" ht="12" thickBot="1" x14ac:dyDescent="0.2">
      <c r="A22" s="55"/>
      <c r="B22" s="44" t="s">
        <v>20</v>
      </c>
      <c r="C22" s="45"/>
      <c r="D22" s="70">
        <v>1502960.6651000001</v>
      </c>
      <c r="E22" s="70">
        <v>1759761.8636</v>
      </c>
      <c r="F22" s="71">
        <v>85.407048316489096</v>
      </c>
      <c r="G22" s="70">
        <v>1639530.1440000001</v>
      </c>
      <c r="H22" s="71">
        <v>-8.3297937155829391</v>
      </c>
      <c r="I22" s="70">
        <v>174535.46539999999</v>
      </c>
      <c r="J22" s="71">
        <v>11.6127766649427</v>
      </c>
      <c r="K22" s="70">
        <v>142270.49040000001</v>
      </c>
      <c r="L22" s="71">
        <v>8.6775159896053697</v>
      </c>
      <c r="M22" s="71">
        <v>0.226786137513728</v>
      </c>
      <c r="N22" s="70">
        <v>6744391.9852999998</v>
      </c>
      <c r="O22" s="70">
        <v>405402672.99080002</v>
      </c>
      <c r="P22" s="70">
        <v>80675</v>
      </c>
      <c r="Q22" s="70">
        <v>89036</v>
      </c>
      <c r="R22" s="71">
        <v>-9.3905835841681995</v>
      </c>
      <c r="S22" s="70">
        <v>18.629819214130801</v>
      </c>
      <c r="T22" s="70">
        <v>18.115246385731599</v>
      </c>
      <c r="U22" s="72">
        <v>2.7620924416102302</v>
      </c>
    </row>
    <row r="23" spans="1:21" ht="12" thickBot="1" x14ac:dyDescent="0.2">
      <c r="A23" s="55"/>
      <c r="B23" s="44" t="s">
        <v>21</v>
      </c>
      <c r="C23" s="45"/>
      <c r="D23" s="70">
        <v>3086813.0334999999</v>
      </c>
      <c r="E23" s="70">
        <v>3538393.7686999999</v>
      </c>
      <c r="F23" s="71">
        <v>87.237691316478006</v>
      </c>
      <c r="G23" s="70">
        <v>3129630.5019</v>
      </c>
      <c r="H23" s="71">
        <v>-1.3681317450735999</v>
      </c>
      <c r="I23" s="70">
        <v>273951.9449</v>
      </c>
      <c r="J23" s="71">
        <v>8.8749121481250892</v>
      </c>
      <c r="K23" s="70">
        <v>273500.89789999998</v>
      </c>
      <c r="L23" s="71">
        <v>8.7390795090333402</v>
      </c>
      <c r="M23" s="71">
        <v>1.649160947782E-3</v>
      </c>
      <c r="N23" s="70">
        <v>22440778.829999998</v>
      </c>
      <c r="O23" s="70">
        <v>888230880.11199999</v>
      </c>
      <c r="P23" s="70">
        <v>89336</v>
      </c>
      <c r="Q23" s="70">
        <v>101578</v>
      </c>
      <c r="R23" s="71">
        <v>-12.0518222449743</v>
      </c>
      <c r="S23" s="70">
        <v>34.552845812438399</v>
      </c>
      <c r="T23" s="70">
        <v>41.868580899407398</v>
      </c>
      <c r="U23" s="72">
        <v>-21.172597842390701</v>
      </c>
    </row>
    <row r="24" spans="1:21" ht="12" thickBot="1" x14ac:dyDescent="0.2">
      <c r="A24" s="55"/>
      <c r="B24" s="44" t="s">
        <v>22</v>
      </c>
      <c r="C24" s="45"/>
      <c r="D24" s="70">
        <v>335061.80469999998</v>
      </c>
      <c r="E24" s="70">
        <v>415834.56079999998</v>
      </c>
      <c r="F24" s="71">
        <v>80.575747252800298</v>
      </c>
      <c r="G24" s="70">
        <v>356156.0294</v>
      </c>
      <c r="H24" s="71">
        <v>-5.9227481661721404</v>
      </c>
      <c r="I24" s="70">
        <v>50319.839</v>
      </c>
      <c r="J24" s="71">
        <v>15.0180767530499</v>
      </c>
      <c r="K24" s="70">
        <v>61854.601999999999</v>
      </c>
      <c r="L24" s="71">
        <v>17.367276388442399</v>
      </c>
      <c r="M24" s="71">
        <v>-0.186481888607092</v>
      </c>
      <c r="N24" s="70">
        <v>1617842.8507000001</v>
      </c>
      <c r="O24" s="70">
        <v>82566094.985400006</v>
      </c>
      <c r="P24" s="70">
        <v>28332</v>
      </c>
      <c r="Q24" s="70">
        <v>29428</v>
      </c>
      <c r="R24" s="71">
        <v>-3.7243441620225601</v>
      </c>
      <c r="S24" s="70">
        <v>11.8262672843428</v>
      </c>
      <c r="T24" s="70">
        <v>12.542738623080099</v>
      </c>
      <c r="U24" s="72">
        <v>-6.0583049707140404</v>
      </c>
    </row>
    <row r="25" spans="1:21" ht="12" thickBot="1" x14ac:dyDescent="0.2">
      <c r="A25" s="55"/>
      <c r="B25" s="44" t="s">
        <v>23</v>
      </c>
      <c r="C25" s="45"/>
      <c r="D25" s="70">
        <v>402803.3492</v>
      </c>
      <c r="E25" s="70">
        <v>459174.962</v>
      </c>
      <c r="F25" s="71">
        <v>87.723282525147795</v>
      </c>
      <c r="G25" s="70">
        <v>405766.87959999999</v>
      </c>
      <c r="H25" s="71">
        <v>-0.73035295609178397</v>
      </c>
      <c r="I25" s="70">
        <v>22786.528300000002</v>
      </c>
      <c r="J25" s="71">
        <v>5.6569858083990301</v>
      </c>
      <c r="K25" s="70">
        <v>14754.9344</v>
      </c>
      <c r="L25" s="71">
        <v>3.6363082207560198</v>
      </c>
      <c r="M25" s="71">
        <v>0.54433274200121096</v>
      </c>
      <c r="N25" s="70">
        <v>1870534.5755</v>
      </c>
      <c r="O25" s="70">
        <v>90362756.676699996</v>
      </c>
      <c r="P25" s="70">
        <v>21061</v>
      </c>
      <c r="Q25" s="70">
        <v>22660</v>
      </c>
      <c r="R25" s="71">
        <v>-7.0564872021182703</v>
      </c>
      <c r="S25" s="70">
        <v>19.125556678220399</v>
      </c>
      <c r="T25" s="70">
        <v>17.0930179037952</v>
      </c>
      <c r="U25" s="72">
        <v>10.6273443885676</v>
      </c>
    </row>
    <row r="26" spans="1:21" ht="12" thickBot="1" x14ac:dyDescent="0.2">
      <c r="A26" s="55"/>
      <c r="B26" s="44" t="s">
        <v>24</v>
      </c>
      <c r="C26" s="45"/>
      <c r="D26" s="70">
        <v>580667.05660000001</v>
      </c>
      <c r="E26" s="70">
        <v>719994.65020000003</v>
      </c>
      <c r="F26" s="71">
        <v>80.648801548553493</v>
      </c>
      <c r="G26" s="70">
        <v>634492.44810000004</v>
      </c>
      <c r="H26" s="71">
        <v>-8.4832201961080997</v>
      </c>
      <c r="I26" s="70">
        <v>109114.802</v>
      </c>
      <c r="J26" s="71">
        <v>18.791285084933801</v>
      </c>
      <c r="K26" s="70">
        <v>119422.3223</v>
      </c>
      <c r="L26" s="71">
        <v>18.8217090144434</v>
      </c>
      <c r="M26" s="71">
        <v>-8.6311504428012997E-2</v>
      </c>
      <c r="N26" s="70">
        <v>2544031.2080000001</v>
      </c>
      <c r="O26" s="70">
        <v>185621933.63999999</v>
      </c>
      <c r="P26" s="70">
        <v>39834</v>
      </c>
      <c r="Q26" s="70">
        <v>41756</v>
      </c>
      <c r="R26" s="71">
        <v>-4.6029313152600801</v>
      </c>
      <c r="S26" s="70">
        <v>14.5771716774615</v>
      </c>
      <c r="T26" s="70">
        <v>14.7217615504359</v>
      </c>
      <c r="U26" s="72">
        <v>-0.991892502699671</v>
      </c>
    </row>
    <row r="27" spans="1:21" ht="12" thickBot="1" x14ac:dyDescent="0.2">
      <c r="A27" s="55"/>
      <c r="B27" s="44" t="s">
        <v>25</v>
      </c>
      <c r="C27" s="45"/>
      <c r="D27" s="70">
        <v>251893.4105</v>
      </c>
      <c r="E27" s="70">
        <v>335506.94150000002</v>
      </c>
      <c r="F27" s="71">
        <v>75.078449755412905</v>
      </c>
      <c r="G27" s="70">
        <v>300228.7782</v>
      </c>
      <c r="H27" s="71">
        <v>-16.0995118421996</v>
      </c>
      <c r="I27" s="70">
        <v>59751.034800000001</v>
      </c>
      <c r="J27" s="71">
        <v>23.720761365450699</v>
      </c>
      <c r="K27" s="70">
        <v>90793.760999999999</v>
      </c>
      <c r="L27" s="71">
        <v>30.241524994488302</v>
      </c>
      <c r="M27" s="71">
        <v>-0.34190373719621597</v>
      </c>
      <c r="N27" s="70">
        <v>1111376.8359000001</v>
      </c>
      <c r="O27" s="70">
        <v>75485758.730900005</v>
      </c>
      <c r="P27" s="70">
        <v>31622</v>
      </c>
      <c r="Q27" s="70">
        <v>32443</v>
      </c>
      <c r="R27" s="71">
        <v>-2.5305921154024</v>
      </c>
      <c r="S27" s="70">
        <v>7.9657646733286898</v>
      </c>
      <c r="T27" s="70">
        <v>7.9426288166938903</v>
      </c>
      <c r="U27" s="72">
        <v>0.29044112628966801</v>
      </c>
    </row>
    <row r="28" spans="1:21" ht="12" thickBot="1" x14ac:dyDescent="0.2">
      <c r="A28" s="55"/>
      <c r="B28" s="44" t="s">
        <v>26</v>
      </c>
      <c r="C28" s="45"/>
      <c r="D28" s="70">
        <v>1061137.8855999999</v>
      </c>
      <c r="E28" s="70">
        <v>1432380.0330000001</v>
      </c>
      <c r="F28" s="71">
        <v>74.082147276064404</v>
      </c>
      <c r="G28" s="70">
        <v>1295883.7960000001</v>
      </c>
      <c r="H28" s="71">
        <v>-18.114734602330099</v>
      </c>
      <c r="I28" s="70">
        <v>65416.903400000003</v>
      </c>
      <c r="J28" s="71">
        <v>6.1647882228812598</v>
      </c>
      <c r="K28" s="70">
        <v>-18742.586299999999</v>
      </c>
      <c r="L28" s="71">
        <v>-1.4463168964572799</v>
      </c>
      <c r="M28" s="71">
        <v>-4.4902815626891401</v>
      </c>
      <c r="N28" s="70">
        <v>5169110.6934000002</v>
      </c>
      <c r="O28" s="70">
        <v>266507605.27810001</v>
      </c>
      <c r="P28" s="70">
        <v>45340</v>
      </c>
      <c r="Q28" s="70">
        <v>47254</v>
      </c>
      <c r="R28" s="71">
        <v>-4.0504507554915996</v>
      </c>
      <c r="S28" s="70">
        <v>23.4040115924129</v>
      </c>
      <c r="T28" s="70">
        <v>25.090021261692101</v>
      </c>
      <c r="U28" s="72">
        <v>-7.20393451619133</v>
      </c>
    </row>
    <row r="29" spans="1:21" ht="12" thickBot="1" x14ac:dyDescent="0.2">
      <c r="A29" s="55"/>
      <c r="B29" s="44" t="s">
        <v>27</v>
      </c>
      <c r="C29" s="45"/>
      <c r="D29" s="70">
        <v>741178.8358</v>
      </c>
      <c r="E29" s="70">
        <v>881635.3382</v>
      </c>
      <c r="F29" s="71">
        <v>84.068639684207199</v>
      </c>
      <c r="G29" s="70">
        <v>801014.6727</v>
      </c>
      <c r="H29" s="71">
        <v>-7.4700050996955998</v>
      </c>
      <c r="I29" s="70">
        <v>100161.7445</v>
      </c>
      <c r="J29" s="71">
        <v>13.5138430378802</v>
      </c>
      <c r="K29" s="70">
        <v>86216.977100000004</v>
      </c>
      <c r="L29" s="71">
        <v>10.763470388049999</v>
      </c>
      <c r="M29" s="71">
        <v>0.161740388831146</v>
      </c>
      <c r="N29" s="70">
        <v>3648763.0414</v>
      </c>
      <c r="O29" s="70">
        <v>194542752.47960001</v>
      </c>
      <c r="P29" s="70">
        <v>107956</v>
      </c>
      <c r="Q29" s="70">
        <v>106703</v>
      </c>
      <c r="R29" s="71">
        <v>1.17428750831747</v>
      </c>
      <c r="S29" s="70">
        <v>6.8655640798102899</v>
      </c>
      <c r="T29" s="70">
        <v>7.00555229656148</v>
      </c>
      <c r="U29" s="72">
        <v>-2.0389907533287199</v>
      </c>
    </row>
    <row r="30" spans="1:21" ht="12" thickBot="1" x14ac:dyDescent="0.2">
      <c r="A30" s="55"/>
      <c r="B30" s="44" t="s">
        <v>28</v>
      </c>
      <c r="C30" s="45"/>
      <c r="D30" s="70">
        <v>1222743.452</v>
      </c>
      <c r="E30" s="70">
        <v>1704607.0752999999</v>
      </c>
      <c r="F30" s="71">
        <v>71.731689356317204</v>
      </c>
      <c r="G30" s="70">
        <v>1494537.2316999999</v>
      </c>
      <c r="H30" s="71">
        <v>-18.185815243347399</v>
      </c>
      <c r="I30" s="70">
        <v>116468.0074</v>
      </c>
      <c r="J30" s="71">
        <v>9.5251385079590705</v>
      </c>
      <c r="K30" s="70">
        <v>148596.9411</v>
      </c>
      <c r="L30" s="71">
        <v>9.94267241713173</v>
      </c>
      <c r="M30" s="71">
        <v>-0.21621531010102299</v>
      </c>
      <c r="N30" s="70">
        <v>5938503.4973999998</v>
      </c>
      <c r="O30" s="70">
        <v>355633883.96899998</v>
      </c>
      <c r="P30" s="70">
        <v>80735</v>
      </c>
      <c r="Q30" s="70">
        <v>89372</v>
      </c>
      <c r="R30" s="71">
        <v>-9.6641006131674398</v>
      </c>
      <c r="S30" s="70">
        <v>15.145147110918399</v>
      </c>
      <c r="T30" s="70">
        <v>15.9074545898044</v>
      </c>
      <c r="U30" s="72">
        <v>-5.0333448285650197</v>
      </c>
    </row>
    <row r="31" spans="1:21" ht="12" thickBot="1" x14ac:dyDescent="0.2">
      <c r="A31" s="55"/>
      <c r="B31" s="44" t="s">
        <v>29</v>
      </c>
      <c r="C31" s="45"/>
      <c r="D31" s="70">
        <v>1486320.8517</v>
      </c>
      <c r="E31" s="70">
        <v>1439995.3718000001</v>
      </c>
      <c r="F31" s="71">
        <v>103.21705755499001</v>
      </c>
      <c r="G31" s="70">
        <v>1326492.4883999999</v>
      </c>
      <c r="H31" s="71">
        <v>12.048945975772799</v>
      </c>
      <c r="I31" s="70">
        <v>-40827.353300000002</v>
      </c>
      <c r="J31" s="71">
        <v>-2.7468734797943002</v>
      </c>
      <c r="K31" s="70">
        <v>-72526.882899999997</v>
      </c>
      <c r="L31" s="71">
        <v>-5.4675683077166202</v>
      </c>
      <c r="M31" s="71">
        <v>-0.437072825033819</v>
      </c>
      <c r="N31" s="70">
        <v>11371941.9431</v>
      </c>
      <c r="O31" s="70">
        <v>340444038.79909998</v>
      </c>
      <c r="P31" s="70">
        <v>39565</v>
      </c>
      <c r="Q31" s="70">
        <v>45943</v>
      </c>
      <c r="R31" s="71">
        <v>-13.8824195198398</v>
      </c>
      <c r="S31" s="70">
        <v>37.566557606470397</v>
      </c>
      <c r="T31" s="70">
        <v>46.779980641229301</v>
      </c>
      <c r="U31" s="72">
        <v>-24.525598356055099</v>
      </c>
    </row>
    <row r="32" spans="1:21" ht="12" thickBot="1" x14ac:dyDescent="0.2">
      <c r="A32" s="55"/>
      <c r="B32" s="44" t="s">
        <v>30</v>
      </c>
      <c r="C32" s="45"/>
      <c r="D32" s="70">
        <v>108396.3511</v>
      </c>
      <c r="E32" s="70">
        <v>162697.19589999999</v>
      </c>
      <c r="F32" s="71">
        <v>66.624597000814106</v>
      </c>
      <c r="G32" s="70">
        <v>138464.47349999999</v>
      </c>
      <c r="H32" s="71">
        <v>-21.7154058654619</v>
      </c>
      <c r="I32" s="70">
        <v>25264.371299999999</v>
      </c>
      <c r="J32" s="71">
        <v>23.307400151037001</v>
      </c>
      <c r="K32" s="70">
        <v>34629.406600000002</v>
      </c>
      <c r="L32" s="71">
        <v>25.009596847959699</v>
      </c>
      <c r="M32" s="71">
        <v>-0.27043591616149698</v>
      </c>
      <c r="N32" s="70">
        <v>475890.94510000001</v>
      </c>
      <c r="O32" s="70">
        <v>35795011.773400001</v>
      </c>
      <c r="P32" s="70">
        <v>22044</v>
      </c>
      <c r="Q32" s="70">
        <v>22068</v>
      </c>
      <c r="R32" s="71">
        <v>-0.108754758020668</v>
      </c>
      <c r="S32" s="70">
        <v>4.9172723235347497</v>
      </c>
      <c r="T32" s="70">
        <v>5.0569511872394397</v>
      </c>
      <c r="U32" s="72">
        <v>-2.8405761266499399</v>
      </c>
    </row>
    <row r="33" spans="1:21" ht="12" thickBot="1" x14ac:dyDescent="0.2">
      <c r="A33" s="55"/>
      <c r="B33" s="44" t="s">
        <v>31</v>
      </c>
      <c r="C33" s="45"/>
      <c r="D33" s="73"/>
      <c r="E33" s="73"/>
      <c r="F33" s="73"/>
      <c r="G33" s="70">
        <v>-6.8464</v>
      </c>
      <c r="H33" s="73"/>
      <c r="I33" s="73"/>
      <c r="J33" s="73"/>
      <c r="K33" s="70">
        <v>61.529699999999998</v>
      </c>
      <c r="L33" s="71">
        <v>-898.71611357793904</v>
      </c>
      <c r="M33" s="73"/>
      <c r="N33" s="73"/>
      <c r="O33" s="70">
        <v>221.31389999999999</v>
      </c>
      <c r="P33" s="73"/>
      <c r="Q33" s="73"/>
      <c r="R33" s="73"/>
      <c r="S33" s="73"/>
      <c r="T33" s="73"/>
      <c r="U33" s="74"/>
    </row>
    <row r="34" spans="1:21" ht="12" thickBot="1" x14ac:dyDescent="0.2">
      <c r="A34" s="55"/>
      <c r="B34" s="44" t="s">
        <v>71</v>
      </c>
      <c r="C34" s="45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0">
        <v>1</v>
      </c>
      <c r="P34" s="73"/>
      <c r="Q34" s="73"/>
      <c r="R34" s="73"/>
      <c r="S34" s="73"/>
      <c r="T34" s="73"/>
      <c r="U34" s="74"/>
    </row>
    <row r="35" spans="1:21" ht="12" thickBot="1" x14ac:dyDescent="0.2">
      <c r="A35" s="55"/>
      <c r="B35" s="44" t="s">
        <v>32</v>
      </c>
      <c r="C35" s="45"/>
      <c r="D35" s="70">
        <v>209950.7329</v>
      </c>
      <c r="E35" s="70">
        <v>340488.65399999998</v>
      </c>
      <c r="F35" s="71">
        <v>61.661594427167003</v>
      </c>
      <c r="G35" s="70">
        <v>286446.50020000001</v>
      </c>
      <c r="H35" s="71">
        <v>-26.705080092299902</v>
      </c>
      <c r="I35" s="70">
        <v>16799.689299999998</v>
      </c>
      <c r="J35" s="71">
        <v>8.0017292952255303</v>
      </c>
      <c r="K35" s="70">
        <v>10292.4072</v>
      </c>
      <c r="L35" s="71">
        <v>3.593134212781</v>
      </c>
      <c r="M35" s="71">
        <v>0.63224102715252095</v>
      </c>
      <c r="N35" s="70">
        <v>1137546.3606</v>
      </c>
      <c r="O35" s="70">
        <v>53165427.3697</v>
      </c>
      <c r="P35" s="70">
        <v>14405</v>
      </c>
      <c r="Q35" s="70">
        <v>16697</v>
      </c>
      <c r="R35" s="71">
        <v>-13.7270168293705</v>
      </c>
      <c r="S35" s="70">
        <v>14.574851294689299</v>
      </c>
      <c r="T35" s="70">
        <v>15.5121170928909</v>
      </c>
      <c r="U35" s="72">
        <v>-6.4307057358664501</v>
      </c>
    </row>
    <row r="36" spans="1:21" ht="12" customHeight="1" thickBot="1" x14ac:dyDescent="0.2">
      <c r="A36" s="55"/>
      <c r="B36" s="44" t="s">
        <v>70</v>
      </c>
      <c r="C36" s="45"/>
      <c r="D36" s="70">
        <v>142739.44</v>
      </c>
      <c r="E36" s="73"/>
      <c r="F36" s="73"/>
      <c r="G36" s="70">
        <v>3835.9</v>
      </c>
      <c r="H36" s="71">
        <v>3621.1460152767299</v>
      </c>
      <c r="I36" s="70">
        <v>1516.04</v>
      </c>
      <c r="J36" s="71">
        <v>1.0621030879762501</v>
      </c>
      <c r="K36" s="70">
        <v>-322.19</v>
      </c>
      <c r="L36" s="71">
        <v>-8.3993326207669607</v>
      </c>
      <c r="M36" s="71">
        <v>-5.7054222663645699</v>
      </c>
      <c r="N36" s="70">
        <v>1214297.97</v>
      </c>
      <c r="O36" s="70">
        <v>23090989.530000001</v>
      </c>
      <c r="P36" s="70">
        <v>79</v>
      </c>
      <c r="Q36" s="70">
        <v>86</v>
      </c>
      <c r="R36" s="71">
        <v>-8.1395348837209305</v>
      </c>
      <c r="S36" s="70">
        <v>1806.8283544303799</v>
      </c>
      <c r="T36" s="70">
        <v>1342.1108139534899</v>
      </c>
      <c r="U36" s="72">
        <v>25.7200712694925</v>
      </c>
    </row>
    <row r="37" spans="1:21" ht="12" thickBot="1" x14ac:dyDescent="0.2">
      <c r="A37" s="55"/>
      <c r="B37" s="44" t="s">
        <v>36</v>
      </c>
      <c r="C37" s="45"/>
      <c r="D37" s="70">
        <v>865196.65</v>
      </c>
      <c r="E37" s="70">
        <v>454221.2647</v>
      </c>
      <c r="F37" s="71">
        <v>190.479116069442</v>
      </c>
      <c r="G37" s="70">
        <v>1452377.81</v>
      </c>
      <c r="H37" s="71">
        <v>-40.428954226448802</v>
      </c>
      <c r="I37" s="70">
        <v>-129329.49</v>
      </c>
      <c r="J37" s="71">
        <v>-14.9479878360602</v>
      </c>
      <c r="K37" s="70">
        <v>-238473.17</v>
      </c>
      <c r="L37" s="71">
        <v>-16.4194996892716</v>
      </c>
      <c r="M37" s="71">
        <v>-0.45767697892387699</v>
      </c>
      <c r="N37" s="70">
        <v>8488459.3599999994</v>
      </c>
      <c r="O37" s="70">
        <v>139992456.12</v>
      </c>
      <c r="P37" s="70">
        <v>313</v>
      </c>
      <c r="Q37" s="70">
        <v>495</v>
      </c>
      <c r="R37" s="71">
        <v>-36.767676767676797</v>
      </c>
      <c r="S37" s="70">
        <v>2764.2065495207698</v>
      </c>
      <c r="T37" s="70">
        <v>2989.6312323232301</v>
      </c>
      <c r="U37" s="72">
        <v>-8.1551316359317596</v>
      </c>
    </row>
    <row r="38" spans="1:21" ht="12" thickBot="1" x14ac:dyDescent="0.2">
      <c r="A38" s="55"/>
      <c r="B38" s="44" t="s">
        <v>37</v>
      </c>
      <c r="C38" s="45"/>
      <c r="D38" s="70">
        <v>502262.37</v>
      </c>
      <c r="E38" s="70">
        <v>263541.12530000001</v>
      </c>
      <c r="F38" s="71">
        <v>190.58216034717699</v>
      </c>
      <c r="G38" s="70">
        <v>849110.98</v>
      </c>
      <c r="H38" s="71">
        <v>-40.848442449772598</v>
      </c>
      <c r="I38" s="70">
        <v>-39842.39</v>
      </c>
      <c r="J38" s="71">
        <v>-7.9325851148275399</v>
      </c>
      <c r="K38" s="70">
        <v>-148779.20000000001</v>
      </c>
      <c r="L38" s="71">
        <v>-17.521761407442899</v>
      </c>
      <c r="M38" s="71">
        <v>-0.73220456891823604</v>
      </c>
      <c r="N38" s="70">
        <v>4567431.58</v>
      </c>
      <c r="O38" s="70">
        <v>129897423.08</v>
      </c>
      <c r="P38" s="70">
        <v>160</v>
      </c>
      <c r="Q38" s="70">
        <v>235</v>
      </c>
      <c r="R38" s="71">
        <v>-31.914893617021299</v>
      </c>
      <c r="S38" s="70">
        <v>3139.1398125000001</v>
      </c>
      <c r="T38" s="70">
        <v>3038.0687659574501</v>
      </c>
      <c r="U38" s="72">
        <v>3.2197051606331901</v>
      </c>
    </row>
    <row r="39" spans="1:21" ht="12" thickBot="1" x14ac:dyDescent="0.2">
      <c r="A39" s="55"/>
      <c r="B39" s="44" t="s">
        <v>38</v>
      </c>
      <c r="C39" s="45"/>
      <c r="D39" s="70">
        <v>668231.04</v>
      </c>
      <c r="E39" s="70">
        <v>269064.05160000001</v>
      </c>
      <c r="F39" s="71">
        <v>248.353890468213</v>
      </c>
      <c r="G39" s="70">
        <v>872395.97</v>
      </c>
      <c r="H39" s="71">
        <v>-23.4027823397671</v>
      </c>
      <c r="I39" s="70">
        <v>-153511.14000000001</v>
      </c>
      <c r="J39" s="71">
        <v>-22.972764030835801</v>
      </c>
      <c r="K39" s="70">
        <v>-198256.65</v>
      </c>
      <c r="L39" s="71">
        <v>-22.725534827952</v>
      </c>
      <c r="M39" s="71">
        <v>-0.22569487580870501</v>
      </c>
      <c r="N39" s="70">
        <v>5019525.29</v>
      </c>
      <c r="O39" s="70">
        <v>95017918.719999999</v>
      </c>
      <c r="P39" s="70">
        <v>270</v>
      </c>
      <c r="Q39" s="70">
        <v>337</v>
      </c>
      <c r="R39" s="71">
        <v>-19.881305637982202</v>
      </c>
      <c r="S39" s="70">
        <v>2474.9297777777801</v>
      </c>
      <c r="T39" s="70">
        <v>2347.1562908011902</v>
      </c>
      <c r="U39" s="72">
        <v>5.1627116099963999</v>
      </c>
    </row>
    <row r="40" spans="1:21" ht="12" thickBot="1" x14ac:dyDescent="0.2">
      <c r="A40" s="55"/>
      <c r="B40" s="44" t="s">
        <v>73</v>
      </c>
      <c r="C40" s="45"/>
      <c r="D40" s="73"/>
      <c r="E40" s="73"/>
      <c r="F40" s="73"/>
      <c r="G40" s="70">
        <v>0.03</v>
      </c>
      <c r="H40" s="73"/>
      <c r="I40" s="73"/>
      <c r="J40" s="73"/>
      <c r="K40" s="70">
        <v>0</v>
      </c>
      <c r="L40" s="71">
        <v>0</v>
      </c>
      <c r="M40" s="73"/>
      <c r="N40" s="70">
        <v>13.11</v>
      </c>
      <c r="O40" s="70">
        <v>4209.04</v>
      </c>
      <c r="P40" s="73"/>
      <c r="Q40" s="70">
        <v>2</v>
      </c>
      <c r="R40" s="73"/>
      <c r="S40" s="73"/>
      <c r="T40" s="70">
        <v>1.71</v>
      </c>
      <c r="U40" s="74"/>
    </row>
    <row r="41" spans="1:21" ht="12" customHeight="1" thickBot="1" x14ac:dyDescent="0.2">
      <c r="A41" s="55"/>
      <c r="B41" s="44" t="s">
        <v>33</v>
      </c>
      <c r="C41" s="45"/>
      <c r="D41" s="70">
        <v>304185.46950000001</v>
      </c>
      <c r="E41" s="70">
        <v>161405.71340000001</v>
      </c>
      <c r="F41" s="71">
        <v>188.46016234020101</v>
      </c>
      <c r="G41" s="70">
        <v>373876.92259999999</v>
      </c>
      <c r="H41" s="71">
        <v>-18.640212563897901</v>
      </c>
      <c r="I41" s="70">
        <v>18961.420600000001</v>
      </c>
      <c r="J41" s="71">
        <v>6.2335063641164501</v>
      </c>
      <c r="K41" s="70">
        <v>22584.0612</v>
      </c>
      <c r="L41" s="71">
        <v>6.0405068713379899</v>
      </c>
      <c r="M41" s="71">
        <v>-0.16040695993154699</v>
      </c>
      <c r="N41" s="70">
        <v>1618054.7009999999</v>
      </c>
      <c r="O41" s="70">
        <v>56898616.485200003</v>
      </c>
      <c r="P41" s="70">
        <v>310</v>
      </c>
      <c r="Q41" s="70">
        <v>329</v>
      </c>
      <c r="R41" s="71">
        <v>-5.7750759878419498</v>
      </c>
      <c r="S41" s="70">
        <v>981.24345000000005</v>
      </c>
      <c r="T41" s="70">
        <v>756.53495258358703</v>
      </c>
      <c r="U41" s="72">
        <v>22.900381899763399</v>
      </c>
    </row>
    <row r="42" spans="1:21" ht="12" thickBot="1" x14ac:dyDescent="0.2">
      <c r="A42" s="55"/>
      <c r="B42" s="44" t="s">
        <v>34</v>
      </c>
      <c r="C42" s="45"/>
      <c r="D42" s="70">
        <v>565196.93929999997</v>
      </c>
      <c r="E42" s="70">
        <v>501120.64110000001</v>
      </c>
      <c r="F42" s="71">
        <v>112.786601258201</v>
      </c>
      <c r="G42" s="70">
        <v>605829.9608</v>
      </c>
      <c r="H42" s="71">
        <v>-6.7070009951875003</v>
      </c>
      <c r="I42" s="70">
        <v>14524.3426</v>
      </c>
      <c r="J42" s="71">
        <v>2.5697843689650002</v>
      </c>
      <c r="K42" s="70">
        <v>35853.473700000002</v>
      </c>
      <c r="L42" s="71">
        <v>5.9180753709597704</v>
      </c>
      <c r="M42" s="71">
        <v>-0.59489719959826404</v>
      </c>
      <c r="N42" s="70">
        <v>2818189.9720000001</v>
      </c>
      <c r="O42" s="70">
        <v>140195006.7123</v>
      </c>
      <c r="P42" s="70">
        <v>2564</v>
      </c>
      <c r="Q42" s="70">
        <v>2631</v>
      </c>
      <c r="R42" s="71">
        <v>-2.5465602432535199</v>
      </c>
      <c r="S42" s="70">
        <v>220.43562375195</v>
      </c>
      <c r="T42" s="70">
        <v>228.137236678069</v>
      </c>
      <c r="U42" s="72">
        <v>-3.4938150172975302</v>
      </c>
    </row>
    <row r="43" spans="1:21" ht="12" thickBot="1" x14ac:dyDescent="0.2">
      <c r="A43" s="55"/>
      <c r="B43" s="44" t="s">
        <v>39</v>
      </c>
      <c r="C43" s="45"/>
      <c r="D43" s="70">
        <v>620882.04</v>
      </c>
      <c r="E43" s="70">
        <v>189022.10310000001</v>
      </c>
      <c r="F43" s="71">
        <v>328.470602018183</v>
      </c>
      <c r="G43" s="70">
        <v>748955.57</v>
      </c>
      <c r="H43" s="71">
        <v>-17.100284066249799</v>
      </c>
      <c r="I43" s="70">
        <v>-111448.45</v>
      </c>
      <c r="J43" s="71">
        <v>-17.950019942596501</v>
      </c>
      <c r="K43" s="70">
        <v>-158259.85999999999</v>
      </c>
      <c r="L43" s="71">
        <v>-21.130740772780399</v>
      </c>
      <c r="M43" s="71">
        <v>-0.295788268737253</v>
      </c>
      <c r="N43" s="70">
        <v>4529759.71</v>
      </c>
      <c r="O43" s="70">
        <v>63680482.670000002</v>
      </c>
      <c r="P43" s="70">
        <v>374</v>
      </c>
      <c r="Q43" s="70">
        <v>452</v>
      </c>
      <c r="R43" s="71">
        <v>-17.256637168141602</v>
      </c>
      <c r="S43" s="70">
        <v>1660.1124064171099</v>
      </c>
      <c r="T43" s="70">
        <v>1628.3715044247799</v>
      </c>
      <c r="U43" s="72">
        <v>1.911973060959</v>
      </c>
    </row>
    <row r="44" spans="1:21" ht="12" thickBot="1" x14ac:dyDescent="0.2">
      <c r="A44" s="55"/>
      <c r="B44" s="44" t="s">
        <v>40</v>
      </c>
      <c r="C44" s="45"/>
      <c r="D44" s="70">
        <v>202857.37</v>
      </c>
      <c r="E44" s="70">
        <v>39837.380499999999</v>
      </c>
      <c r="F44" s="71">
        <v>509.21362663391</v>
      </c>
      <c r="G44" s="70">
        <v>260952.23</v>
      </c>
      <c r="H44" s="71">
        <v>-22.262641710323798</v>
      </c>
      <c r="I44" s="70">
        <v>25063.99</v>
      </c>
      <c r="J44" s="71">
        <v>12.355474193518299</v>
      </c>
      <c r="K44" s="70">
        <v>32480.15</v>
      </c>
      <c r="L44" s="71">
        <v>12.4467800102724</v>
      </c>
      <c r="M44" s="71">
        <v>-0.22832899478604601</v>
      </c>
      <c r="N44" s="70">
        <v>1557592.86</v>
      </c>
      <c r="O44" s="70">
        <v>24988275.25</v>
      </c>
      <c r="P44" s="70">
        <v>169</v>
      </c>
      <c r="Q44" s="70">
        <v>235</v>
      </c>
      <c r="R44" s="71">
        <v>-28.085106382978701</v>
      </c>
      <c r="S44" s="70">
        <v>1200.33946745562</v>
      </c>
      <c r="T44" s="70">
        <v>1465.1650212766001</v>
      </c>
      <c r="U44" s="72">
        <v>-22.062554885605</v>
      </c>
    </row>
    <row r="45" spans="1:21" ht="12" thickBot="1" x14ac:dyDescent="0.2">
      <c r="A45" s="56"/>
      <c r="B45" s="44" t="s">
        <v>35</v>
      </c>
      <c r="C45" s="45"/>
      <c r="D45" s="75">
        <v>41359.394999999997</v>
      </c>
      <c r="E45" s="76"/>
      <c r="F45" s="76"/>
      <c r="G45" s="75">
        <v>17294.621999999999</v>
      </c>
      <c r="H45" s="77">
        <v>139.14599000776099</v>
      </c>
      <c r="I45" s="75">
        <v>3672.3869</v>
      </c>
      <c r="J45" s="77">
        <v>8.8792084603752102</v>
      </c>
      <c r="K45" s="75">
        <v>1809.5355999999999</v>
      </c>
      <c r="L45" s="77">
        <v>10.4629959533085</v>
      </c>
      <c r="M45" s="77">
        <v>1.02946374749411</v>
      </c>
      <c r="N45" s="75">
        <v>227681.82180000001</v>
      </c>
      <c r="O45" s="75">
        <v>7833186.4133000001</v>
      </c>
      <c r="P45" s="75">
        <v>35</v>
      </c>
      <c r="Q45" s="75">
        <v>32</v>
      </c>
      <c r="R45" s="77">
        <v>9.375</v>
      </c>
      <c r="S45" s="75">
        <v>1181.6969999999999</v>
      </c>
      <c r="T45" s="75">
        <v>1468.4597468750001</v>
      </c>
      <c r="U45" s="78">
        <v>-24.267028423953001</v>
      </c>
    </row>
  </sheetData>
  <mergeCells count="43">
    <mergeCell ref="B18:C18"/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43:C43"/>
    <mergeCell ref="B44:C44"/>
    <mergeCell ref="B45:C45"/>
    <mergeCell ref="B37:C37"/>
    <mergeCell ref="B38:C38"/>
    <mergeCell ref="B39:C39"/>
    <mergeCell ref="B40:C40"/>
    <mergeCell ref="B19:C19"/>
    <mergeCell ref="B20:C20"/>
    <mergeCell ref="B21:C21"/>
    <mergeCell ref="B22:C22"/>
    <mergeCell ref="B23:C23"/>
    <mergeCell ref="B24:C24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9" workbookViewId="0">
      <selection activeCell="E39" sqref="E39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79827</v>
      </c>
      <c r="D2" s="32">
        <v>681158.185563248</v>
      </c>
      <c r="E2" s="32">
        <v>510999.43402051303</v>
      </c>
      <c r="F2" s="32">
        <v>170158.751542735</v>
      </c>
      <c r="G2" s="32">
        <v>510999.43402051303</v>
      </c>
      <c r="H2" s="32">
        <v>0.24980798168347801</v>
      </c>
    </row>
    <row r="3" spans="1:8" ht="14.25" x14ac:dyDescent="0.2">
      <c r="A3" s="32">
        <v>2</v>
      </c>
      <c r="B3" s="33">
        <v>13</v>
      </c>
      <c r="C3" s="32">
        <v>11983</v>
      </c>
      <c r="D3" s="32">
        <v>111978.20356590999</v>
      </c>
      <c r="E3" s="32">
        <v>87501.852895938297</v>
      </c>
      <c r="F3" s="32">
        <v>24476.350669971998</v>
      </c>
      <c r="G3" s="32">
        <v>87501.852895938297</v>
      </c>
      <c r="H3" s="32">
        <v>0.21858138361333199</v>
      </c>
    </row>
    <row r="4" spans="1:8" ht="14.25" x14ac:dyDescent="0.2">
      <c r="A4" s="32">
        <v>3</v>
      </c>
      <c r="B4" s="33">
        <v>14</v>
      </c>
      <c r="C4" s="32">
        <v>151952</v>
      </c>
      <c r="D4" s="32">
        <v>203724.79905709901</v>
      </c>
      <c r="E4" s="32">
        <v>148274.11475847301</v>
      </c>
      <c r="F4" s="32">
        <v>55450.684298625798</v>
      </c>
      <c r="G4" s="32">
        <v>148274.11475847301</v>
      </c>
      <c r="H4" s="32">
        <v>0.272184263061094</v>
      </c>
    </row>
    <row r="5" spans="1:8" ht="14.25" x14ac:dyDescent="0.2">
      <c r="A5" s="32">
        <v>4</v>
      </c>
      <c r="B5" s="33">
        <v>15</v>
      </c>
      <c r="C5" s="32">
        <v>3546</v>
      </c>
      <c r="D5" s="32">
        <v>52054.967194871802</v>
      </c>
      <c r="E5" s="32">
        <v>40640.407264957299</v>
      </c>
      <c r="F5" s="32">
        <v>11414.5599299145</v>
      </c>
      <c r="G5" s="32">
        <v>40640.407264957299</v>
      </c>
      <c r="H5" s="32">
        <v>0.21927897653231099</v>
      </c>
    </row>
    <row r="6" spans="1:8" ht="14.25" x14ac:dyDescent="0.2">
      <c r="A6" s="32">
        <v>5</v>
      </c>
      <c r="B6" s="33">
        <v>16</v>
      </c>
      <c r="C6" s="32">
        <v>5366</v>
      </c>
      <c r="D6" s="32">
        <v>219151.67362136801</v>
      </c>
      <c r="E6" s="32">
        <v>176298.51635811999</v>
      </c>
      <c r="F6" s="32">
        <v>42853.1572632479</v>
      </c>
      <c r="G6" s="32">
        <v>176298.51635811999</v>
      </c>
      <c r="H6" s="32">
        <v>0.19554109058407701</v>
      </c>
    </row>
    <row r="7" spans="1:8" ht="14.25" x14ac:dyDescent="0.2">
      <c r="A7" s="32">
        <v>6</v>
      </c>
      <c r="B7" s="33">
        <v>17</v>
      </c>
      <c r="C7" s="32">
        <v>18004</v>
      </c>
      <c r="D7" s="32">
        <v>264176.29718119698</v>
      </c>
      <c r="E7" s="32">
        <v>186543.631747009</v>
      </c>
      <c r="F7" s="32">
        <v>77632.665434188006</v>
      </c>
      <c r="G7" s="32">
        <v>186543.631747009</v>
      </c>
      <c r="H7" s="32">
        <v>0.29386688458631999</v>
      </c>
    </row>
    <row r="8" spans="1:8" ht="14.25" x14ac:dyDescent="0.2">
      <c r="A8" s="32">
        <v>7</v>
      </c>
      <c r="B8" s="33">
        <v>18</v>
      </c>
      <c r="C8" s="32">
        <v>93995</v>
      </c>
      <c r="D8" s="32">
        <v>204890.19471538501</v>
      </c>
      <c r="E8" s="32">
        <v>162051.801416239</v>
      </c>
      <c r="F8" s="32">
        <v>42838.393299145297</v>
      </c>
      <c r="G8" s="32">
        <v>162051.801416239</v>
      </c>
      <c r="H8" s="32">
        <v>0.209079762741466</v>
      </c>
    </row>
    <row r="9" spans="1:8" ht="14.25" x14ac:dyDescent="0.2">
      <c r="A9" s="32">
        <v>8</v>
      </c>
      <c r="B9" s="33">
        <v>19</v>
      </c>
      <c r="C9" s="32">
        <v>23355</v>
      </c>
      <c r="D9" s="32">
        <v>93692.113847863206</v>
      </c>
      <c r="E9" s="32">
        <v>76858.141908546997</v>
      </c>
      <c r="F9" s="32">
        <v>16833.971939316201</v>
      </c>
      <c r="G9" s="32">
        <v>76858.141908546997</v>
      </c>
      <c r="H9" s="32">
        <v>0.17967330704749801</v>
      </c>
    </row>
    <row r="10" spans="1:8" ht="14.25" x14ac:dyDescent="0.2">
      <c r="A10" s="32">
        <v>9</v>
      </c>
      <c r="B10" s="33">
        <v>21</v>
      </c>
      <c r="C10" s="32">
        <v>287612</v>
      </c>
      <c r="D10" s="32">
        <v>1133855.4398812</v>
      </c>
      <c r="E10" s="32">
        <v>1098315.1114316201</v>
      </c>
      <c r="F10" s="32">
        <v>35540.328449572597</v>
      </c>
      <c r="G10" s="32">
        <v>1098315.1114316201</v>
      </c>
      <c r="H10" s="35">
        <v>3.1344673403248403E-2</v>
      </c>
    </row>
    <row r="11" spans="1:8" ht="14.25" x14ac:dyDescent="0.2">
      <c r="A11" s="32">
        <v>10</v>
      </c>
      <c r="B11" s="33">
        <v>22</v>
      </c>
      <c r="C11" s="32">
        <v>36310.758000000002</v>
      </c>
      <c r="D11" s="32">
        <v>625089.27239145304</v>
      </c>
      <c r="E11" s="32">
        <v>593133.80652478605</v>
      </c>
      <c r="F11" s="32">
        <v>31955.465866666698</v>
      </c>
      <c r="G11" s="32">
        <v>593133.80652478605</v>
      </c>
      <c r="H11" s="32">
        <v>5.1121443413053802E-2</v>
      </c>
    </row>
    <row r="12" spans="1:8" ht="14.25" x14ac:dyDescent="0.2">
      <c r="A12" s="32">
        <v>11</v>
      </c>
      <c r="B12" s="33">
        <v>23</v>
      </c>
      <c r="C12" s="32">
        <v>261094.514</v>
      </c>
      <c r="D12" s="32">
        <v>2161615.5511863199</v>
      </c>
      <c r="E12" s="32">
        <v>1841276.21641966</v>
      </c>
      <c r="F12" s="32">
        <v>320339.33476666699</v>
      </c>
      <c r="G12" s="32">
        <v>1841276.21641966</v>
      </c>
      <c r="H12" s="32">
        <v>0.148194406998441</v>
      </c>
    </row>
    <row r="13" spans="1:8" ht="14.25" x14ac:dyDescent="0.2">
      <c r="A13" s="32">
        <v>12</v>
      </c>
      <c r="B13" s="33">
        <v>24</v>
      </c>
      <c r="C13" s="32">
        <v>25428</v>
      </c>
      <c r="D13" s="32">
        <v>617033.09365726495</v>
      </c>
      <c r="E13" s="32">
        <v>570412.19143418805</v>
      </c>
      <c r="F13" s="32">
        <v>46620.902223076897</v>
      </c>
      <c r="G13" s="32">
        <v>570412.19143418805</v>
      </c>
      <c r="H13" s="32">
        <v>7.5556566904291203E-2</v>
      </c>
    </row>
    <row r="14" spans="1:8" ht="14.25" x14ac:dyDescent="0.2">
      <c r="A14" s="32">
        <v>13</v>
      </c>
      <c r="B14" s="33">
        <v>25</v>
      </c>
      <c r="C14" s="32">
        <v>97766</v>
      </c>
      <c r="D14" s="32">
        <v>1320280.7457999999</v>
      </c>
      <c r="E14" s="32">
        <v>1227424.5715999999</v>
      </c>
      <c r="F14" s="32">
        <v>92856.174199999994</v>
      </c>
      <c r="G14" s="32">
        <v>1227424.5715999999</v>
      </c>
      <c r="H14" s="32">
        <v>7.0330628160251998E-2</v>
      </c>
    </row>
    <row r="15" spans="1:8" ht="14.25" x14ac:dyDescent="0.2">
      <c r="A15" s="32">
        <v>14</v>
      </c>
      <c r="B15" s="33">
        <v>26</v>
      </c>
      <c r="C15" s="32">
        <v>78818</v>
      </c>
      <c r="D15" s="32">
        <v>546173.28405172797</v>
      </c>
      <c r="E15" s="32">
        <v>518598.39721379598</v>
      </c>
      <c r="F15" s="32">
        <v>27574.886837932099</v>
      </c>
      <c r="G15" s="32">
        <v>518598.39721379598</v>
      </c>
      <c r="H15" s="32">
        <v>5.04874325477268E-2</v>
      </c>
    </row>
    <row r="16" spans="1:8" ht="14.25" x14ac:dyDescent="0.2">
      <c r="A16" s="32">
        <v>15</v>
      </c>
      <c r="B16" s="33">
        <v>27</v>
      </c>
      <c r="C16" s="32">
        <v>188781.12299999999</v>
      </c>
      <c r="D16" s="32">
        <v>1502962.0134999999</v>
      </c>
      <c r="E16" s="32">
        <v>1328425.2045</v>
      </c>
      <c r="F16" s="32">
        <v>174536.80900000001</v>
      </c>
      <c r="G16" s="32">
        <v>1328425.2045</v>
      </c>
      <c r="H16" s="32">
        <v>0.11612855643207499</v>
      </c>
    </row>
    <row r="17" spans="1:8" ht="14.25" x14ac:dyDescent="0.2">
      <c r="A17" s="32">
        <v>16</v>
      </c>
      <c r="B17" s="33">
        <v>29</v>
      </c>
      <c r="C17" s="32">
        <v>220955</v>
      </c>
      <c r="D17" s="32">
        <v>3086814.6874794899</v>
      </c>
      <c r="E17" s="32">
        <v>2812861.1244025598</v>
      </c>
      <c r="F17" s="32">
        <v>273953.56307692302</v>
      </c>
      <c r="G17" s="32">
        <v>2812861.1244025598</v>
      </c>
      <c r="H17" s="32">
        <v>8.8749598149870698E-2</v>
      </c>
    </row>
    <row r="18" spans="1:8" ht="14.25" x14ac:dyDescent="0.2">
      <c r="A18" s="32">
        <v>17</v>
      </c>
      <c r="B18" s="33">
        <v>31</v>
      </c>
      <c r="C18" s="32">
        <v>37091.612000000001</v>
      </c>
      <c r="D18" s="32">
        <v>335061.83821494598</v>
      </c>
      <c r="E18" s="32">
        <v>284741.96031665098</v>
      </c>
      <c r="F18" s="32">
        <v>50319.877898294697</v>
      </c>
      <c r="G18" s="32">
        <v>284741.96031665098</v>
      </c>
      <c r="H18" s="32">
        <v>0.150180868601377</v>
      </c>
    </row>
    <row r="19" spans="1:8" ht="14.25" x14ac:dyDescent="0.2">
      <c r="A19" s="32">
        <v>18</v>
      </c>
      <c r="B19" s="33">
        <v>32</v>
      </c>
      <c r="C19" s="32">
        <v>26178.219000000001</v>
      </c>
      <c r="D19" s="32">
        <v>402803.38531601999</v>
      </c>
      <c r="E19" s="32">
        <v>380016.82973509002</v>
      </c>
      <c r="F19" s="32">
        <v>22786.5555809303</v>
      </c>
      <c r="G19" s="32">
        <v>380016.82973509002</v>
      </c>
      <c r="H19" s="32">
        <v>5.6569920739501997E-2</v>
      </c>
    </row>
    <row r="20" spans="1:8" ht="14.25" x14ac:dyDescent="0.2">
      <c r="A20" s="32">
        <v>19</v>
      </c>
      <c r="B20" s="33">
        <v>33</v>
      </c>
      <c r="C20" s="32">
        <v>35886.228999999999</v>
      </c>
      <c r="D20" s="32">
        <v>580666.97130497696</v>
      </c>
      <c r="E20" s="32">
        <v>471552.24859045597</v>
      </c>
      <c r="F20" s="32">
        <v>109114.72271452101</v>
      </c>
      <c r="G20" s="32">
        <v>471552.24859045597</v>
      </c>
      <c r="H20" s="32">
        <v>0.187912741910048</v>
      </c>
    </row>
    <row r="21" spans="1:8" ht="14.25" x14ac:dyDescent="0.2">
      <c r="A21" s="32">
        <v>20</v>
      </c>
      <c r="B21" s="33">
        <v>34</v>
      </c>
      <c r="C21" s="32">
        <v>51025.959000000003</v>
      </c>
      <c r="D21" s="32">
        <v>251893.29514963299</v>
      </c>
      <c r="E21" s="32">
        <v>192142.394315518</v>
      </c>
      <c r="F21" s="32">
        <v>59750.900834114698</v>
      </c>
      <c r="G21" s="32">
        <v>192142.394315518</v>
      </c>
      <c r="H21" s="32">
        <v>0.237207190443956</v>
      </c>
    </row>
    <row r="22" spans="1:8" ht="14.25" x14ac:dyDescent="0.2">
      <c r="A22" s="32">
        <v>21</v>
      </c>
      <c r="B22" s="33">
        <v>35</v>
      </c>
      <c r="C22" s="32">
        <v>36512.053</v>
      </c>
      <c r="D22" s="32">
        <v>1061137.8844177001</v>
      </c>
      <c r="E22" s="32">
        <v>995720.97760531004</v>
      </c>
      <c r="F22" s="32">
        <v>65416.906812389403</v>
      </c>
      <c r="G22" s="32">
        <v>995720.97760531004</v>
      </c>
      <c r="H22" s="32">
        <v>6.1647885513282798E-2</v>
      </c>
    </row>
    <row r="23" spans="1:8" ht="14.25" x14ac:dyDescent="0.2">
      <c r="A23" s="32">
        <v>22</v>
      </c>
      <c r="B23" s="33">
        <v>36</v>
      </c>
      <c r="C23" s="32">
        <v>146460.878</v>
      </c>
      <c r="D23" s="32">
        <v>741179.69773451297</v>
      </c>
      <c r="E23" s="32">
        <v>641017.104647281</v>
      </c>
      <c r="F23" s="32">
        <v>100162.593087232</v>
      </c>
      <c r="G23" s="32">
        <v>641017.104647281</v>
      </c>
      <c r="H23" s="32">
        <v>0.13513941813758401</v>
      </c>
    </row>
    <row r="24" spans="1:8" ht="14.25" x14ac:dyDescent="0.2">
      <c r="A24" s="32">
        <v>23</v>
      </c>
      <c r="B24" s="33">
        <v>37</v>
      </c>
      <c r="C24" s="32">
        <v>152462.57199999999</v>
      </c>
      <c r="D24" s="32">
        <v>1222743.5364628299</v>
      </c>
      <c r="E24" s="32">
        <v>1106275.44076841</v>
      </c>
      <c r="F24" s="32">
        <v>116468.095694423</v>
      </c>
      <c r="G24" s="32">
        <v>1106275.44076841</v>
      </c>
      <c r="H24" s="32">
        <v>9.5251450710051394E-2</v>
      </c>
    </row>
    <row r="25" spans="1:8" ht="14.25" x14ac:dyDescent="0.2">
      <c r="A25" s="32">
        <v>24</v>
      </c>
      <c r="B25" s="33">
        <v>38</v>
      </c>
      <c r="C25" s="32">
        <v>342538.94199999998</v>
      </c>
      <c r="D25" s="32">
        <v>1486321.3577203499</v>
      </c>
      <c r="E25" s="32">
        <v>1527151.4589460201</v>
      </c>
      <c r="F25" s="32">
        <v>-40830.101225663697</v>
      </c>
      <c r="G25" s="32">
        <v>1527151.4589460201</v>
      </c>
      <c r="H25" s="32">
        <v>-2.7470574256086101E-2</v>
      </c>
    </row>
    <row r="26" spans="1:8" ht="14.25" x14ac:dyDescent="0.2">
      <c r="A26" s="32">
        <v>25</v>
      </c>
      <c r="B26" s="33">
        <v>39</v>
      </c>
      <c r="C26" s="32">
        <v>67328.853000000003</v>
      </c>
      <c r="D26" s="32">
        <v>108396.31039120301</v>
      </c>
      <c r="E26" s="32">
        <v>83131.976033057697</v>
      </c>
      <c r="F26" s="32">
        <v>25264.334358145701</v>
      </c>
      <c r="G26" s="32">
        <v>83131.976033057697</v>
      </c>
      <c r="H26" s="32">
        <v>0.233073748238907</v>
      </c>
    </row>
    <row r="27" spans="1:8" ht="14.25" x14ac:dyDescent="0.2">
      <c r="A27" s="32">
        <v>26</v>
      </c>
      <c r="B27" s="33">
        <v>42</v>
      </c>
      <c r="C27" s="32">
        <v>11750.091</v>
      </c>
      <c r="D27" s="32">
        <v>209950.73209999999</v>
      </c>
      <c r="E27" s="32">
        <v>193151.04250000001</v>
      </c>
      <c r="F27" s="32">
        <v>16799.689600000002</v>
      </c>
      <c r="G27" s="32">
        <v>193151.04250000001</v>
      </c>
      <c r="H27" s="32">
        <v>8.0017294686061294E-2</v>
      </c>
    </row>
    <row r="28" spans="1:8" ht="14.25" x14ac:dyDescent="0.2">
      <c r="A28" s="32">
        <v>27</v>
      </c>
      <c r="B28" s="33">
        <v>75</v>
      </c>
      <c r="C28" s="32">
        <v>1037</v>
      </c>
      <c r="D28" s="32">
        <v>304185.47008547001</v>
      </c>
      <c r="E28" s="32">
        <v>285224.047008547</v>
      </c>
      <c r="F28" s="32">
        <v>18961.4230769231</v>
      </c>
      <c r="G28" s="32">
        <v>285224.047008547</v>
      </c>
      <c r="H28" s="32">
        <v>6.23350716639927E-2</v>
      </c>
    </row>
    <row r="29" spans="1:8" ht="14.25" x14ac:dyDescent="0.2">
      <c r="A29" s="32">
        <v>28</v>
      </c>
      <c r="B29" s="33">
        <v>76</v>
      </c>
      <c r="C29" s="32">
        <v>2662</v>
      </c>
      <c r="D29" s="32">
        <v>565196.92952906003</v>
      </c>
      <c r="E29" s="32">
        <v>550672.60195470101</v>
      </c>
      <c r="F29" s="32">
        <v>14524.327574359</v>
      </c>
      <c r="G29" s="32">
        <v>550672.60195470101</v>
      </c>
      <c r="H29" s="32">
        <v>2.56978175491171E-2</v>
      </c>
    </row>
    <row r="30" spans="1:8" ht="14.25" x14ac:dyDescent="0.2">
      <c r="A30" s="32">
        <v>29</v>
      </c>
      <c r="B30" s="33">
        <v>99</v>
      </c>
      <c r="C30" s="32">
        <v>33</v>
      </c>
      <c r="D30" s="32">
        <v>41359.394902049797</v>
      </c>
      <c r="E30" s="32">
        <v>37687.008093185097</v>
      </c>
      <c r="F30" s="32">
        <v>3672.38680886468</v>
      </c>
      <c r="G30" s="32">
        <v>37687.008093185097</v>
      </c>
      <c r="H30" s="32">
        <v>8.8792082610538406E-2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6">
        <v>70</v>
      </c>
      <c r="C32" s="37">
        <v>77</v>
      </c>
      <c r="D32" s="37">
        <v>142739.44</v>
      </c>
      <c r="E32" s="37">
        <v>141223.4</v>
      </c>
      <c r="F32" s="32"/>
      <c r="G32" s="32"/>
      <c r="H32" s="32"/>
    </row>
    <row r="33" spans="1:8" ht="14.25" x14ac:dyDescent="0.2">
      <c r="A33" s="32"/>
      <c r="B33" s="36">
        <v>71</v>
      </c>
      <c r="C33" s="37">
        <v>295</v>
      </c>
      <c r="D33" s="37">
        <v>865196.65</v>
      </c>
      <c r="E33" s="37">
        <v>994526.14</v>
      </c>
      <c r="F33" s="32"/>
      <c r="G33" s="32"/>
      <c r="H33" s="32"/>
    </row>
    <row r="34" spans="1:8" ht="14.25" x14ac:dyDescent="0.2">
      <c r="A34" s="32"/>
      <c r="B34" s="36">
        <v>72</v>
      </c>
      <c r="C34" s="37">
        <v>158</v>
      </c>
      <c r="D34" s="37">
        <v>502262.37</v>
      </c>
      <c r="E34" s="37">
        <v>542104.76</v>
      </c>
      <c r="F34" s="32"/>
      <c r="G34" s="32"/>
      <c r="H34" s="32"/>
    </row>
    <row r="35" spans="1:8" ht="14.25" x14ac:dyDescent="0.2">
      <c r="A35" s="32"/>
      <c r="B35" s="36">
        <v>73</v>
      </c>
      <c r="C35" s="37">
        <v>254</v>
      </c>
      <c r="D35" s="37">
        <v>668231.04</v>
      </c>
      <c r="E35" s="37">
        <v>821742.18</v>
      </c>
      <c r="F35" s="32"/>
      <c r="G35" s="32"/>
      <c r="H35" s="32"/>
    </row>
    <row r="36" spans="1:8" ht="14.25" x14ac:dyDescent="0.2">
      <c r="A36" s="32"/>
      <c r="B36" s="36">
        <v>77</v>
      </c>
      <c r="C36" s="37">
        <v>354</v>
      </c>
      <c r="D36" s="37">
        <v>620882.04</v>
      </c>
      <c r="E36" s="37">
        <v>732330.49</v>
      </c>
      <c r="F36" s="32"/>
      <c r="G36" s="32"/>
      <c r="H36" s="32"/>
    </row>
    <row r="37" spans="1:8" ht="14.25" x14ac:dyDescent="0.2">
      <c r="A37" s="32"/>
      <c r="B37" s="36">
        <v>78</v>
      </c>
      <c r="C37" s="37">
        <v>155</v>
      </c>
      <c r="D37" s="37">
        <v>202857.37</v>
      </c>
      <c r="E37" s="37">
        <v>177793.38</v>
      </c>
      <c r="F37" s="32"/>
      <c r="G37" s="32"/>
      <c r="H37" s="32"/>
    </row>
    <row r="38" spans="1:8" ht="14.25" x14ac:dyDescent="0.2">
      <c r="A38" s="32"/>
      <c r="B38" s="36">
        <v>74</v>
      </c>
      <c r="C38" s="37">
        <v>0</v>
      </c>
      <c r="D38" s="37">
        <v>0</v>
      </c>
      <c r="E38" s="37">
        <v>0</v>
      </c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2015-10-05T01:33:14Z</dcterms:modified>
</cp:coreProperties>
</file>