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<sst xmlns="http://schemas.openxmlformats.org/spreadsheetml/2006/main" count="117" uniqueCount="75">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</sst>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15335285.721900003</v>
      </c>
      <c r="F3" s="25">
        <f>RA!I7</f>
        <v>1579173.3333999999</v>
      </c>
      <c r="G3" s="16">
        <f>SUM(G4:G40)</f>
        <v>13756112.388499996</v>
      </c>
      <c r="H3" s="27">
        <f>RA!J7</f>
        <v>10.2976453261958</v>
      </c>
      <c r="I3" s="20">
        <f>SUM(I4:I40)</f>
        <v>15335290.735349575</v>
      </c>
      <c r="J3" s="21">
        <f>SUM(J4:J40)</f>
        <v>13756112.408001816</v>
      </c>
      <c r="K3" s="22">
        <f>E3-I3</f>
        <v>-5.0134495720267296</v>
      </c>
      <c r="L3" s="22">
        <f>G3-J3</f>
        <v>-1.9501820206642151E-2</v>
      </c>
    </row>
    <row r="4" spans="1:13" x14ac:dyDescent="0.15">
      <c r="A4" s="43">
        <f>RA!A8</f>
        <v>42287</v>
      </c>
      <c r="B4" s="12">
        <v>12</v>
      </c>
      <c r="C4" s="40" t="s">
        <v>6</v>
      </c>
      <c r="D4" s="40"/>
      <c r="E4" s="15">
        <f>VLOOKUP(C4,RA!B8:D36,3,0)</f>
        <v>552701.2807</v>
      </c>
      <c r="F4" s="25">
        <f>VLOOKUP(C4,RA!B8:I39,8,0)</f>
        <v>139501.22459999999</v>
      </c>
      <c r="G4" s="16">
        <f t="shared" ref="G4:G40" si="0">E4-F4</f>
        <v>413200.05610000005</v>
      </c>
      <c r="H4" s="27">
        <f>RA!J8</f>
        <v>25.239895305348401</v>
      </c>
      <c r="I4" s="20">
        <f>VLOOKUP(B4,RMS!B:D,3,FALSE)</f>
        <v>552702.06953675195</v>
      </c>
      <c r="J4" s="21">
        <f>VLOOKUP(B4,RMS!B:E,4,FALSE)</f>
        <v>413200.06808119698</v>
      </c>
      <c r="K4" s="22">
        <f t="shared" ref="K4:K40" si="1">E4-I4</f>
        <v>-0.78883675194811076</v>
      </c>
      <c r="L4" s="22">
        <f t="shared" ref="L4:L40" si="2">G4-J4</f>
        <v>-1.1981196934357285E-2</v>
      </c>
    </row>
    <row r="5" spans="1:13" x14ac:dyDescent="0.15">
      <c r="A5" s="43"/>
      <c r="B5" s="12">
        <v>13</v>
      </c>
      <c r="C5" s="40" t="s">
        <v>7</v>
      </c>
      <c r="D5" s="40"/>
      <c r="E5" s="15">
        <f>VLOOKUP(C5,RA!B8:D37,3,0)</f>
        <v>74341.325800000006</v>
      </c>
      <c r="F5" s="25">
        <f>VLOOKUP(C5,RA!B9:I40,8,0)</f>
        <v>15619.6736</v>
      </c>
      <c r="G5" s="16">
        <f t="shared" si="0"/>
        <v>58721.652200000004</v>
      </c>
      <c r="H5" s="27">
        <f>RA!J9</f>
        <v>21.010754693858299</v>
      </c>
      <c r="I5" s="20">
        <f>VLOOKUP(B5,RMS!B:D,3,FALSE)</f>
        <v>74341.3594148173</v>
      </c>
      <c r="J5" s="21">
        <f>VLOOKUP(B5,RMS!B:E,4,FALSE)</f>
        <v>58721.654039475099</v>
      </c>
      <c r="K5" s="22">
        <f t="shared" si="1"/>
        <v>-3.3614817293710075E-2</v>
      </c>
      <c r="L5" s="22">
        <f t="shared" si="2"/>
        <v>-1.8394750950392336E-3</v>
      </c>
      <c r="M5" s="34"/>
    </row>
    <row r="6" spans="1:13" x14ac:dyDescent="0.15">
      <c r="A6" s="43"/>
      <c r="B6" s="12">
        <v>14</v>
      </c>
      <c r="C6" s="40" t="s">
        <v>8</v>
      </c>
      <c r="D6" s="40"/>
      <c r="E6" s="15">
        <f>VLOOKUP(C6,RA!B10:D38,3,0)</f>
        <v>99425.393299999996</v>
      </c>
      <c r="F6" s="25">
        <f>VLOOKUP(C6,RA!B10:I41,8,0)</f>
        <v>28552.649099999999</v>
      </c>
      <c r="G6" s="16">
        <f t="shared" si="0"/>
        <v>70872.744200000001</v>
      </c>
      <c r="H6" s="27">
        <f>RA!J10</f>
        <v>28.717662714038301</v>
      </c>
      <c r="I6" s="20">
        <f>VLOOKUP(B6,RMS!B:D,3,FALSE)</f>
        <v>99427.307964798398</v>
      </c>
      <c r="J6" s="21">
        <f>VLOOKUP(B6,RMS!B:E,4,FALSE)</f>
        <v>70872.745366058502</v>
      </c>
      <c r="K6" s="22">
        <f>E6-I6</f>
        <v>-1.9146647984016454</v>
      </c>
      <c r="L6" s="22">
        <f t="shared" si="2"/>
        <v>-1.1660585005301982E-3</v>
      </c>
      <c r="M6" s="34"/>
    </row>
    <row r="7" spans="1:13" x14ac:dyDescent="0.15">
      <c r="A7" s="43"/>
      <c r="B7" s="12">
        <v>15</v>
      </c>
      <c r="C7" s="40" t="s">
        <v>9</v>
      </c>
      <c r="D7" s="40"/>
      <c r="E7" s="15">
        <f>VLOOKUP(C7,RA!B10:D39,3,0)</f>
        <v>44930.473400000003</v>
      </c>
      <c r="F7" s="25">
        <f>VLOOKUP(C7,RA!B11:I42,8,0)</f>
        <v>9893.9657999999999</v>
      </c>
      <c r="G7" s="16">
        <f t="shared" si="0"/>
        <v>35036.507600000004</v>
      </c>
      <c r="H7" s="27">
        <f>RA!J11</f>
        <v>22.020613297165902</v>
      </c>
      <c r="I7" s="20">
        <f>VLOOKUP(B7,RMS!B:D,3,FALSE)</f>
        <v>44930.510857264999</v>
      </c>
      <c r="J7" s="21">
        <f>VLOOKUP(B7,RMS!B:E,4,FALSE)</f>
        <v>35036.507247863199</v>
      </c>
      <c r="K7" s="22">
        <f t="shared" si="1"/>
        <v>-3.7457264996191952E-2</v>
      </c>
      <c r="L7" s="22">
        <f t="shared" si="2"/>
        <v>3.5213680530432612E-4</v>
      </c>
      <c r="M7" s="34"/>
    </row>
    <row r="8" spans="1:13" x14ac:dyDescent="0.15">
      <c r="A8" s="43"/>
      <c r="B8" s="12">
        <v>16</v>
      </c>
      <c r="C8" s="40" t="s">
        <v>10</v>
      </c>
      <c r="D8" s="40"/>
      <c r="E8" s="15">
        <f>VLOOKUP(C8,RA!B12:D39,3,0)</f>
        <v>217736.6753</v>
      </c>
      <c r="F8" s="25">
        <f>VLOOKUP(C8,RA!B12:I43,8,0)</f>
        <v>39136.643199999999</v>
      </c>
      <c r="G8" s="16">
        <f t="shared" si="0"/>
        <v>178600.03210000001</v>
      </c>
      <c r="H8" s="27">
        <f>RA!J12</f>
        <v>17.9742999869347</v>
      </c>
      <c r="I8" s="20">
        <f>VLOOKUP(B8,RMS!B:D,3,FALSE)</f>
        <v>217736.67497265001</v>
      </c>
      <c r="J8" s="21">
        <f>VLOOKUP(B8,RMS!B:E,4,FALSE)</f>
        <v>178600.03344017101</v>
      </c>
      <c r="K8" s="22">
        <f t="shared" si="1"/>
        <v>3.2734998967498541E-4</v>
      </c>
      <c r="L8" s="22">
        <f t="shared" si="2"/>
        <v>-1.3401710020843893E-3</v>
      </c>
      <c r="M8" s="34"/>
    </row>
    <row r="9" spans="1:13" x14ac:dyDescent="0.15">
      <c r="A9" s="43"/>
      <c r="B9" s="12">
        <v>17</v>
      </c>
      <c r="C9" s="40" t="s">
        <v>11</v>
      </c>
      <c r="D9" s="40"/>
      <c r="E9" s="15">
        <f>VLOOKUP(C9,RA!B12:D40,3,0)</f>
        <v>242544.2144</v>
      </c>
      <c r="F9" s="25">
        <f>VLOOKUP(C9,RA!B13:I44,8,0)</f>
        <v>67341.1538</v>
      </c>
      <c r="G9" s="16">
        <f t="shared" si="0"/>
        <v>175203.0606</v>
      </c>
      <c r="H9" s="27">
        <f>RA!J13</f>
        <v>27.7644857316374</v>
      </c>
      <c r="I9" s="20">
        <f>VLOOKUP(B9,RMS!B:D,3,FALSE)</f>
        <v>242544.46147094</v>
      </c>
      <c r="J9" s="21">
        <f>VLOOKUP(B9,RMS!B:E,4,FALSE)</f>
        <v>175203.05808461501</v>
      </c>
      <c r="K9" s="22">
        <f t="shared" si="1"/>
        <v>-0.24707094000768848</v>
      </c>
      <c r="L9" s="22">
        <f t="shared" si="2"/>
        <v>2.5153849855996668E-3</v>
      </c>
      <c r="M9" s="34"/>
    </row>
    <row r="10" spans="1:13" x14ac:dyDescent="0.15">
      <c r="A10" s="43"/>
      <c r="B10" s="12">
        <v>18</v>
      </c>
      <c r="C10" s="40" t="s">
        <v>12</v>
      </c>
      <c r="D10" s="40"/>
      <c r="E10" s="15">
        <f>VLOOKUP(C10,RA!B14:D41,3,0)</f>
        <v>148325.2095</v>
      </c>
      <c r="F10" s="25">
        <f>VLOOKUP(C10,RA!B14:I45,8,0)</f>
        <v>30734.020799999998</v>
      </c>
      <c r="G10" s="16">
        <f t="shared" si="0"/>
        <v>117591.1887</v>
      </c>
      <c r="H10" s="27">
        <f>RA!J14</f>
        <v>20.7206994034281</v>
      </c>
      <c r="I10" s="20">
        <f>VLOOKUP(B10,RMS!B:D,3,FALSE)</f>
        <v>148325.20182136699</v>
      </c>
      <c r="J10" s="21">
        <f>VLOOKUP(B10,RMS!B:E,4,FALSE)</f>
        <v>117591.189781197</v>
      </c>
      <c r="K10" s="22">
        <f t="shared" si="1"/>
        <v>7.6786330027971417E-3</v>
      </c>
      <c r="L10" s="22">
        <f t="shared" si="2"/>
        <v>-1.0811969987116754E-3</v>
      </c>
      <c r="M10" s="34"/>
    </row>
    <row r="11" spans="1:13" x14ac:dyDescent="0.15">
      <c r="A11" s="43"/>
      <c r="B11" s="12">
        <v>19</v>
      </c>
      <c r="C11" s="40" t="s">
        <v>13</v>
      </c>
      <c r="D11" s="40"/>
      <c r="E11" s="15">
        <f>VLOOKUP(C11,RA!B14:D42,3,0)</f>
        <v>85000.650099999999</v>
      </c>
      <c r="F11" s="25">
        <f>VLOOKUP(C11,RA!B15:I46,8,0)</f>
        <v>12672.943799999999</v>
      </c>
      <c r="G11" s="16">
        <f t="shared" si="0"/>
        <v>72327.706300000005</v>
      </c>
      <c r="H11" s="27">
        <f>RA!J15</f>
        <v>14.9092316177474</v>
      </c>
      <c r="I11" s="20">
        <f>VLOOKUP(B11,RMS!B:D,3,FALSE)</f>
        <v>85000.737625641006</v>
      </c>
      <c r="J11" s="21">
        <f>VLOOKUP(B11,RMS!B:E,4,FALSE)</f>
        <v>72327.707514529902</v>
      </c>
      <c r="K11" s="22">
        <f t="shared" si="1"/>
        <v>-8.752564100723248E-2</v>
      </c>
      <c r="L11" s="22">
        <f t="shared" si="2"/>
        <v>-1.214529896969907E-3</v>
      </c>
      <c r="M11" s="34"/>
    </row>
    <row r="12" spans="1:13" x14ac:dyDescent="0.15">
      <c r="A12" s="43"/>
      <c r="B12" s="12">
        <v>21</v>
      </c>
      <c r="C12" s="40" t="s">
        <v>14</v>
      </c>
      <c r="D12" s="40"/>
      <c r="E12" s="15">
        <f>VLOOKUP(C12,RA!B16:D43,3,0)</f>
        <v>790681.88399999996</v>
      </c>
      <c r="F12" s="25">
        <f>VLOOKUP(C12,RA!B16:I47,8,0)</f>
        <v>-19380.587899999999</v>
      </c>
      <c r="G12" s="16">
        <f t="shared" si="0"/>
        <v>810062.4719</v>
      </c>
      <c r="H12" s="27">
        <f>RA!J16</f>
        <v>-2.4511233015678902</v>
      </c>
      <c r="I12" s="20">
        <f>VLOOKUP(B12,RMS!B:D,3,FALSE)</f>
        <v>790681.51738205098</v>
      </c>
      <c r="J12" s="21">
        <f>VLOOKUP(B12,RMS!B:E,4,FALSE)</f>
        <v>810062.47162393201</v>
      </c>
      <c r="K12" s="22">
        <f t="shared" si="1"/>
        <v>0.36661794898100197</v>
      </c>
      <c r="L12" s="22">
        <f t="shared" si="2"/>
        <v>2.7606799267232418E-4</v>
      </c>
      <c r="M12" s="34"/>
    </row>
    <row r="13" spans="1:13" x14ac:dyDescent="0.15">
      <c r="A13" s="43"/>
      <c r="B13" s="12">
        <v>22</v>
      </c>
      <c r="C13" s="40" t="s">
        <v>15</v>
      </c>
      <c r="D13" s="40"/>
      <c r="E13" s="15">
        <f>VLOOKUP(C13,RA!B16:D44,3,0)</f>
        <v>390988.32909999997</v>
      </c>
      <c r="F13" s="25">
        <f>VLOOKUP(C13,RA!B17:I48,8,0)</f>
        <v>-391.01549999999997</v>
      </c>
      <c r="G13" s="16">
        <f t="shared" si="0"/>
        <v>391379.34459999995</v>
      </c>
      <c r="H13" s="27">
        <f>RA!J17</f>
        <v>-0.100006949286712</v>
      </c>
      <c r="I13" s="20">
        <f>VLOOKUP(B13,RMS!B:D,3,FALSE)</f>
        <v>390988.30118717899</v>
      </c>
      <c r="J13" s="21">
        <f>VLOOKUP(B13,RMS!B:E,4,FALSE)</f>
        <v>391379.34927863203</v>
      </c>
      <c r="K13" s="22">
        <f t="shared" si="1"/>
        <v>2.7912820980418473E-2</v>
      </c>
      <c r="L13" s="22">
        <f t="shared" si="2"/>
        <v>-4.6786320745013654E-3</v>
      </c>
      <c r="M13" s="34"/>
    </row>
    <row r="14" spans="1:13" x14ac:dyDescent="0.15">
      <c r="A14" s="43"/>
      <c r="B14" s="12">
        <v>23</v>
      </c>
      <c r="C14" s="40" t="s">
        <v>16</v>
      </c>
      <c r="D14" s="40"/>
      <c r="E14" s="15">
        <f>VLOOKUP(C14,RA!B18:D45,3,0)</f>
        <v>1377466.0659</v>
      </c>
      <c r="F14" s="25">
        <f>VLOOKUP(C14,RA!B18:I49,8,0)</f>
        <v>206445.5128</v>
      </c>
      <c r="G14" s="16">
        <f t="shared" si="0"/>
        <v>1171020.5531000001</v>
      </c>
      <c r="H14" s="27">
        <f>RA!J18</f>
        <v>14.9873392826642</v>
      </c>
      <c r="I14" s="20">
        <f>VLOOKUP(B14,RMS!B:D,3,FALSE)</f>
        <v>1377466.1327504299</v>
      </c>
      <c r="J14" s="21">
        <f>VLOOKUP(B14,RMS!B:E,4,FALSE)</f>
        <v>1171020.5497974399</v>
      </c>
      <c r="K14" s="22">
        <f t="shared" si="1"/>
        <v>-6.6850429866462946E-2</v>
      </c>
      <c r="L14" s="22">
        <f t="shared" si="2"/>
        <v>3.3025601878762245E-3</v>
      </c>
      <c r="M14" s="34"/>
    </row>
    <row r="15" spans="1:13" x14ac:dyDescent="0.15">
      <c r="A15" s="43"/>
      <c r="B15" s="12">
        <v>24</v>
      </c>
      <c r="C15" s="40" t="s">
        <v>17</v>
      </c>
      <c r="D15" s="40"/>
      <c r="E15" s="15">
        <f>VLOOKUP(C15,RA!B18:D46,3,0)</f>
        <v>474536.9412</v>
      </c>
      <c r="F15" s="25">
        <f>VLOOKUP(C15,RA!B19:I50,8,0)</f>
        <v>34719.0288</v>
      </c>
      <c r="G15" s="16">
        <f t="shared" si="0"/>
        <v>439817.91240000003</v>
      </c>
      <c r="H15" s="27">
        <f>RA!J19</f>
        <v>7.3164016930279798</v>
      </c>
      <c r="I15" s="20">
        <f>VLOOKUP(B15,RMS!B:D,3,FALSE)</f>
        <v>474536.97745982901</v>
      </c>
      <c r="J15" s="21">
        <f>VLOOKUP(B15,RMS!B:E,4,FALSE)</f>
        <v>439817.91045897402</v>
      </c>
      <c r="K15" s="22">
        <f t="shared" si="1"/>
        <v>-3.6259829008486122E-2</v>
      </c>
      <c r="L15" s="22">
        <f t="shared" si="2"/>
        <v>1.9410260138101876E-3</v>
      </c>
      <c r="M15" s="34"/>
    </row>
    <row r="16" spans="1:13" x14ac:dyDescent="0.15">
      <c r="A16" s="43"/>
      <c r="B16" s="12">
        <v>25</v>
      </c>
      <c r="C16" s="40" t="s">
        <v>18</v>
      </c>
      <c r="D16" s="40"/>
      <c r="E16" s="15">
        <f>VLOOKUP(C16,RA!B20:D47,3,0)</f>
        <v>1003996.5111</v>
      </c>
      <c r="F16" s="25">
        <f>VLOOKUP(C16,RA!B20:I51,8,0)</f>
        <v>73466.550300000003</v>
      </c>
      <c r="G16" s="16">
        <f t="shared" si="0"/>
        <v>930529.9608</v>
      </c>
      <c r="H16" s="27">
        <f>RA!J20</f>
        <v>7.3174109160507399</v>
      </c>
      <c r="I16" s="20">
        <f>VLOOKUP(B16,RMS!B:D,3,FALSE)</f>
        <v>1003996.5839</v>
      </c>
      <c r="J16" s="21">
        <f>VLOOKUP(B16,RMS!B:E,4,FALSE)</f>
        <v>930529.9608</v>
      </c>
      <c r="K16" s="22">
        <f t="shared" si="1"/>
        <v>-7.27999999653548E-2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0" t="s">
        <v>19</v>
      </c>
      <c r="D17" s="40"/>
      <c r="E17" s="15">
        <f>VLOOKUP(C17,RA!B20:D48,3,0)</f>
        <v>344443.49170000001</v>
      </c>
      <c r="F17" s="25">
        <f>VLOOKUP(C17,RA!B21:I52,8,0)</f>
        <v>35092.856299999999</v>
      </c>
      <c r="G17" s="16">
        <f t="shared" si="0"/>
        <v>309350.63540000003</v>
      </c>
      <c r="H17" s="27">
        <f>RA!J21</f>
        <v>10.188276784328</v>
      </c>
      <c r="I17" s="20">
        <f>VLOOKUP(B17,RMS!B:D,3,FALSE)</f>
        <v>344442.98571810703</v>
      </c>
      <c r="J17" s="21">
        <f>VLOOKUP(B17,RMS!B:E,4,FALSE)</f>
        <v>309350.63546358101</v>
      </c>
      <c r="K17" s="22">
        <f t="shared" si="1"/>
        <v>0.50598189298762009</v>
      </c>
      <c r="L17" s="22">
        <f t="shared" si="2"/>
        <v>-6.3580984715372324E-5</v>
      </c>
      <c r="M17" s="34"/>
    </row>
    <row r="18" spans="1:13" x14ac:dyDescent="0.15">
      <c r="A18" s="43"/>
      <c r="B18" s="12">
        <v>27</v>
      </c>
      <c r="C18" s="40" t="s">
        <v>20</v>
      </c>
      <c r="D18" s="40"/>
      <c r="E18" s="15">
        <f>VLOOKUP(C18,RA!B22:D49,3,0)</f>
        <v>1058174.7985</v>
      </c>
      <c r="F18" s="25">
        <f>VLOOKUP(C18,RA!B22:I53,8,0)</f>
        <v>128653.1675</v>
      </c>
      <c r="G18" s="16">
        <f t="shared" si="0"/>
        <v>929521.63100000005</v>
      </c>
      <c r="H18" s="27">
        <f>RA!J22</f>
        <v>12.158026035242001</v>
      </c>
      <c r="I18" s="20">
        <f>VLOOKUP(B18,RMS!B:D,3,FALSE)</f>
        <v>1058176.1518000001</v>
      </c>
      <c r="J18" s="21">
        <f>VLOOKUP(B18,RMS!B:E,4,FALSE)</f>
        <v>929521.63170000003</v>
      </c>
      <c r="K18" s="22">
        <f t="shared" si="1"/>
        <v>-1.3533000000752509</v>
      </c>
      <c r="L18" s="22">
        <f t="shared" si="2"/>
        <v>-6.99999975040555E-4</v>
      </c>
      <c r="M18" s="34"/>
    </row>
    <row r="19" spans="1:13" x14ac:dyDescent="0.15">
      <c r="A19" s="43"/>
      <c r="B19" s="12">
        <v>29</v>
      </c>
      <c r="C19" s="40" t="s">
        <v>21</v>
      </c>
      <c r="D19" s="40"/>
      <c r="E19" s="15">
        <f>VLOOKUP(C19,RA!B22:D50,3,0)</f>
        <v>2468006.7817000002</v>
      </c>
      <c r="F19" s="25">
        <f>VLOOKUP(C19,RA!B23:I54,8,0)</f>
        <v>260009.89230000001</v>
      </c>
      <c r="G19" s="16">
        <f t="shared" si="0"/>
        <v>2207996.8894000002</v>
      </c>
      <c r="H19" s="27">
        <f>RA!J23</f>
        <v>10.5352179024768</v>
      </c>
      <c r="I19" s="20">
        <f>VLOOKUP(B19,RMS!B:D,3,FALSE)</f>
        <v>2468008.1550521399</v>
      </c>
      <c r="J19" s="21">
        <f>VLOOKUP(B19,RMS!B:E,4,FALSE)</f>
        <v>2207996.9190658098</v>
      </c>
      <c r="K19" s="22">
        <f t="shared" si="1"/>
        <v>-1.3733521397225559</v>
      </c>
      <c r="L19" s="22">
        <f t="shared" si="2"/>
        <v>-2.9665809590369463E-2</v>
      </c>
      <c r="M19" s="34"/>
    </row>
    <row r="20" spans="1:13" x14ac:dyDescent="0.15">
      <c r="A20" s="43"/>
      <c r="B20" s="12">
        <v>31</v>
      </c>
      <c r="C20" s="40" t="s">
        <v>22</v>
      </c>
      <c r="D20" s="40"/>
      <c r="E20" s="15">
        <f>VLOOKUP(C20,RA!B24:D51,3,0)</f>
        <v>232334.2255</v>
      </c>
      <c r="F20" s="25">
        <f>VLOOKUP(C20,RA!B24:I55,8,0)</f>
        <v>36098.2664</v>
      </c>
      <c r="G20" s="16">
        <f t="shared" si="0"/>
        <v>196235.95910000001</v>
      </c>
      <c r="H20" s="27">
        <f>RA!J24</f>
        <v>15.5372142534377</v>
      </c>
      <c r="I20" s="20">
        <f>VLOOKUP(B20,RMS!B:D,3,FALSE)</f>
        <v>232334.272430187</v>
      </c>
      <c r="J20" s="21">
        <f>VLOOKUP(B20,RMS!B:E,4,FALSE)</f>
        <v>196235.955653176</v>
      </c>
      <c r="K20" s="22">
        <f t="shared" si="1"/>
        <v>-4.6930187003454193E-2</v>
      </c>
      <c r="L20" s="22">
        <f t="shared" si="2"/>
        <v>3.4468240046408027E-3</v>
      </c>
      <c r="M20" s="34"/>
    </row>
    <row r="21" spans="1:13" x14ac:dyDescent="0.15">
      <c r="A21" s="43"/>
      <c r="B21" s="12">
        <v>32</v>
      </c>
      <c r="C21" s="40" t="s">
        <v>23</v>
      </c>
      <c r="D21" s="40"/>
      <c r="E21" s="15">
        <f>VLOOKUP(C21,RA!B24:D52,3,0)</f>
        <v>275909.9166</v>
      </c>
      <c r="F21" s="25">
        <f>VLOOKUP(C21,RA!B25:I56,8,0)</f>
        <v>24202.402099999999</v>
      </c>
      <c r="G21" s="16">
        <f t="shared" si="0"/>
        <v>251707.51449999999</v>
      </c>
      <c r="H21" s="27">
        <f>RA!J25</f>
        <v>8.7718493043827106</v>
      </c>
      <c r="I21" s="20">
        <f>VLOOKUP(B21,RMS!B:D,3,FALSE)</f>
        <v>275909.920751622</v>
      </c>
      <c r="J21" s="21">
        <f>VLOOKUP(B21,RMS!B:E,4,FALSE)</f>
        <v>251707.502930688</v>
      </c>
      <c r="K21" s="22">
        <f t="shared" si="1"/>
        <v>-4.1516220080666244E-3</v>
      </c>
      <c r="L21" s="22">
        <f t="shared" si="2"/>
        <v>1.1569311987841502E-2</v>
      </c>
      <c r="M21" s="34"/>
    </row>
    <row r="22" spans="1:13" x14ac:dyDescent="0.15">
      <c r="A22" s="43"/>
      <c r="B22" s="12">
        <v>33</v>
      </c>
      <c r="C22" s="40" t="s">
        <v>24</v>
      </c>
      <c r="D22" s="40"/>
      <c r="E22" s="15">
        <f>VLOOKUP(C22,RA!B26:D53,3,0)</f>
        <v>480652.1972</v>
      </c>
      <c r="F22" s="25">
        <f>VLOOKUP(C22,RA!B26:I57,8,0)</f>
        <v>97485.564400000003</v>
      </c>
      <c r="G22" s="16">
        <f t="shared" si="0"/>
        <v>383166.63280000002</v>
      </c>
      <c r="H22" s="27">
        <f>RA!J26</f>
        <v>20.281934622975701</v>
      </c>
      <c r="I22" s="20">
        <f>VLOOKUP(B22,RMS!B:D,3,FALSE)</f>
        <v>480652.175788639</v>
      </c>
      <c r="J22" s="21">
        <f>VLOOKUP(B22,RMS!B:E,4,FALSE)</f>
        <v>383166.61399033701</v>
      </c>
      <c r="K22" s="22">
        <f t="shared" si="1"/>
        <v>2.1411360998172313E-2</v>
      </c>
      <c r="L22" s="22">
        <f t="shared" si="2"/>
        <v>1.8809663015417755E-2</v>
      </c>
      <c r="M22" s="34"/>
    </row>
    <row r="23" spans="1:13" x14ac:dyDescent="0.15">
      <c r="A23" s="43"/>
      <c r="B23" s="12">
        <v>34</v>
      </c>
      <c r="C23" s="40" t="s">
        <v>25</v>
      </c>
      <c r="D23" s="40"/>
      <c r="E23" s="15">
        <f>VLOOKUP(C23,RA!B26:D54,3,0)</f>
        <v>193221.00649999999</v>
      </c>
      <c r="F23" s="25">
        <f>VLOOKUP(C23,RA!B27:I58,8,0)</f>
        <v>48933.764799999997</v>
      </c>
      <c r="G23" s="16">
        <f t="shared" si="0"/>
        <v>144287.24169999998</v>
      </c>
      <c r="H23" s="27">
        <f>RA!J27</f>
        <v>25.3252820106804</v>
      </c>
      <c r="I23" s="20">
        <f>VLOOKUP(B23,RMS!B:D,3,FALSE)</f>
        <v>193220.90190469701</v>
      </c>
      <c r="J23" s="21">
        <f>VLOOKUP(B23,RMS!B:E,4,FALSE)</f>
        <v>144287.25981122599</v>
      </c>
      <c r="K23" s="22">
        <f t="shared" si="1"/>
        <v>0.10459530298248865</v>
      </c>
      <c r="L23" s="22">
        <f t="shared" si="2"/>
        <v>-1.8111226003384218E-2</v>
      </c>
      <c r="M23" s="34"/>
    </row>
    <row r="24" spans="1:13" x14ac:dyDescent="0.15">
      <c r="A24" s="43"/>
      <c r="B24" s="12">
        <v>35</v>
      </c>
      <c r="C24" s="40" t="s">
        <v>26</v>
      </c>
      <c r="D24" s="40"/>
      <c r="E24" s="15">
        <f>VLOOKUP(C24,RA!B28:D55,3,0)</f>
        <v>1000504.0832</v>
      </c>
      <c r="F24" s="25">
        <f>VLOOKUP(C24,RA!B28:I59,8,0)</f>
        <v>56035.807699999998</v>
      </c>
      <c r="G24" s="16">
        <f t="shared" si="0"/>
        <v>944468.27549999999</v>
      </c>
      <c r="H24" s="27">
        <f>RA!J28</f>
        <v>5.6007575222257699</v>
      </c>
      <c r="I24" s="20">
        <f>VLOOKUP(B24,RMS!B:D,3,FALSE)</f>
        <v>1000504.08352566</v>
      </c>
      <c r="J24" s="21">
        <f>VLOOKUP(B24,RMS!B:E,4,FALSE)</f>
        <v>944468.29081769905</v>
      </c>
      <c r="K24" s="22">
        <f t="shared" si="1"/>
        <v>-3.256599884480238E-4</v>
      </c>
      <c r="L24" s="22">
        <f t="shared" si="2"/>
        <v>-1.5317699057050049E-2</v>
      </c>
      <c r="M24" s="34"/>
    </row>
    <row r="25" spans="1:13" x14ac:dyDescent="0.15">
      <c r="A25" s="43"/>
      <c r="B25" s="12">
        <v>36</v>
      </c>
      <c r="C25" s="40" t="s">
        <v>27</v>
      </c>
      <c r="D25" s="40"/>
      <c r="E25" s="15">
        <f>VLOOKUP(C25,RA!B28:D56,3,0)</f>
        <v>675952.62349999999</v>
      </c>
      <c r="F25" s="25">
        <f>VLOOKUP(C25,RA!B29:I60,8,0)</f>
        <v>99223.635399999999</v>
      </c>
      <c r="G25" s="16">
        <f t="shared" si="0"/>
        <v>576728.98809999996</v>
      </c>
      <c r="H25" s="27">
        <f>RA!J29</f>
        <v>14.679081336533899</v>
      </c>
      <c r="I25" s="20">
        <f>VLOOKUP(B25,RMS!B:D,3,FALSE)</f>
        <v>675952.66030531004</v>
      </c>
      <c r="J25" s="21">
        <f>VLOOKUP(B25,RMS!B:E,4,FALSE)</f>
        <v>576728.99195388902</v>
      </c>
      <c r="K25" s="22">
        <f t="shared" si="1"/>
        <v>-3.6805310053750873E-2</v>
      </c>
      <c r="L25" s="22">
        <f t="shared" si="2"/>
        <v>-3.8538890657946467E-3</v>
      </c>
      <c r="M25" s="34"/>
    </row>
    <row r="26" spans="1:13" x14ac:dyDescent="0.15">
      <c r="A26" s="43"/>
      <c r="B26" s="12">
        <v>37</v>
      </c>
      <c r="C26" s="40" t="s">
        <v>74</v>
      </c>
      <c r="D26" s="40"/>
      <c r="E26" s="15">
        <f>VLOOKUP(C26,RA!B30:D57,3,0)</f>
        <v>887879.49650000001</v>
      </c>
      <c r="F26" s="25">
        <f>VLOOKUP(C26,RA!B30:I61,8,0)</f>
        <v>99741.672999999995</v>
      </c>
      <c r="G26" s="16">
        <f t="shared" si="0"/>
        <v>788137.82350000006</v>
      </c>
      <c r="H26" s="27">
        <f>RA!J30</f>
        <v>11.233694819305899</v>
      </c>
      <c r="I26" s="20">
        <f>VLOOKUP(B26,RMS!B:D,3,FALSE)</f>
        <v>887879.55646725697</v>
      </c>
      <c r="J26" s="21">
        <f>VLOOKUP(B26,RMS!B:E,4,FALSE)</f>
        <v>788137.83109127404</v>
      </c>
      <c r="K26" s="22">
        <f t="shared" si="1"/>
        <v>-5.9967256966046989E-2</v>
      </c>
      <c r="L26" s="22">
        <f t="shared" si="2"/>
        <v>-7.5912739848718047E-3</v>
      </c>
      <c r="M26" s="34"/>
    </row>
    <row r="27" spans="1:13" x14ac:dyDescent="0.15">
      <c r="A27" s="43"/>
      <c r="B27" s="12">
        <v>38</v>
      </c>
      <c r="C27" s="40" t="s">
        <v>29</v>
      </c>
      <c r="D27" s="40"/>
      <c r="E27" s="15">
        <f>VLOOKUP(C27,RA!B30:D58,3,0)</f>
        <v>732364.89950000006</v>
      </c>
      <c r="F27" s="25">
        <f>VLOOKUP(C27,RA!B31:I62,8,0)</f>
        <v>24745.631799999999</v>
      </c>
      <c r="G27" s="16">
        <f t="shared" si="0"/>
        <v>707619.26770000008</v>
      </c>
      <c r="H27" s="27">
        <f>RA!J31</f>
        <v>3.37886643896974</v>
      </c>
      <c r="I27" s="20">
        <f>VLOOKUP(B27,RMS!B:D,3,FALSE)</f>
        <v>732364.83391769906</v>
      </c>
      <c r="J27" s="21">
        <f>VLOOKUP(B27,RMS!B:E,4,FALSE)</f>
        <v>707619.23314867297</v>
      </c>
      <c r="K27" s="22">
        <f t="shared" si="1"/>
        <v>6.5582301001995802E-2</v>
      </c>
      <c r="L27" s="22">
        <f t="shared" si="2"/>
        <v>3.4551327116787434E-2</v>
      </c>
      <c r="M27" s="34"/>
    </row>
    <row r="28" spans="1:13" x14ac:dyDescent="0.15">
      <c r="A28" s="43"/>
      <c r="B28" s="12">
        <v>39</v>
      </c>
      <c r="C28" s="40" t="s">
        <v>30</v>
      </c>
      <c r="D28" s="40"/>
      <c r="E28" s="15">
        <f>VLOOKUP(C28,RA!B32:D59,3,0)</f>
        <v>95353.685299999997</v>
      </c>
      <c r="F28" s="25">
        <f>VLOOKUP(C28,RA!B32:I63,8,0)</f>
        <v>23227.2307</v>
      </c>
      <c r="G28" s="16">
        <f t="shared" si="0"/>
        <v>72126.454599999997</v>
      </c>
      <c r="H28" s="27">
        <f>RA!J32</f>
        <v>24.359027788934299</v>
      </c>
      <c r="I28" s="20">
        <f>VLOOKUP(B28,RMS!B:D,3,FALSE)</f>
        <v>95353.645807299006</v>
      </c>
      <c r="J28" s="21">
        <f>VLOOKUP(B28,RMS!B:E,4,FALSE)</f>
        <v>72126.457571203893</v>
      </c>
      <c r="K28" s="22">
        <f t="shared" si="1"/>
        <v>3.9492700991104357E-2</v>
      </c>
      <c r="L28" s="22">
        <f t="shared" si="2"/>
        <v>-2.9712038958678022E-3</v>
      </c>
      <c r="M28" s="34"/>
    </row>
    <row r="29" spans="1:13" x14ac:dyDescent="0.15">
      <c r="A29" s="43"/>
      <c r="B29" s="12">
        <v>40</v>
      </c>
      <c r="C29" s="40" t="s">
        <v>31</v>
      </c>
      <c r="D29" s="40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0" t="s">
        <v>32</v>
      </c>
      <c r="D30" s="40"/>
      <c r="E30" s="15">
        <f>VLOOKUP(C30,RA!B34:D62,3,0)</f>
        <v>144210.4167</v>
      </c>
      <c r="F30" s="25">
        <f>VLOOKUP(C30,RA!B34:I66,8,0)</f>
        <v>20045.938099999999</v>
      </c>
      <c r="G30" s="16">
        <f t="shared" si="0"/>
        <v>124164.4786</v>
      </c>
      <c r="H30" s="27">
        <f>RA!J34</f>
        <v>0</v>
      </c>
      <c r="I30" s="20">
        <f>VLOOKUP(B30,RMS!B:D,3,FALSE)</f>
        <v>144210.41810000001</v>
      </c>
      <c r="J30" s="21">
        <f>VLOOKUP(B30,RMS!B:E,4,FALSE)</f>
        <v>124164.47</v>
      </c>
      <c r="K30" s="22">
        <f t="shared" si="1"/>
        <v>-1.4000000082887709E-3</v>
      </c>
      <c r="L30" s="22">
        <f t="shared" si="2"/>
        <v>8.6000000010244548E-3</v>
      </c>
      <c r="M30" s="34"/>
    </row>
    <row r="31" spans="1:13" s="38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78935.070000000007</v>
      </c>
      <c r="F31" s="25">
        <f>VLOOKUP(C31,RA!B35:I67,8,0)</f>
        <v>3344.93</v>
      </c>
      <c r="G31" s="16">
        <f t="shared" si="0"/>
        <v>75590.140000000014</v>
      </c>
      <c r="H31" s="27">
        <f>RA!J35</f>
        <v>13.900478591433099</v>
      </c>
      <c r="I31" s="20">
        <f>VLOOKUP(B31,RMS!B:D,3,FALSE)</f>
        <v>78935.070000000007</v>
      </c>
      <c r="J31" s="21">
        <f>VLOOKUP(B31,RMS!B:E,4,FALSE)</f>
        <v>75590.14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0" t="s">
        <v>36</v>
      </c>
      <c r="D32" s="40"/>
      <c r="E32" s="15">
        <f>VLOOKUP(C32,RA!B34:D63,3,0)</f>
        <v>191728.28</v>
      </c>
      <c r="F32" s="25">
        <f>VLOOKUP(C32,RA!B34:I67,8,0)</f>
        <v>-26459.9</v>
      </c>
      <c r="G32" s="16">
        <f t="shared" si="0"/>
        <v>218188.18</v>
      </c>
      <c r="H32" s="27">
        <f>RA!J35</f>
        <v>13.900478591433099</v>
      </c>
      <c r="I32" s="20">
        <f>VLOOKUP(B32,RMS!B:D,3,FALSE)</f>
        <v>191728.28</v>
      </c>
      <c r="J32" s="21">
        <f>VLOOKUP(B32,RMS!B:E,4,FALSE)</f>
        <v>218188.18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0" t="s">
        <v>37</v>
      </c>
      <c r="D33" s="40"/>
      <c r="E33" s="15">
        <f>VLOOKUP(C33,RA!B34:D64,3,0)</f>
        <v>96483.78</v>
      </c>
      <c r="F33" s="25">
        <f>VLOOKUP(C33,RA!B34:I68,8,0)</f>
        <v>-6276.99</v>
      </c>
      <c r="G33" s="16">
        <f t="shared" si="0"/>
        <v>102760.77</v>
      </c>
      <c r="H33" s="27">
        <f>RA!J34</f>
        <v>0</v>
      </c>
      <c r="I33" s="20">
        <f>VLOOKUP(B33,RMS!B:D,3,FALSE)</f>
        <v>96483.78</v>
      </c>
      <c r="J33" s="21">
        <f>VLOOKUP(B33,RMS!B:E,4,FALSE)</f>
        <v>102760.77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0" t="s">
        <v>38</v>
      </c>
      <c r="D34" s="40"/>
      <c r="E34" s="15">
        <f>VLOOKUP(C34,RA!B35:D65,3,0)</f>
        <v>139329.99</v>
      </c>
      <c r="F34" s="25">
        <f>VLOOKUP(C34,RA!B35:I69,8,0)</f>
        <v>-21564.21</v>
      </c>
      <c r="G34" s="16">
        <f t="shared" si="0"/>
        <v>160894.19999999998</v>
      </c>
      <c r="H34" s="27">
        <f>RA!J35</f>
        <v>13.900478591433099</v>
      </c>
      <c r="I34" s="20">
        <f>VLOOKUP(B34,RMS!B:D,3,FALSE)</f>
        <v>139329.99</v>
      </c>
      <c r="J34" s="21">
        <f>VLOOKUP(B34,RMS!B:E,4,FALSE)</f>
        <v>160894.20000000001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3"/>
      <c r="B35" s="12">
        <v>74</v>
      </c>
      <c r="C35" s="40" t="s">
        <v>72</v>
      </c>
      <c r="D35" s="40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4.2375714622157199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0" t="s">
        <v>33</v>
      </c>
      <c r="D36" s="40"/>
      <c r="E36" s="15">
        <f>VLOOKUP(C36,RA!B8:D66,3,0)</f>
        <v>120520.51270000001</v>
      </c>
      <c r="F36" s="25">
        <f>VLOOKUP(C36,RA!B8:I70,8,0)</f>
        <v>7033.6902</v>
      </c>
      <c r="G36" s="16">
        <f t="shared" si="0"/>
        <v>113486.82250000001</v>
      </c>
      <c r="H36" s="27">
        <f>RA!J36</f>
        <v>4.2375714622157199</v>
      </c>
      <c r="I36" s="20">
        <f>VLOOKUP(B36,RMS!B:D,3,FALSE)</f>
        <v>120520.512820513</v>
      </c>
      <c r="J36" s="21">
        <f>VLOOKUP(B36,RMS!B:E,4,FALSE)</f>
        <v>113486.824786325</v>
      </c>
      <c r="K36" s="22">
        <f t="shared" si="1"/>
        <v>-1.2051299563609064E-4</v>
      </c>
      <c r="L36" s="22">
        <f t="shared" si="2"/>
        <v>-2.2863249905640259E-3</v>
      </c>
      <c r="M36" s="34"/>
    </row>
    <row r="37" spans="1:13" x14ac:dyDescent="0.15">
      <c r="A37" s="43"/>
      <c r="B37" s="12">
        <v>76</v>
      </c>
      <c r="C37" s="40" t="s">
        <v>34</v>
      </c>
      <c r="D37" s="40"/>
      <c r="E37" s="15">
        <f>VLOOKUP(C37,RA!B8:D67,3,0)</f>
        <v>323652.32089999999</v>
      </c>
      <c r="F37" s="25">
        <f>VLOOKUP(C37,RA!B8:I71,8,0)</f>
        <v>19006.8243</v>
      </c>
      <c r="G37" s="16">
        <f t="shared" si="0"/>
        <v>304645.49660000001</v>
      </c>
      <c r="H37" s="27">
        <f>RA!J37</f>
        <v>-13.800728823103199</v>
      </c>
      <c r="I37" s="20">
        <f>VLOOKUP(B37,RMS!B:D,3,FALSE)</f>
        <v>323652.31258888898</v>
      </c>
      <c r="J37" s="21">
        <f>VLOOKUP(B37,RMS!B:E,4,FALSE)</f>
        <v>304645.49671623902</v>
      </c>
      <c r="K37" s="22">
        <f t="shared" si="1"/>
        <v>8.3111110143363476E-3</v>
      </c>
      <c r="L37" s="22">
        <f t="shared" si="2"/>
        <v>-1.1623901082202792E-4</v>
      </c>
      <c r="M37" s="34"/>
    </row>
    <row r="38" spans="1:13" x14ac:dyDescent="0.15">
      <c r="A38" s="43"/>
      <c r="B38" s="12">
        <v>77</v>
      </c>
      <c r="C38" s="40" t="s">
        <v>39</v>
      </c>
      <c r="D38" s="40"/>
      <c r="E38" s="15">
        <f>VLOOKUP(C38,RA!B9:D68,3,0)</f>
        <v>173861.58</v>
      </c>
      <c r="F38" s="25">
        <f>VLOOKUP(C38,RA!B9:I72,8,0)</f>
        <v>-4229.1000000000004</v>
      </c>
      <c r="G38" s="16">
        <f t="shared" si="0"/>
        <v>178090.68</v>
      </c>
      <c r="H38" s="27">
        <f>RA!J38</f>
        <v>-6.5057463544649696</v>
      </c>
      <c r="I38" s="20">
        <f>VLOOKUP(B38,RMS!B:D,3,FALSE)</f>
        <v>173861.58</v>
      </c>
      <c r="J38" s="21">
        <f>VLOOKUP(B38,RMS!B:E,4,FALSE)</f>
        <v>178090.68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0" t="s">
        <v>40</v>
      </c>
      <c r="D39" s="40"/>
      <c r="E39" s="15">
        <f>VLOOKUP(C39,RA!B10:D69,3,0)</f>
        <v>89764.22</v>
      </c>
      <c r="F39" s="25">
        <f>VLOOKUP(C39,RA!B10:I73,8,0)</f>
        <v>12125.95</v>
      </c>
      <c r="G39" s="16">
        <f t="shared" si="0"/>
        <v>77638.27</v>
      </c>
      <c r="H39" s="27">
        <f>RA!J39</f>
        <v>-15.477077117424599</v>
      </c>
      <c r="I39" s="20">
        <f>VLOOKUP(B39,RMS!B:D,3,FALSE)</f>
        <v>89764.22</v>
      </c>
      <c r="J39" s="21">
        <f>VLOOKUP(B39,RMS!B:E,4,FALSE)</f>
        <v>77638.27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0" t="s">
        <v>35</v>
      </c>
      <c r="D40" s="40"/>
      <c r="E40" s="15">
        <f>VLOOKUP(C40,RA!B8:D70,3,0)</f>
        <v>29327.392100000001</v>
      </c>
      <c r="F40" s="25">
        <f>VLOOKUP(C40,RA!B8:I74,8,0)</f>
        <v>4384.5451999999996</v>
      </c>
      <c r="G40" s="16">
        <f t="shared" si="0"/>
        <v>24942.8469</v>
      </c>
      <c r="H40" s="27">
        <f>RA!J40</f>
        <v>0</v>
      </c>
      <c r="I40" s="20">
        <f>VLOOKUP(B40,RMS!B:D,3,FALSE)</f>
        <v>29327.392027834499</v>
      </c>
      <c r="J40" s="21">
        <f>VLOOKUP(B40,RMS!B:E,4,FALSE)</f>
        <v>24942.847787610601</v>
      </c>
      <c r="K40" s="22">
        <f t="shared" si="1"/>
        <v>7.2165501478593796E-5</v>
      </c>
      <c r="L40" s="22">
        <f t="shared" si="2"/>
        <v>-8.8761060032993555E-4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9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7"/>
      <c r="W4" s="48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49" t="s">
        <v>4</v>
      </c>
      <c r="C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2"/>
      <c r="C7" s="53"/>
      <c r="D7" s="67">
        <v>15335285.721899999</v>
      </c>
      <c r="E7" s="67">
        <v>16276776.4715</v>
      </c>
      <c r="F7" s="68">
        <v>94.215741972936002</v>
      </c>
      <c r="G7" s="67">
        <v>14304602.5913</v>
      </c>
      <c r="H7" s="68">
        <v>7.2052552597780899</v>
      </c>
      <c r="I7" s="67">
        <v>1579173.3333999999</v>
      </c>
      <c r="J7" s="68">
        <v>10.2976453261958</v>
      </c>
      <c r="K7" s="67">
        <v>1382525.5474</v>
      </c>
      <c r="L7" s="68">
        <v>9.6649000807673406</v>
      </c>
      <c r="M7" s="68">
        <v>0.14223808476437899</v>
      </c>
      <c r="N7" s="67">
        <v>259354875.9844</v>
      </c>
      <c r="O7" s="67">
        <v>6272326784.4375</v>
      </c>
      <c r="P7" s="67">
        <v>856529</v>
      </c>
      <c r="Q7" s="67">
        <v>797220</v>
      </c>
      <c r="R7" s="68">
        <v>7.4394771832116504</v>
      </c>
      <c r="S7" s="67">
        <v>17.903988915611698</v>
      </c>
      <c r="T7" s="67">
        <v>17.585808863927198</v>
      </c>
      <c r="U7" s="69">
        <v>1.7771461610274499</v>
      </c>
      <c r="V7" s="57"/>
      <c r="W7" s="57"/>
    </row>
    <row r="8" spans="1:23" ht="14.25" thickBot="1" x14ac:dyDescent="0.2">
      <c r="A8" s="54">
        <v>42287</v>
      </c>
      <c r="B8" s="44" t="s">
        <v>6</v>
      </c>
      <c r="C8" s="45"/>
      <c r="D8" s="70">
        <v>552701.2807</v>
      </c>
      <c r="E8" s="70">
        <v>647992.8541</v>
      </c>
      <c r="F8" s="71">
        <v>85.294348109385993</v>
      </c>
      <c r="G8" s="70">
        <v>596255.19790000003</v>
      </c>
      <c r="H8" s="71">
        <v>-7.3045765225017796</v>
      </c>
      <c r="I8" s="70">
        <v>139501.22459999999</v>
      </c>
      <c r="J8" s="71">
        <v>25.239895305348401</v>
      </c>
      <c r="K8" s="70">
        <v>132213.28270000001</v>
      </c>
      <c r="L8" s="71">
        <v>22.173942158601399</v>
      </c>
      <c r="M8" s="71">
        <v>5.5122615150073002E-2</v>
      </c>
      <c r="N8" s="70">
        <v>8048294.0913000004</v>
      </c>
      <c r="O8" s="70">
        <v>224005638.8554</v>
      </c>
      <c r="P8" s="70">
        <v>23445</v>
      </c>
      <c r="Q8" s="70">
        <v>23040</v>
      </c>
      <c r="R8" s="71">
        <v>1.7578125</v>
      </c>
      <c r="S8" s="70">
        <v>23.574377509063801</v>
      </c>
      <c r="T8" s="70">
        <v>24.011699292534701</v>
      </c>
      <c r="U8" s="72">
        <v>-1.85507245441716</v>
      </c>
      <c r="V8" s="57"/>
      <c r="W8" s="57"/>
    </row>
    <row r="9" spans="1:23" ht="12" customHeight="1" thickBot="1" x14ac:dyDescent="0.2">
      <c r="A9" s="55"/>
      <c r="B9" s="44" t="s">
        <v>7</v>
      </c>
      <c r="C9" s="45"/>
      <c r="D9" s="70">
        <v>74341.325800000006</v>
      </c>
      <c r="E9" s="70">
        <v>93927.756999999998</v>
      </c>
      <c r="F9" s="71">
        <v>79.147344911046901</v>
      </c>
      <c r="G9" s="70">
        <v>72073.863100000002</v>
      </c>
      <c r="H9" s="71">
        <v>3.1460263158837201</v>
      </c>
      <c r="I9" s="70">
        <v>15619.6736</v>
      </c>
      <c r="J9" s="71">
        <v>21.010754693858299</v>
      </c>
      <c r="K9" s="70">
        <v>15604.900799999999</v>
      </c>
      <c r="L9" s="71">
        <v>21.651261815047601</v>
      </c>
      <c r="M9" s="71">
        <v>9.4667695676699996E-4</v>
      </c>
      <c r="N9" s="70">
        <v>1265723.5604000001</v>
      </c>
      <c r="O9" s="70">
        <v>36782348.399099998</v>
      </c>
      <c r="P9" s="70">
        <v>4525</v>
      </c>
      <c r="Q9" s="70">
        <v>3812</v>
      </c>
      <c r="R9" s="71">
        <v>18.704092339978999</v>
      </c>
      <c r="S9" s="70">
        <v>16.429022276243099</v>
      </c>
      <c r="T9" s="70">
        <v>15.5922819254984</v>
      </c>
      <c r="U9" s="72">
        <v>5.0930623665574002</v>
      </c>
      <c r="V9" s="57"/>
      <c r="W9" s="57"/>
    </row>
    <row r="10" spans="1:23" ht="14.25" thickBot="1" x14ac:dyDescent="0.2">
      <c r="A10" s="55"/>
      <c r="B10" s="44" t="s">
        <v>8</v>
      </c>
      <c r="C10" s="45"/>
      <c r="D10" s="70">
        <v>99425.393299999996</v>
      </c>
      <c r="E10" s="70">
        <v>133787.71729999999</v>
      </c>
      <c r="F10" s="71">
        <v>74.315785713760803</v>
      </c>
      <c r="G10" s="70">
        <v>94049.357099999994</v>
      </c>
      <c r="H10" s="71">
        <v>5.7161860173949002</v>
      </c>
      <c r="I10" s="70">
        <v>28552.649099999999</v>
      </c>
      <c r="J10" s="71">
        <v>28.717662714038301</v>
      </c>
      <c r="K10" s="70">
        <v>25831.626199999999</v>
      </c>
      <c r="L10" s="71">
        <v>27.466031663070201</v>
      </c>
      <c r="M10" s="71">
        <v>0.105336879642521</v>
      </c>
      <c r="N10" s="70">
        <v>1741285.5194999999</v>
      </c>
      <c r="O10" s="70">
        <v>56759633.277800001</v>
      </c>
      <c r="P10" s="70">
        <v>80094</v>
      </c>
      <c r="Q10" s="70">
        <v>73183</v>
      </c>
      <c r="R10" s="71">
        <v>9.4434499815530906</v>
      </c>
      <c r="S10" s="70">
        <v>1.2413588196369301</v>
      </c>
      <c r="T10" s="70">
        <v>1.06939289452468</v>
      </c>
      <c r="U10" s="72">
        <v>13.853039297899301</v>
      </c>
      <c r="V10" s="57"/>
      <c r="W10" s="57"/>
    </row>
    <row r="11" spans="1:23" ht="14.25" thickBot="1" x14ac:dyDescent="0.2">
      <c r="A11" s="55"/>
      <c r="B11" s="44" t="s">
        <v>9</v>
      </c>
      <c r="C11" s="45"/>
      <c r="D11" s="70">
        <v>44930.473400000003</v>
      </c>
      <c r="E11" s="70">
        <v>53451.518600000003</v>
      </c>
      <c r="F11" s="71">
        <v>84.058366491387204</v>
      </c>
      <c r="G11" s="70">
        <v>47869.709499999997</v>
      </c>
      <c r="H11" s="71">
        <v>-6.1400750718990498</v>
      </c>
      <c r="I11" s="70">
        <v>9893.9657999999999</v>
      </c>
      <c r="J11" s="71">
        <v>22.020613297165902</v>
      </c>
      <c r="K11" s="70">
        <v>9490.8343999999997</v>
      </c>
      <c r="L11" s="71">
        <v>19.826388125459601</v>
      </c>
      <c r="M11" s="71">
        <v>4.2475864925005997E-2</v>
      </c>
      <c r="N11" s="70">
        <v>510000.18170000002</v>
      </c>
      <c r="O11" s="70">
        <v>18405127.752099998</v>
      </c>
      <c r="P11" s="70">
        <v>2240</v>
      </c>
      <c r="Q11" s="70">
        <v>2156</v>
      </c>
      <c r="R11" s="71">
        <v>3.8961038961038899</v>
      </c>
      <c r="S11" s="70">
        <v>20.058247053571399</v>
      </c>
      <c r="T11" s="70">
        <v>18.358010111317299</v>
      </c>
      <c r="U11" s="72">
        <v>8.47649815915217</v>
      </c>
      <c r="V11" s="57"/>
      <c r="W11" s="57"/>
    </row>
    <row r="12" spans="1:23" ht="14.25" thickBot="1" x14ac:dyDescent="0.2">
      <c r="A12" s="55"/>
      <c r="B12" s="44" t="s">
        <v>10</v>
      </c>
      <c r="C12" s="45"/>
      <c r="D12" s="70">
        <v>217736.6753</v>
      </c>
      <c r="E12" s="70">
        <v>200775.04060000001</v>
      </c>
      <c r="F12" s="71">
        <v>108.448079327645</v>
      </c>
      <c r="G12" s="70">
        <v>159167.59770000001</v>
      </c>
      <c r="H12" s="71">
        <v>36.7971109989304</v>
      </c>
      <c r="I12" s="70">
        <v>39136.643199999999</v>
      </c>
      <c r="J12" s="71">
        <v>17.9742999869347</v>
      </c>
      <c r="K12" s="70">
        <v>28724.041399999998</v>
      </c>
      <c r="L12" s="71">
        <v>18.046412595947601</v>
      </c>
      <c r="M12" s="71">
        <v>0.36250476229991802</v>
      </c>
      <c r="N12" s="70">
        <v>2907587.3459000001</v>
      </c>
      <c r="O12" s="70">
        <v>66998092.036799997</v>
      </c>
      <c r="P12" s="70">
        <v>1845</v>
      </c>
      <c r="Q12" s="70">
        <v>1824</v>
      </c>
      <c r="R12" s="71">
        <v>1.1513157894736901</v>
      </c>
      <c r="S12" s="70">
        <v>118.01445815718201</v>
      </c>
      <c r="T12" s="70">
        <v>118.43885685307001</v>
      </c>
      <c r="U12" s="72">
        <v>-0.35961584920667</v>
      </c>
      <c r="V12" s="57"/>
      <c r="W12" s="57"/>
    </row>
    <row r="13" spans="1:23" ht="14.25" thickBot="1" x14ac:dyDescent="0.2">
      <c r="A13" s="55"/>
      <c r="B13" s="44" t="s">
        <v>11</v>
      </c>
      <c r="C13" s="45"/>
      <c r="D13" s="70">
        <v>242544.2144</v>
      </c>
      <c r="E13" s="70">
        <v>248390.6251</v>
      </c>
      <c r="F13" s="71">
        <v>97.6462836720805</v>
      </c>
      <c r="G13" s="70">
        <v>223624.40119999999</v>
      </c>
      <c r="H13" s="71">
        <v>8.4605316318226809</v>
      </c>
      <c r="I13" s="70">
        <v>67341.1538</v>
      </c>
      <c r="J13" s="71">
        <v>27.7644857316374</v>
      </c>
      <c r="K13" s="70">
        <v>61385.303800000002</v>
      </c>
      <c r="L13" s="71">
        <v>27.450181407126301</v>
      </c>
      <c r="M13" s="71">
        <v>9.7024037209374997E-2</v>
      </c>
      <c r="N13" s="70">
        <v>3371233.1049000002</v>
      </c>
      <c r="O13" s="70">
        <v>102427453.7677</v>
      </c>
      <c r="P13" s="70">
        <v>9217</v>
      </c>
      <c r="Q13" s="70">
        <v>8985</v>
      </c>
      <c r="R13" s="71">
        <v>2.58208124652197</v>
      </c>
      <c r="S13" s="70">
        <v>26.3148762504069</v>
      </c>
      <c r="T13" s="70">
        <v>25.321201335559302</v>
      </c>
      <c r="U13" s="72">
        <v>3.7760957163240598</v>
      </c>
      <c r="V13" s="57"/>
      <c r="W13" s="57"/>
    </row>
    <row r="14" spans="1:23" ht="14.25" thickBot="1" x14ac:dyDescent="0.2">
      <c r="A14" s="55"/>
      <c r="B14" s="44" t="s">
        <v>12</v>
      </c>
      <c r="C14" s="45"/>
      <c r="D14" s="70">
        <v>148325.2095</v>
      </c>
      <c r="E14" s="70">
        <v>131752.6464</v>
      </c>
      <c r="F14" s="71">
        <v>112.578542862574</v>
      </c>
      <c r="G14" s="70">
        <v>111218.9071</v>
      </c>
      <c r="H14" s="71">
        <v>33.363304286596403</v>
      </c>
      <c r="I14" s="70">
        <v>30734.020799999998</v>
      </c>
      <c r="J14" s="71">
        <v>20.7206994034281</v>
      </c>
      <c r="K14" s="70">
        <v>21745.3197</v>
      </c>
      <c r="L14" s="71">
        <v>19.5518192607739</v>
      </c>
      <c r="M14" s="71">
        <v>0.41336256371526198</v>
      </c>
      <c r="N14" s="70">
        <v>1936032.7265000001</v>
      </c>
      <c r="O14" s="70">
        <v>52771287.524700001</v>
      </c>
      <c r="P14" s="70">
        <v>2173</v>
      </c>
      <c r="Q14" s="70">
        <v>1968</v>
      </c>
      <c r="R14" s="71">
        <v>10.4166666666667</v>
      </c>
      <c r="S14" s="70">
        <v>68.258264841233299</v>
      </c>
      <c r="T14" s="70">
        <v>70.047594207317104</v>
      </c>
      <c r="U14" s="72">
        <v>-2.6214105650732602</v>
      </c>
      <c r="V14" s="57"/>
      <c r="W14" s="57"/>
    </row>
    <row r="15" spans="1:23" ht="14.25" thickBot="1" x14ac:dyDescent="0.2">
      <c r="A15" s="55"/>
      <c r="B15" s="44" t="s">
        <v>13</v>
      </c>
      <c r="C15" s="45"/>
      <c r="D15" s="70">
        <v>85000.650099999999</v>
      </c>
      <c r="E15" s="70">
        <v>72008.847399999999</v>
      </c>
      <c r="F15" s="71">
        <v>118.041953411408</v>
      </c>
      <c r="G15" s="70">
        <v>65652.735000000001</v>
      </c>
      <c r="H15" s="71">
        <v>29.470082396414998</v>
      </c>
      <c r="I15" s="70">
        <v>12672.943799999999</v>
      </c>
      <c r="J15" s="71">
        <v>14.9092316177474</v>
      </c>
      <c r="K15" s="70">
        <v>12385.674800000001</v>
      </c>
      <c r="L15" s="71">
        <v>18.865436146719599</v>
      </c>
      <c r="M15" s="71">
        <v>2.3193649489327998E-2</v>
      </c>
      <c r="N15" s="70">
        <v>1318737.0294000001</v>
      </c>
      <c r="O15" s="70">
        <v>40573757.422200002</v>
      </c>
      <c r="P15" s="70">
        <v>2759</v>
      </c>
      <c r="Q15" s="70">
        <v>2460</v>
      </c>
      <c r="R15" s="71">
        <v>12.1544715447155</v>
      </c>
      <c r="S15" s="70">
        <v>30.808499492569801</v>
      </c>
      <c r="T15" s="70">
        <v>31.4685275203252</v>
      </c>
      <c r="U15" s="72">
        <v>-2.1423569424879298</v>
      </c>
      <c r="V15" s="57"/>
      <c r="W15" s="57"/>
    </row>
    <row r="16" spans="1:23" ht="14.25" thickBot="1" x14ac:dyDescent="0.2">
      <c r="A16" s="55"/>
      <c r="B16" s="44" t="s">
        <v>14</v>
      </c>
      <c r="C16" s="45"/>
      <c r="D16" s="70">
        <v>790681.88399999996</v>
      </c>
      <c r="E16" s="70">
        <v>741775.20039999997</v>
      </c>
      <c r="F16" s="71">
        <v>106.593194754102</v>
      </c>
      <c r="G16" s="70">
        <v>711499.04960000003</v>
      </c>
      <c r="H16" s="71">
        <v>11.1290147814696</v>
      </c>
      <c r="I16" s="70">
        <v>-19380.587899999999</v>
      </c>
      <c r="J16" s="71">
        <v>-2.4511233015678902</v>
      </c>
      <c r="K16" s="70">
        <v>55907.769</v>
      </c>
      <c r="L16" s="71">
        <v>7.85774331412403</v>
      </c>
      <c r="M16" s="71">
        <v>-1.34665285785237</v>
      </c>
      <c r="N16" s="70">
        <v>10815858.210000001</v>
      </c>
      <c r="O16" s="70">
        <v>314297258.81199998</v>
      </c>
      <c r="P16" s="70">
        <v>38259</v>
      </c>
      <c r="Q16" s="70">
        <v>33230</v>
      </c>
      <c r="R16" s="71">
        <v>15.1339151369245</v>
      </c>
      <c r="S16" s="70">
        <v>20.666559084137099</v>
      </c>
      <c r="T16" s="70">
        <v>18.9272673578092</v>
      </c>
      <c r="U16" s="72">
        <v>8.4159715182721406</v>
      </c>
      <c r="V16" s="57"/>
      <c r="W16" s="57"/>
    </row>
    <row r="17" spans="1:21" ht="12" thickBot="1" x14ac:dyDescent="0.2">
      <c r="A17" s="55"/>
      <c r="B17" s="44" t="s">
        <v>15</v>
      </c>
      <c r="C17" s="45"/>
      <c r="D17" s="70">
        <v>390988.32909999997</v>
      </c>
      <c r="E17" s="70">
        <v>476940.62160000001</v>
      </c>
      <c r="F17" s="71">
        <v>81.978408085338899</v>
      </c>
      <c r="G17" s="70">
        <v>374341.54719999997</v>
      </c>
      <c r="H17" s="71">
        <v>4.4469501246961798</v>
      </c>
      <c r="I17" s="70">
        <v>-391.01549999999997</v>
      </c>
      <c r="J17" s="71">
        <v>-0.100006949286712</v>
      </c>
      <c r="K17" s="70">
        <v>16884.967100000002</v>
      </c>
      <c r="L17" s="71">
        <v>4.5105779003950204</v>
      </c>
      <c r="M17" s="71">
        <v>-1.02315761100891</v>
      </c>
      <c r="N17" s="70">
        <v>11400382.635299999</v>
      </c>
      <c r="O17" s="70">
        <v>311407169.68779999</v>
      </c>
      <c r="P17" s="70">
        <v>9018</v>
      </c>
      <c r="Q17" s="70">
        <v>8220</v>
      </c>
      <c r="R17" s="71">
        <v>9.7080291970802897</v>
      </c>
      <c r="S17" s="70">
        <v>43.356434808161502</v>
      </c>
      <c r="T17" s="70">
        <v>48.8734833698297</v>
      </c>
      <c r="U17" s="72">
        <v>-12.7248667610227</v>
      </c>
    </row>
    <row r="18" spans="1:21" ht="12" thickBot="1" x14ac:dyDescent="0.2">
      <c r="A18" s="55"/>
      <c r="B18" s="44" t="s">
        <v>16</v>
      </c>
      <c r="C18" s="45"/>
      <c r="D18" s="70">
        <v>1377466.0659</v>
      </c>
      <c r="E18" s="70">
        <v>1603598.1214999999</v>
      </c>
      <c r="F18" s="71">
        <v>85.898458437424694</v>
      </c>
      <c r="G18" s="70">
        <v>1223987.4061</v>
      </c>
      <c r="H18" s="71">
        <v>12.5392352106816</v>
      </c>
      <c r="I18" s="70">
        <v>206445.5128</v>
      </c>
      <c r="J18" s="71">
        <v>14.9873392826642</v>
      </c>
      <c r="K18" s="70">
        <v>175744.49119999999</v>
      </c>
      <c r="L18" s="71">
        <v>14.358357800426701</v>
      </c>
      <c r="M18" s="71">
        <v>0.17469123151667801</v>
      </c>
      <c r="N18" s="70">
        <v>20087138.440400001</v>
      </c>
      <c r="O18" s="70">
        <v>653619033.69299996</v>
      </c>
      <c r="P18" s="70">
        <v>68059</v>
      </c>
      <c r="Q18" s="70">
        <v>60699</v>
      </c>
      <c r="R18" s="71">
        <v>12.1254056903738</v>
      </c>
      <c r="S18" s="70">
        <v>20.239293346949001</v>
      </c>
      <c r="T18" s="70">
        <v>19.9091391011384</v>
      </c>
      <c r="U18" s="72">
        <v>1.6312538197403901</v>
      </c>
    </row>
    <row r="19" spans="1:21" ht="12" thickBot="1" x14ac:dyDescent="0.2">
      <c r="A19" s="55"/>
      <c r="B19" s="44" t="s">
        <v>17</v>
      </c>
      <c r="C19" s="45"/>
      <c r="D19" s="70">
        <v>474536.9412</v>
      </c>
      <c r="E19" s="70">
        <v>564457.84820000001</v>
      </c>
      <c r="F19" s="71">
        <v>84.069508947966796</v>
      </c>
      <c r="G19" s="70">
        <v>501173.36200000002</v>
      </c>
      <c r="H19" s="71">
        <v>-5.31481176367868</v>
      </c>
      <c r="I19" s="70">
        <v>34719.0288</v>
      </c>
      <c r="J19" s="71">
        <v>7.3164016930279798</v>
      </c>
      <c r="K19" s="70">
        <v>43379.4715</v>
      </c>
      <c r="L19" s="71">
        <v>8.6555820378977</v>
      </c>
      <c r="M19" s="71">
        <v>-0.19964380386699701</v>
      </c>
      <c r="N19" s="70">
        <v>8539555.4448000006</v>
      </c>
      <c r="O19" s="70">
        <v>202810877.43309999</v>
      </c>
      <c r="P19" s="70">
        <v>11139</v>
      </c>
      <c r="Q19" s="70">
        <v>10026</v>
      </c>
      <c r="R19" s="71">
        <v>11.1011370436864</v>
      </c>
      <c r="S19" s="70">
        <v>42.601395206032898</v>
      </c>
      <c r="T19" s="70">
        <v>43.243567085577503</v>
      </c>
      <c r="U19" s="72">
        <v>-1.50739635741719</v>
      </c>
    </row>
    <row r="20" spans="1:21" ht="12" thickBot="1" x14ac:dyDescent="0.2">
      <c r="A20" s="55"/>
      <c r="B20" s="44" t="s">
        <v>18</v>
      </c>
      <c r="C20" s="45"/>
      <c r="D20" s="70">
        <v>1003996.5111</v>
      </c>
      <c r="E20" s="70">
        <v>844746.20239999995</v>
      </c>
      <c r="F20" s="71">
        <v>118.851852573892</v>
      </c>
      <c r="G20" s="70">
        <v>834245.29339999997</v>
      </c>
      <c r="H20" s="71">
        <v>20.347878380970201</v>
      </c>
      <c r="I20" s="70">
        <v>73466.550300000003</v>
      </c>
      <c r="J20" s="71">
        <v>7.3174109160507399</v>
      </c>
      <c r="K20" s="70">
        <v>59027.523099999999</v>
      </c>
      <c r="L20" s="71">
        <v>7.0755596186142</v>
      </c>
      <c r="M20" s="71">
        <v>0.24461516326101801</v>
      </c>
      <c r="N20" s="70">
        <v>15092245.8665</v>
      </c>
      <c r="O20" s="70">
        <v>338932212.35540003</v>
      </c>
      <c r="P20" s="70">
        <v>39599</v>
      </c>
      <c r="Q20" s="70">
        <v>38128</v>
      </c>
      <c r="R20" s="71">
        <v>3.8580570709190201</v>
      </c>
      <c r="S20" s="70">
        <v>25.354087504734999</v>
      </c>
      <c r="T20" s="70">
        <v>24.190980848720098</v>
      </c>
      <c r="U20" s="72">
        <v>4.5874522433420299</v>
      </c>
    </row>
    <row r="21" spans="1:21" ht="12" thickBot="1" x14ac:dyDescent="0.2">
      <c r="A21" s="55"/>
      <c r="B21" s="44" t="s">
        <v>19</v>
      </c>
      <c r="C21" s="45"/>
      <c r="D21" s="70">
        <v>344443.49170000001</v>
      </c>
      <c r="E21" s="70">
        <v>401434.92300000001</v>
      </c>
      <c r="F21" s="71">
        <v>85.803070925147196</v>
      </c>
      <c r="G21" s="70">
        <v>378221.09340000001</v>
      </c>
      <c r="H21" s="71">
        <v>-8.9306499001306303</v>
      </c>
      <c r="I21" s="70">
        <v>35092.856299999999</v>
      </c>
      <c r="J21" s="71">
        <v>10.188276784328</v>
      </c>
      <c r="K21" s="70">
        <v>-15580.8483</v>
      </c>
      <c r="L21" s="71">
        <v>-4.11950802636012</v>
      </c>
      <c r="M21" s="71">
        <v>-3.2523071673831798</v>
      </c>
      <c r="N21" s="70">
        <v>4536384.1922000004</v>
      </c>
      <c r="O21" s="70">
        <v>123506591.78659999</v>
      </c>
      <c r="P21" s="70">
        <v>30796</v>
      </c>
      <c r="Q21" s="70">
        <v>29125</v>
      </c>
      <c r="R21" s="71">
        <v>5.7373390557939903</v>
      </c>
      <c r="S21" s="70">
        <v>11.184682806208601</v>
      </c>
      <c r="T21" s="70">
        <v>11.260814053218899</v>
      </c>
      <c r="U21" s="72">
        <v>-0.68067417135894004</v>
      </c>
    </row>
    <row r="22" spans="1:21" ht="12" thickBot="1" x14ac:dyDescent="0.2">
      <c r="A22" s="55"/>
      <c r="B22" s="44" t="s">
        <v>20</v>
      </c>
      <c r="C22" s="45"/>
      <c r="D22" s="70">
        <v>1058174.7985</v>
      </c>
      <c r="E22" s="70">
        <v>1167214.0216999999</v>
      </c>
      <c r="F22" s="71">
        <v>90.658163698103195</v>
      </c>
      <c r="G22" s="70">
        <v>952410.56669999997</v>
      </c>
      <c r="H22" s="71">
        <v>11.104899031775901</v>
      </c>
      <c r="I22" s="70">
        <v>128653.1675</v>
      </c>
      <c r="J22" s="71">
        <v>12.158026035242001</v>
      </c>
      <c r="K22" s="70">
        <v>88276.720799999996</v>
      </c>
      <c r="L22" s="71">
        <v>9.2687674713510706</v>
      </c>
      <c r="M22" s="71">
        <v>0.45738498591805399</v>
      </c>
      <c r="N22" s="70">
        <v>14123388.679500001</v>
      </c>
      <c r="O22" s="70">
        <v>412781669.685</v>
      </c>
      <c r="P22" s="70">
        <v>66107</v>
      </c>
      <c r="Q22" s="70">
        <v>59520</v>
      </c>
      <c r="R22" s="71">
        <v>11.066868279569899</v>
      </c>
      <c r="S22" s="70">
        <v>16.007000748786101</v>
      </c>
      <c r="T22" s="70">
        <v>16.1838035063844</v>
      </c>
      <c r="U22" s="72">
        <v>-1.10453394969546</v>
      </c>
    </row>
    <row r="23" spans="1:21" ht="12" thickBot="1" x14ac:dyDescent="0.2">
      <c r="A23" s="55"/>
      <c r="B23" s="44" t="s">
        <v>21</v>
      </c>
      <c r="C23" s="45"/>
      <c r="D23" s="70">
        <v>2468006.7817000002</v>
      </c>
      <c r="E23" s="70">
        <v>3089526.0825</v>
      </c>
      <c r="F23" s="71">
        <v>79.883021401875496</v>
      </c>
      <c r="G23" s="70">
        <v>2584233.1557999998</v>
      </c>
      <c r="H23" s="71">
        <v>-4.4975188805678696</v>
      </c>
      <c r="I23" s="70">
        <v>260009.89230000001</v>
      </c>
      <c r="J23" s="71">
        <v>10.5352179024768</v>
      </c>
      <c r="K23" s="70">
        <v>185917.11670000001</v>
      </c>
      <c r="L23" s="71">
        <v>7.1942857122907604</v>
      </c>
      <c r="M23" s="71">
        <v>0.39852584267191399</v>
      </c>
      <c r="N23" s="70">
        <v>39199648.732000001</v>
      </c>
      <c r="O23" s="70">
        <v>904989750.01400006</v>
      </c>
      <c r="P23" s="70">
        <v>75629</v>
      </c>
      <c r="Q23" s="70">
        <v>73578</v>
      </c>
      <c r="R23" s="71">
        <v>2.78751800810024</v>
      </c>
      <c r="S23" s="70">
        <v>32.633074372264602</v>
      </c>
      <c r="T23" s="70">
        <v>32.474375137948797</v>
      </c>
      <c r="U23" s="72">
        <v>0.48631407664933402</v>
      </c>
    </row>
    <row r="24" spans="1:21" ht="12" thickBot="1" x14ac:dyDescent="0.2">
      <c r="A24" s="55"/>
      <c r="B24" s="44" t="s">
        <v>22</v>
      </c>
      <c r="C24" s="45"/>
      <c r="D24" s="70">
        <v>232334.2255</v>
      </c>
      <c r="E24" s="70">
        <v>274704.06709999999</v>
      </c>
      <c r="F24" s="71">
        <v>84.576187004695399</v>
      </c>
      <c r="G24" s="70">
        <v>210243.02799999999</v>
      </c>
      <c r="H24" s="71">
        <v>10.5074578263779</v>
      </c>
      <c r="I24" s="70">
        <v>36098.2664</v>
      </c>
      <c r="J24" s="71">
        <v>15.5372142534377</v>
      </c>
      <c r="K24" s="70">
        <v>40090.050199999998</v>
      </c>
      <c r="L24" s="71">
        <v>19.0684326521401</v>
      </c>
      <c r="M24" s="71">
        <v>-9.9570436556848996E-2</v>
      </c>
      <c r="N24" s="70">
        <v>3214520.0742000001</v>
      </c>
      <c r="O24" s="70">
        <v>84162772.208900005</v>
      </c>
      <c r="P24" s="70">
        <v>23967</v>
      </c>
      <c r="Q24" s="70">
        <v>21899</v>
      </c>
      <c r="R24" s="71">
        <v>9.4433535777889404</v>
      </c>
      <c r="S24" s="70">
        <v>9.6939218717403097</v>
      </c>
      <c r="T24" s="70">
        <v>9.7321972692817003</v>
      </c>
      <c r="U24" s="72">
        <v>-0.39483913784135599</v>
      </c>
    </row>
    <row r="25" spans="1:21" ht="12" thickBot="1" x14ac:dyDescent="0.2">
      <c r="A25" s="55"/>
      <c r="B25" s="44" t="s">
        <v>23</v>
      </c>
      <c r="C25" s="45"/>
      <c r="D25" s="70">
        <v>275909.9166</v>
      </c>
      <c r="E25" s="70">
        <v>244489.0724</v>
      </c>
      <c r="F25" s="71">
        <v>112.851635409125</v>
      </c>
      <c r="G25" s="70">
        <v>244838.67670000001</v>
      </c>
      <c r="H25" s="71">
        <v>12.6904949490768</v>
      </c>
      <c r="I25" s="70">
        <v>24202.402099999999</v>
      </c>
      <c r="J25" s="71">
        <v>8.7718493043827106</v>
      </c>
      <c r="K25" s="70">
        <v>17839.809499999999</v>
      </c>
      <c r="L25" s="71">
        <v>7.2863526875939897</v>
      </c>
      <c r="M25" s="71">
        <v>0.35665137567752597</v>
      </c>
      <c r="N25" s="70">
        <v>3629580.9482</v>
      </c>
      <c r="O25" s="70">
        <v>92121803.049400002</v>
      </c>
      <c r="P25" s="70">
        <v>18470</v>
      </c>
      <c r="Q25" s="70">
        <v>16467</v>
      </c>
      <c r="R25" s="71">
        <v>12.1637213821583</v>
      </c>
      <c r="S25" s="70">
        <v>14.938273773687101</v>
      </c>
      <c r="T25" s="70">
        <v>14.554820337644999</v>
      </c>
      <c r="U25" s="72">
        <v>2.5669193231516898</v>
      </c>
    </row>
    <row r="26" spans="1:21" ht="12" thickBot="1" x14ac:dyDescent="0.2">
      <c r="A26" s="55"/>
      <c r="B26" s="44" t="s">
        <v>24</v>
      </c>
      <c r="C26" s="45"/>
      <c r="D26" s="70">
        <v>480652.1972</v>
      </c>
      <c r="E26" s="70">
        <v>531820.56420000002</v>
      </c>
      <c r="F26" s="71">
        <v>90.378640758848604</v>
      </c>
      <c r="G26" s="70">
        <v>433046.32520000002</v>
      </c>
      <c r="H26" s="71">
        <v>10.9932515829602</v>
      </c>
      <c r="I26" s="70">
        <v>97485.564400000003</v>
      </c>
      <c r="J26" s="71">
        <v>20.281934622975701</v>
      </c>
      <c r="K26" s="70">
        <v>104170.3306</v>
      </c>
      <c r="L26" s="71">
        <v>24.055239483186799</v>
      </c>
      <c r="M26" s="71">
        <v>-6.4171498367117996E-2</v>
      </c>
      <c r="N26" s="70">
        <v>5752579.6968999999</v>
      </c>
      <c r="O26" s="70">
        <v>188830482.12889999</v>
      </c>
      <c r="P26" s="70">
        <v>35835</v>
      </c>
      <c r="Q26" s="70">
        <v>33523</v>
      </c>
      <c r="R26" s="71">
        <v>6.8967574501088702</v>
      </c>
      <c r="S26" s="70">
        <v>13.4129258322869</v>
      </c>
      <c r="T26" s="70">
        <v>13.0534446290606</v>
      </c>
      <c r="U26" s="72">
        <v>2.6801102736354401</v>
      </c>
    </row>
    <row r="27" spans="1:21" ht="12" thickBot="1" x14ac:dyDescent="0.2">
      <c r="A27" s="55"/>
      <c r="B27" s="44" t="s">
        <v>25</v>
      </c>
      <c r="C27" s="45"/>
      <c r="D27" s="70">
        <v>193221.00649999999</v>
      </c>
      <c r="E27" s="70">
        <v>221069.17240000001</v>
      </c>
      <c r="F27" s="71">
        <v>87.402962793196807</v>
      </c>
      <c r="G27" s="70">
        <v>194446.25659999999</v>
      </c>
      <c r="H27" s="71">
        <v>-0.63012275032915399</v>
      </c>
      <c r="I27" s="70">
        <v>48933.764799999997</v>
      </c>
      <c r="J27" s="71">
        <v>25.3252820106804</v>
      </c>
      <c r="K27" s="70">
        <v>61611.875899999999</v>
      </c>
      <c r="L27" s="71">
        <v>31.6858123048073</v>
      </c>
      <c r="M27" s="71">
        <v>-0.205773820627981</v>
      </c>
      <c r="N27" s="70">
        <v>2399806.3790000002</v>
      </c>
      <c r="O27" s="70">
        <v>76774188.274000004</v>
      </c>
      <c r="P27" s="70">
        <v>27627</v>
      </c>
      <c r="Q27" s="70">
        <v>25766</v>
      </c>
      <c r="R27" s="71">
        <v>7.2226965768842604</v>
      </c>
      <c r="S27" s="70">
        <v>6.9939192275672299</v>
      </c>
      <c r="T27" s="70">
        <v>6.9439100985795204</v>
      </c>
      <c r="U27" s="72">
        <v>0.71503726824002301</v>
      </c>
    </row>
    <row r="28" spans="1:21" ht="12" thickBot="1" x14ac:dyDescent="0.2">
      <c r="A28" s="55"/>
      <c r="B28" s="44" t="s">
        <v>26</v>
      </c>
      <c r="C28" s="45"/>
      <c r="D28" s="70">
        <v>1000504.0832</v>
      </c>
      <c r="E28" s="70">
        <v>1082455.7726</v>
      </c>
      <c r="F28" s="71">
        <v>92.429095813941998</v>
      </c>
      <c r="G28" s="70">
        <v>879194.20819999999</v>
      </c>
      <c r="H28" s="71">
        <v>13.7978473775847</v>
      </c>
      <c r="I28" s="70">
        <v>56035.807699999998</v>
      </c>
      <c r="J28" s="71">
        <v>5.6007575222257699</v>
      </c>
      <c r="K28" s="70">
        <v>30253.593700000001</v>
      </c>
      <c r="L28" s="71">
        <v>3.4410592583337301</v>
      </c>
      <c r="M28" s="71">
        <v>0.85220335328295205</v>
      </c>
      <c r="N28" s="70">
        <v>11046757.794199999</v>
      </c>
      <c r="O28" s="70">
        <v>272385252.37889999</v>
      </c>
      <c r="P28" s="70">
        <v>44892</v>
      </c>
      <c r="Q28" s="70">
        <v>40442</v>
      </c>
      <c r="R28" s="71">
        <v>11.003412294149699</v>
      </c>
      <c r="S28" s="70">
        <v>22.2869126614987</v>
      </c>
      <c r="T28" s="70">
        <v>21.2019587433856</v>
      </c>
      <c r="U28" s="72">
        <v>4.8681211910854199</v>
      </c>
    </row>
    <row r="29" spans="1:21" ht="12" thickBot="1" x14ac:dyDescent="0.2">
      <c r="A29" s="55"/>
      <c r="B29" s="44" t="s">
        <v>27</v>
      </c>
      <c r="C29" s="45"/>
      <c r="D29" s="70">
        <v>675952.62349999999</v>
      </c>
      <c r="E29" s="70">
        <v>718912.91440000001</v>
      </c>
      <c r="F29" s="71">
        <v>94.024270528530707</v>
      </c>
      <c r="G29" s="70">
        <v>669888.44790000003</v>
      </c>
      <c r="H29" s="71">
        <v>0.905251556286779</v>
      </c>
      <c r="I29" s="70">
        <v>99223.635399999999</v>
      </c>
      <c r="J29" s="71">
        <v>14.679081336533899</v>
      </c>
      <c r="K29" s="70">
        <v>82992.917199999996</v>
      </c>
      <c r="L29" s="71">
        <v>12.3890652929111</v>
      </c>
      <c r="M29" s="71">
        <v>0.19556751042846801</v>
      </c>
      <c r="N29" s="70">
        <v>8044230.852</v>
      </c>
      <c r="O29" s="70">
        <v>198938220.2902</v>
      </c>
      <c r="P29" s="70">
        <v>105857</v>
      </c>
      <c r="Q29" s="70">
        <v>104062</v>
      </c>
      <c r="R29" s="71">
        <v>1.7249332128923101</v>
      </c>
      <c r="S29" s="70">
        <v>6.3855259784426197</v>
      </c>
      <c r="T29" s="70">
        <v>6.5912153033768304</v>
      </c>
      <c r="U29" s="72">
        <v>-3.2211806142300401</v>
      </c>
    </row>
    <row r="30" spans="1:21" ht="12" thickBot="1" x14ac:dyDescent="0.2">
      <c r="A30" s="55"/>
      <c r="B30" s="44" t="s">
        <v>28</v>
      </c>
      <c r="C30" s="45"/>
      <c r="D30" s="70">
        <v>887879.49650000001</v>
      </c>
      <c r="E30" s="70">
        <v>1075393.7561999999</v>
      </c>
      <c r="F30" s="71">
        <v>82.563199886653805</v>
      </c>
      <c r="G30" s="70">
        <v>909157.88230000006</v>
      </c>
      <c r="H30" s="71">
        <v>-2.3404500158069101</v>
      </c>
      <c r="I30" s="70">
        <v>99741.672999999995</v>
      </c>
      <c r="J30" s="71">
        <v>11.233694819305899</v>
      </c>
      <c r="K30" s="70">
        <v>77792.867599999998</v>
      </c>
      <c r="L30" s="71">
        <v>8.5565850678430593</v>
      </c>
      <c r="M30" s="71">
        <v>0.28214418721337903</v>
      </c>
      <c r="N30" s="70">
        <v>11902668.7278</v>
      </c>
      <c r="O30" s="70">
        <v>361598049.19940001</v>
      </c>
      <c r="P30" s="70">
        <v>71296</v>
      </c>
      <c r="Q30" s="70">
        <v>66239</v>
      </c>
      <c r="R30" s="71">
        <v>7.6344751581394599</v>
      </c>
      <c r="S30" s="70">
        <v>12.4534265106037</v>
      </c>
      <c r="T30" s="70">
        <v>12.3181820211658</v>
      </c>
      <c r="U30" s="72">
        <v>1.0860022285653299</v>
      </c>
    </row>
    <row r="31" spans="1:21" ht="12" thickBot="1" x14ac:dyDescent="0.2">
      <c r="A31" s="55"/>
      <c r="B31" s="44" t="s">
        <v>29</v>
      </c>
      <c r="C31" s="45"/>
      <c r="D31" s="70">
        <v>732364.89950000006</v>
      </c>
      <c r="E31" s="70">
        <v>750518.02590000001</v>
      </c>
      <c r="F31" s="71">
        <v>97.581253777585005</v>
      </c>
      <c r="G31" s="70">
        <v>645809.00430000003</v>
      </c>
      <c r="H31" s="71">
        <v>13.4027080179563</v>
      </c>
      <c r="I31" s="70">
        <v>24745.631799999999</v>
      </c>
      <c r="J31" s="71">
        <v>3.37886643896974</v>
      </c>
      <c r="K31" s="70">
        <v>24194.486400000002</v>
      </c>
      <c r="L31" s="71">
        <v>3.74638418462819</v>
      </c>
      <c r="M31" s="71">
        <v>2.2779793333410001E-2</v>
      </c>
      <c r="N31" s="70">
        <v>17965186.109900001</v>
      </c>
      <c r="O31" s="70">
        <v>347037282.9659</v>
      </c>
      <c r="P31" s="70">
        <v>29337</v>
      </c>
      <c r="Q31" s="70">
        <v>26900</v>
      </c>
      <c r="R31" s="71">
        <v>9.0594795539033406</v>
      </c>
      <c r="S31" s="70">
        <v>24.9638647271364</v>
      </c>
      <c r="T31" s="70">
        <v>24.800111122676601</v>
      </c>
      <c r="U31" s="72">
        <v>0.65596255327323105</v>
      </c>
    </row>
    <row r="32" spans="1:21" ht="12" thickBot="1" x14ac:dyDescent="0.2">
      <c r="A32" s="55"/>
      <c r="B32" s="44" t="s">
        <v>30</v>
      </c>
      <c r="C32" s="45"/>
      <c r="D32" s="70">
        <v>95353.685299999997</v>
      </c>
      <c r="E32" s="70">
        <v>117979.2427</v>
      </c>
      <c r="F32" s="71">
        <v>80.822425299395505</v>
      </c>
      <c r="G32" s="70">
        <v>101247.72440000001</v>
      </c>
      <c r="H32" s="71">
        <v>-5.8214040215999097</v>
      </c>
      <c r="I32" s="70">
        <v>23227.2307</v>
      </c>
      <c r="J32" s="71">
        <v>24.359027788934299</v>
      </c>
      <c r="K32" s="70">
        <v>26108.627700000001</v>
      </c>
      <c r="L32" s="71">
        <v>25.786878524649602</v>
      </c>
      <c r="M32" s="71">
        <v>-0.110361870915184</v>
      </c>
      <c r="N32" s="70">
        <v>1071716.7453999999</v>
      </c>
      <c r="O32" s="70">
        <v>36390837.573700003</v>
      </c>
      <c r="P32" s="70">
        <v>21732</v>
      </c>
      <c r="Q32" s="70">
        <v>20412</v>
      </c>
      <c r="R32" s="71">
        <v>6.4667842445620201</v>
      </c>
      <c r="S32" s="70">
        <v>4.38770869225106</v>
      </c>
      <c r="T32" s="70">
        <v>4.2627501567705304</v>
      </c>
      <c r="U32" s="72">
        <v>2.8479223267764899</v>
      </c>
    </row>
    <row r="33" spans="1:21" ht="12" thickBot="1" x14ac:dyDescent="0.2">
      <c r="A33" s="55"/>
      <c r="B33" s="44" t="s">
        <v>31</v>
      </c>
      <c r="C33" s="45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0">
        <v>17.094000000000001</v>
      </c>
      <c r="O33" s="70">
        <v>238.40790000000001</v>
      </c>
      <c r="P33" s="73"/>
      <c r="Q33" s="73"/>
      <c r="R33" s="73"/>
      <c r="S33" s="73"/>
      <c r="T33" s="73"/>
      <c r="U33" s="74"/>
    </row>
    <row r="34" spans="1:21" ht="12" thickBot="1" x14ac:dyDescent="0.2">
      <c r="A34" s="55"/>
      <c r="B34" s="44" t="s">
        <v>71</v>
      </c>
      <c r="C34" s="4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0">
        <v>1</v>
      </c>
      <c r="P34" s="73"/>
      <c r="Q34" s="73"/>
      <c r="R34" s="73"/>
      <c r="S34" s="73"/>
      <c r="T34" s="73"/>
      <c r="U34" s="74"/>
    </row>
    <row r="35" spans="1:21" ht="12" thickBot="1" x14ac:dyDescent="0.2">
      <c r="A35" s="55"/>
      <c r="B35" s="44" t="s">
        <v>32</v>
      </c>
      <c r="C35" s="45"/>
      <c r="D35" s="70">
        <v>144210.4167</v>
      </c>
      <c r="E35" s="70">
        <v>172931.11470000001</v>
      </c>
      <c r="F35" s="71">
        <v>83.391827404903694</v>
      </c>
      <c r="G35" s="70">
        <v>130065.92359999999</v>
      </c>
      <c r="H35" s="71">
        <v>10.874864613655101</v>
      </c>
      <c r="I35" s="70">
        <v>20045.938099999999</v>
      </c>
      <c r="J35" s="71">
        <v>13.900478591433099</v>
      </c>
      <c r="K35" s="70">
        <v>14840.813599999999</v>
      </c>
      <c r="L35" s="71">
        <v>11.4102242841414</v>
      </c>
      <c r="M35" s="71">
        <v>0.35073040065673999</v>
      </c>
      <c r="N35" s="70">
        <v>2137655.9575999998</v>
      </c>
      <c r="O35" s="70">
        <v>54165536.966700003</v>
      </c>
      <c r="P35" s="70">
        <v>10244</v>
      </c>
      <c r="Q35" s="70">
        <v>9346</v>
      </c>
      <c r="R35" s="71">
        <v>9.6083886154504601</v>
      </c>
      <c r="S35" s="70">
        <v>14.0775494631004</v>
      </c>
      <c r="T35" s="70">
        <v>13.3348306976247</v>
      </c>
      <c r="U35" s="72">
        <v>5.2759094714779202</v>
      </c>
    </row>
    <row r="36" spans="1:21" ht="12" customHeight="1" thickBot="1" x14ac:dyDescent="0.2">
      <c r="A36" s="55"/>
      <c r="B36" s="44" t="s">
        <v>70</v>
      </c>
      <c r="C36" s="45"/>
      <c r="D36" s="70">
        <v>78935.070000000007</v>
      </c>
      <c r="E36" s="73"/>
      <c r="F36" s="73"/>
      <c r="G36" s="73"/>
      <c r="H36" s="73"/>
      <c r="I36" s="70">
        <v>3344.93</v>
      </c>
      <c r="J36" s="71">
        <v>4.2375714622157199</v>
      </c>
      <c r="K36" s="73"/>
      <c r="L36" s="73"/>
      <c r="M36" s="73"/>
      <c r="N36" s="70">
        <v>2204186.85</v>
      </c>
      <c r="O36" s="70">
        <v>24080878.41</v>
      </c>
      <c r="P36" s="70">
        <v>50</v>
      </c>
      <c r="Q36" s="70">
        <v>56</v>
      </c>
      <c r="R36" s="71">
        <v>-10.714285714285699</v>
      </c>
      <c r="S36" s="70">
        <v>1578.7013999999999</v>
      </c>
      <c r="T36" s="70">
        <v>1530.7850000000001</v>
      </c>
      <c r="U36" s="72">
        <v>3.0351781533860902</v>
      </c>
    </row>
    <row r="37" spans="1:21" ht="12" thickBot="1" x14ac:dyDescent="0.2">
      <c r="A37" s="55"/>
      <c r="B37" s="44" t="s">
        <v>36</v>
      </c>
      <c r="C37" s="45"/>
      <c r="D37" s="70">
        <v>191728.28</v>
      </c>
      <c r="E37" s="70">
        <v>88735.066800000001</v>
      </c>
      <c r="F37" s="71">
        <v>216.06822073187399</v>
      </c>
      <c r="G37" s="70">
        <v>187536.02</v>
      </c>
      <c r="H37" s="71">
        <v>2.2354425565819498</v>
      </c>
      <c r="I37" s="70">
        <v>-26459.9</v>
      </c>
      <c r="J37" s="71">
        <v>-13.800728823103199</v>
      </c>
      <c r="K37" s="70">
        <v>-11036.74</v>
      </c>
      <c r="L37" s="71">
        <v>-5.88513076048004</v>
      </c>
      <c r="M37" s="71">
        <v>1.39743801158675</v>
      </c>
      <c r="N37" s="70">
        <v>12460539.18</v>
      </c>
      <c r="O37" s="70">
        <v>143964535.94</v>
      </c>
      <c r="P37" s="70">
        <v>94</v>
      </c>
      <c r="Q37" s="70">
        <v>84</v>
      </c>
      <c r="R37" s="71">
        <v>11.9047619047619</v>
      </c>
      <c r="S37" s="70">
        <v>2039.6625531914899</v>
      </c>
      <c r="T37" s="70">
        <v>1691.7790476190501</v>
      </c>
      <c r="U37" s="72">
        <v>17.055934327376999</v>
      </c>
    </row>
    <row r="38" spans="1:21" ht="12" thickBot="1" x14ac:dyDescent="0.2">
      <c r="A38" s="55"/>
      <c r="B38" s="44" t="s">
        <v>37</v>
      </c>
      <c r="C38" s="45"/>
      <c r="D38" s="70">
        <v>96483.78</v>
      </c>
      <c r="E38" s="70">
        <v>51484.466200000003</v>
      </c>
      <c r="F38" s="71">
        <v>187.40367167291299</v>
      </c>
      <c r="G38" s="70">
        <v>41093.18</v>
      </c>
      <c r="H38" s="71">
        <v>134.79268336011</v>
      </c>
      <c r="I38" s="70">
        <v>-6276.99</v>
      </c>
      <c r="J38" s="71">
        <v>-6.5057463544649696</v>
      </c>
      <c r="K38" s="70">
        <v>-7367.47</v>
      </c>
      <c r="L38" s="71">
        <v>-17.928692790385199</v>
      </c>
      <c r="M38" s="71">
        <v>-0.14801281851164699</v>
      </c>
      <c r="N38" s="70">
        <v>6709103.7999999998</v>
      </c>
      <c r="O38" s="70">
        <v>132039095.3</v>
      </c>
      <c r="P38" s="70">
        <v>33</v>
      </c>
      <c r="Q38" s="70">
        <v>10</v>
      </c>
      <c r="R38" s="71">
        <v>230</v>
      </c>
      <c r="S38" s="70">
        <v>2923.7509090909102</v>
      </c>
      <c r="T38" s="70">
        <v>863.07799999999997</v>
      </c>
      <c r="U38" s="72">
        <v>70.480453813065793</v>
      </c>
    </row>
    <row r="39" spans="1:21" ht="12" thickBot="1" x14ac:dyDescent="0.2">
      <c r="A39" s="55"/>
      <c r="B39" s="44" t="s">
        <v>38</v>
      </c>
      <c r="C39" s="45"/>
      <c r="D39" s="70">
        <v>139329.99</v>
      </c>
      <c r="E39" s="70">
        <v>52563.405400000003</v>
      </c>
      <c r="F39" s="71">
        <v>265.07032590396102</v>
      </c>
      <c r="G39" s="70">
        <v>72289.009999999995</v>
      </c>
      <c r="H39" s="71">
        <v>92.740210441393501</v>
      </c>
      <c r="I39" s="70">
        <v>-21564.21</v>
      </c>
      <c r="J39" s="71">
        <v>-15.477077117424599</v>
      </c>
      <c r="K39" s="70">
        <v>-24866.69</v>
      </c>
      <c r="L39" s="71">
        <v>-34.398990939286598</v>
      </c>
      <c r="M39" s="71">
        <v>-0.13280738208422599</v>
      </c>
      <c r="N39" s="70">
        <v>7624610.5999999996</v>
      </c>
      <c r="O39" s="70">
        <v>97623004.030000001</v>
      </c>
      <c r="P39" s="70">
        <v>81</v>
      </c>
      <c r="Q39" s="70">
        <v>83</v>
      </c>
      <c r="R39" s="71">
        <v>-2.4096385542168601</v>
      </c>
      <c r="S39" s="70">
        <v>1720.12333333333</v>
      </c>
      <c r="T39" s="70">
        <v>2130.9248192771101</v>
      </c>
      <c r="U39" s="72">
        <v>-23.882094846519301</v>
      </c>
    </row>
    <row r="40" spans="1:21" ht="12" thickBot="1" x14ac:dyDescent="0.2">
      <c r="A40" s="55"/>
      <c r="B40" s="44" t="s">
        <v>73</v>
      </c>
      <c r="C40" s="45"/>
      <c r="D40" s="73"/>
      <c r="E40" s="73"/>
      <c r="F40" s="73"/>
      <c r="G40" s="70">
        <v>0.37</v>
      </c>
      <c r="H40" s="73"/>
      <c r="I40" s="73"/>
      <c r="J40" s="73"/>
      <c r="K40" s="70">
        <v>0.24</v>
      </c>
      <c r="L40" s="71">
        <v>64.864864864864899</v>
      </c>
      <c r="M40" s="73"/>
      <c r="N40" s="70">
        <v>17.010000000000002</v>
      </c>
      <c r="O40" s="70">
        <v>4212.9399999999996</v>
      </c>
      <c r="P40" s="73"/>
      <c r="Q40" s="70">
        <v>2</v>
      </c>
      <c r="R40" s="73"/>
      <c r="S40" s="73"/>
      <c r="T40" s="70">
        <v>0.09</v>
      </c>
      <c r="U40" s="74"/>
    </row>
    <row r="41" spans="1:21" ht="12" customHeight="1" thickBot="1" x14ac:dyDescent="0.2">
      <c r="A41" s="55"/>
      <c r="B41" s="44" t="s">
        <v>33</v>
      </c>
      <c r="C41" s="45"/>
      <c r="D41" s="70">
        <v>120520.51270000001</v>
      </c>
      <c r="E41" s="70">
        <v>91901.517500000002</v>
      </c>
      <c r="F41" s="71">
        <v>131.14093866839599</v>
      </c>
      <c r="G41" s="70">
        <v>210076.06760000001</v>
      </c>
      <c r="H41" s="71">
        <v>-42.630060588586502</v>
      </c>
      <c r="I41" s="70">
        <v>7033.6902</v>
      </c>
      <c r="J41" s="71">
        <v>5.8360938253791597</v>
      </c>
      <c r="K41" s="70">
        <v>12453.0916</v>
      </c>
      <c r="L41" s="71">
        <v>5.9278963769026696</v>
      </c>
      <c r="M41" s="71">
        <v>-0.43518521938761001</v>
      </c>
      <c r="N41" s="70">
        <v>2892524.7825000002</v>
      </c>
      <c r="O41" s="70">
        <v>58173086.566699997</v>
      </c>
      <c r="P41" s="70">
        <v>202</v>
      </c>
      <c r="Q41" s="70">
        <v>179</v>
      </c>
      <c r="R41" s="71">
        <v>12.849162011173201</v>
      </c>
      <c r="S41" s="70">
        <v>596.63620148514894</v>
      </c>
      <c r="T41" s="70">
        <v>452.60468547485999</v>
      </c>
      <c r="U41" s="72">
        <v>24.140592818834101</v>
      </c>
    </row>
    <row r="42" spans="1:21" ht="12" thickBot="1" x14ac:dyDescent="0.2">
      <c r="A42" s="55"/>
      <c r="B42" s="44" t="s">
        <v>34</v>
      </c>
      <c r="C42" s="45"/>
      <c r="D42" s="70">
        <v>323652.32089999999</v>
      </c>
      <c r="E42" s="70">
        <v>285329.103</v>
      </c>
      <c r="F42" s="71">
        <v>113.431233441336</v>
      </c>
      <c r="G42" s="70">
        <v>317765.3983</v>
      </c>
      <c r="H42" s="71">
        <v>1.8526002615433199</v>
      </c>
      <c r="I42" s="70">
        <v>19006.8243</v>
      </c>
      <c r="J42" s="71">
        <v>5.8726055932942298</v>
      </c>
      <c r="K42" s="70">
        <v>19241.6453</v>
      </c>
      <c r="L42" s="71">
        <v>6.0552990989390603</v>
      </c>
      <c r="M42" s="71">
        <v>-1.220379007818E-2</v>
      </c>
      <c r="N42" s="70">
        <v>5525491.9762000004</v>
      </c>
      <c r="O42" s="70">
        <v>142902308.71650001</v>
      </c>
      <c r="P42" s="70">
        <v>1668</v>
      </c>
      <c r="Q42" s="70">
        <v>1601</v>
      </c>
      <c r="R42" s="71">
        <v>4.1848844472204902</v>
      </c>
      <c r="S42" s="70">
        <v>194.036163609113</v>
      </c>
      <c r="T42" s="70">
        <v>187.99609550281099</v>
      </c>
      <c r="U42" s="72">
        <v>3.1128568994332899</v>
      </c>
    </row>
    <row r="43" spans="1:21" ht="12" thickBot="1" x14ac:dyDescent="0.2">
      <c r="A43" s="55"/>
      <c r="B43" s="44" t="s">
        <v>39</v>
      </c>
      <c r="C43" s="45"/>
      <c r="D43" s="70">
        <v>173861.58</v>
      </c>
      <c r="E43" s="70">
        <v>36926.692199999998</v>
      </c>
      <c r="F43" s="71">
        <v>470.82901186583899</v>
      </c>
      <c r="G43" s="70">
        <v>54986.93</v>
      </c>
      <c r="H43" s="71">
        <v>216.18710118931901</v>
      </c>
      <c r="I43" s="70">
        <v>-4229.1000000000004</v>
      </c>
      <c r="J43" s="71">
        <v>-2.4324522991221</v>
      </c>
      <c r="K43" s="70">
        <v>-11715.1</v>
      </c>
      <c r="L43" s="71">
        <v>-21.3052447190632</v>
      </c>
      <c r="M43" s="71">
        <v>-0.63900436189191701</v>
      </c>
      <c r="N43" s="70">
        <v>6924576.1900000004</v>
      </c>
      <c r="O43" s="70">
        <v>66075299.149999999</v>
      </c>
      <c r="P43" s="70">
        <v>134</v>
      </c>
      <c r="Q43" s="70">
        <v>104</v>
      </c>
      <c r="R43" s="71">
        <v>28.8461538461539</v>
      </c>
      <c r="S43" s="70">
        <v>1297.4744776119401</v>
      </c>
      <c r="T43" s="70">
        <v>1197.7897115384601</v>
      </c>
      <c r="U43" s="72">
        <v>7.6829847363898001</v>
      </c>
    </row>
    <row r="44" spans="1:21" ht="12" thickBot="1" x14ac:dyDescent="0.2">
      <c r="A44" s="55"/>
      <c r="B44" s="44" t="s">
        <v>40</v>
      </c>
      <c r="C44" s="45"/>
      <c r="D44" s="70">
        <v>89764.22</v>
      </c>
      <c r="E44" s="70">
        <v>7782.49</v>
      </c>
      <c r="F44" s="71">
        <v>1153.4125967396001</v>
      </c>
      <c r="G44" s="70">
        <v>58307.7</v>
      </c>
      <c r="H44" s="71">
        <v>53.949169663697901</v>
      </c>
      <c r="I44" s="70">
        <v>12125.95</v>
      </c>
      <c r="J44" s="71">
        <v>13.508667484661499</v>
      </c>
      <c r="K44" s="70">
        <v>7731.25</v>
      </c>
      <c r="L44" s="71">
        <v>13.2593979868868</v>
      </c>
      <c r="M44" s="71">
        <v>0.56843330638641898</v>
      </c>
      <c r="N44" s="70">
        <v>2560901.11</v>
      </c>
      <c r="O44" s="70">
        <v>25991583.5</v>
      </c>
      <c r="P44" s="70">
        <v>83</v>
      </c>
      <c r="Q44" s="70">
        <v>64</v>
      </c>
      <c r="R44" s="71">
        <v>29.6875</v>
      </c>
      <c r="S44" s="70">
        <v>1081.49662650602</v>
      </c>
      <c r="T44" s="70">
        <v>1344.4181249999999</v>
      </c>
      <c r="U44" s="72">
        <v>-24.310894000972802</v>
      </c>
    </row>
    <row r="45" spans="1:21" ht="12" thickBot="1" x14ac:dyDescent="0.2">
      <c r="A45" s="56"/>
      <c r="B45" s="44" t="s">
        <v>35</v>
      </c>
      <c r="C45" s="45"/>
      <c r="D45" s="75">
        <v>29327.392100000001</v>
      </c>
      <c r="E45" s="76"/>
      <c r="F45" s="76"/>
      <c r="G45" s="75">
        <v>14587.195400000001</v>
      </c>
      <c r="H45" s="77">
        <v>101.048874000824</v>
      </c>
      <c r="I45" s="75">
        <v>4384.5451999999996</v>
      </c>
      <c r="J45" s="77">
        <v>14.950341254516101</v>
      </c>
      <c r="K45" s="75">
        <v>1251.7532000000001</v>
      </c>
      <c r="L45" s="77">
        <v>8.5811779829863699</v>
      </c>
      <c r="M45" s="77">
        <v>2.50272338029573</v>
      </c>
      <c r="N45" s="75">
        <v>394708.34620000003</v>
      </c>
      <c r="O45" s="75">
        <v>8000212.9376999997</v>
      </c>
      <c r="P45" s="75">
        <v>23</v>
      </c>
      <c r="Q45" s="75">
        <v>27</v>
      </c>
      <c r="R45" s="77">
        <v>-14.814814814814801</v>
      </c>
      <c r="S45" s="75">
        <v>1275.1040043478299</v>
      </c>
      <c r="T45" s="75">
        <v>1534.75853703704</v>
      </c>
      <c r="U45" s="78">
        <v>-20.363400303335698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F38" sqref="F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56822</v>
      </c>
      <c r="D2" s="32">
        <v>552702.06953675195</v>
      </c>
      <c r="E2" s="32">
        <v>413200.06808119698</v>
      </c>
      <c r="F2" s="32">
        <v>139502.001455555</v>
      </c>
      <c r="G2" s="32">
        <v>413200.06808119698</v>
      </c>
      <c r="H2" s="32">
        <v>0.25239999837974098</v>
      </c>
    </row>
    <row r="3" spans="1:8" ht="14.25" x14ac:dyDescent="0.2">
      <c r="A3" s="32">
        <v>2</v>
      </c>
      <c r="B3" s="33">
        <v>13</v>
      </c>
      <c r="C3" s="32">
        <v>8057</v>
      </c>
      <c r="D3" s="32">
        <v>74341.3594148173</v>
      </c>
      <c r="E3" s="32">
        <v>58721.654039475099</v>
      </c>
      <c r="F3" s="32">
        <v>15619.705375342301</v>
      </c>
      <c r="G3" s="32">
        <v>58721.654039475099</v>
      </c>
      <c r="H3" s="32">
        <v>0.21010787935940001</v>
      </c>
    </row>
    <row r="4" spans="1:8" ht="14.25" x14ac:dyDescent="0.2">
      <c r="A4" s="32">
        <v>3</v>
      </c>
      <c r="B4" s="33">
        <v>14</v>
      </c>
      <c r="C4" s="32">
        <v>105339</v>
      </c>
      <c r="D4" s="32">
        <v>99427.307964798398</v>
      </c>
      <c r="E4" s="32">
        <v>70872.745366058502</v>
      </c>
      <c r="F4" s="32">
        <v>28554.5625987399</v>
      </c>
      <c r="G4" s="32">
        <v>70872.745366058502</v>
      </c>
      <c r="H4" s="32">
        <v>0.287190342203064</v>
      </c>
    </row>
    <row r="5" spans="1:8" ht="14.25" x14ac:dyDescent="0.2">
      <c r="A5" s="32">
        <v>4</v>
      </c>
      <c r="B5" s="33">
        <v>15</v>
      </c>
      <c r="C5" s="32">
        <v>2945</v>
      </c>
      <c r="D5" s="32">
        <v>44930.510857264999</v>
      </c>
      <c r="E5" s="32">
        <v>35036.507247863199</v>
      </c>
      <c r="F5" s="32">
        <v>9894.0036094017105</v>
      </c>
      <c r="G5" s="32">
        <v>35036.507247863199</v>
      </c>
      <c r="H5" s="32">
        <v>0.22020679090057399</v>
      </c>
    </row>
    <row r="6" spans="1:8" ht="14.25" x14ac:dyDescent="0.2">
      <c r="A6" s="32">
        <v>5</v>
      </c>
      <c r="B6" s="33">
        <v>16</v>
      </c>
      <c r="C6" s="32">
        <v>4085</v>
      </c>
      <c r="D6" s="32">
        <v>217736.67497265001</v>
      </c>
      <c r="E6" s="32">
        <v>178600.03344017101</v>
      </c>
      <c r="F6" s="32">
        <v>39136.641532478599</v>
      </c>
      <c r="G6" s="32">
        <v>178600.03344017101</v>
      </c>
      <c r="H6" s="32">
        <v>0.179742992481146</v>
      </c>
    </row>
    <row r="7" spans="1:8" ht="14.25" x14ac:dyDescent="0.2">
      <c r="A7" s="32">
        <v>6</v>
      </c>
      <c r="B7" s="33">
        <v>17</v>
      </c>
      <c r="C7" s="32">
        <v>16432</v>
      </c>
      <c r="D7" s="32">
        <v>242544.46147094</v>
      </c>
      <c r="E7" s="32">
        <v>175203.05808461501</v>
      </c>
      <c r="F7" s="32">
        <v>67341.403386324804</v>
      </c>
      <c r="G7" s="32">
        <v>175203.05808461501</v>
      </c>
      <c r="H7" s="32">
        <v>0.277645603523266</v>
      </c>
    </row>
    <row r="8" spans="1:8" ht="14.25" x14ac:dyDescent="0.2">
      <c r="A8" s="32">
        <v>7</v>
      </c>
      <c r="B8" s="33">
        <v>18</v>
      </c>
      <c r="C8" s="32">
        <v>64021</v>
      </c>
      <c r="D8" s="32">
        <v>148325.20182136699</v>
      </c>
      <c r="E8" s="32">
        <v>117591.189781197</v>
      </c>
      <c r="F8" s="32">
        <v>30734.012040170899</v>
      </c>
      <c r="G8" s="32">
        <v>117591.189781197</v>
      </c>
      <c r="H8" s="32">
        <v>0.207206945702894</v>
      </c>
    </row>
    <row r="9" spans="1:8" ht="14.25" x14ac:dyDescent="0.2">
      <c r="A9" s="32">
        <v>8</v>
      </c>
      <c r="B9" s="33">
        <v>19</v>
      </c>
      <c r="C9" s="32">
        <v>17032</v>
      </c>
      <c r="D9" s="32">
        <v>85000.737625641006</v>
      </c>
      <c r="E9" s="32">
        <v>72327.707514529902</v>
      </c>
      <c r="F9" s="32">
        <v>12673.0301111111</v>
      </c>
      <c r="G9" s="32">
        <v>72327.707514529902</v>
      </c>
      <c r="H9" s="32">
        <v>0.14909317807247099</v>
      </c>
    </row>
    <row r="10" spans="1:8" ht="14.25" x14ac:dyDescent="0.2">
      <c r="A10" s="32">
        <v>9</v>
      </c>
      <c r="B10" s="33">
        <v>21</v>
      </c>
      <c r="C10" s="32">
        <v>216544</v>
      </c>
      <c r="D10" s="32">
        <v>790681.51738205098</v>
      </c>
      <c r="E10" s="32">
        <v>810062.47162393201</v>
      </c>
      <c r="F10" s="32">
        <v>-19380.954241880299</v>
      </c>
      <c r="G10" s="32">
        <v>810062.47162393201</v>
      </c>
      <c r="H10" s="35">
        <v>-2.4511707705083E-2</v>
      </c>
    </row>
    <row r="11" spans="1:8" ht="14.25" x14ac:dyDescent="0.2">
      <c r="A11" s="32">
        <v>10</v>
      </c>
      <c r="B11" s="33">
        <v>22</v>
      </c>
      <c r="C11" s="32">
        <v>29956.785</v>
      </c>
      <c r="D11" s="32">
        <v>390988.30118717899</v>
      </c>
      <c r="E11" s="32">
        <v>391379.34927863203</v>
      </c>
      <c r="F11" s="32">
        <v>-391.048091452991</v>
      </c>
      <c r="G11" s="32">
        <v>391379.34927863203</v>
      </c>
      <c r="H11" s="32">
        <v>-1.0001529208562799E-3</v>
      </c>
    </row>
    <row r="12" spans="1:8" ht="14.25" x14ac:dyDescent="0.2">
      <c r="A12" s="32">
        <v>11</v>
      </c>
      <c r="B12" s="33">
        <v>23</v>
      </c>
      <c r="C12" s="32">
        <v>160914.66399999999</v>
      </c>
      <c r="D12" s="32">
        <v>1377466.1327504299</v>
      </c>
      <c r="E12" s="32">
        <v>1171020.5497974399</v>
      </c>
      <c r="F12" s="32">
        <v>206445.58295299101</v>
      </c>
      <c r="G12" s="32">
        <v>1171020.5497974399</v>
      </c>
      <c r="H12" s="32">
        <v>0.14987343648208301</v>
      </c>
    </row>
    <row r="13" spans="1:8" ht="14.25" x14ac:dyDescent="0.2">
      <c r="A13" s="32">
        <v>12</v>
      </c>
      <c r="B13" s="33">
        <v>24</v>
      </c>
      <c r="C13" s="32">
        <v>25432</v>
      </c>
      <c r="D13" s="32">
        <v>474536.97745982901</v>
      </c>
      <c r="E13" s="32">
        <v>439817.91045897402</v>
      </c>
      <c r="F13" s="32">
        <v>34719.067000854702</v>
      </c>
      <c r="G13" s="32">
        <v>439817.91045897402</v>
      </c>
      <c r="H13" s="32">
        <v>7.3164091841070006E-2</v>
      </c>
    </row>
    <row r="14" spans="1:8" ht="14.25" x14ac:dyDescent="0.2">
      <c r="A14" s="32">
        <v>13</v>
      </c>
      <c r="B14" s="33">
        <v>25</v>
      </c>
      <c r="C14" s="32">
        <v>84872</v>
      </c>
      <c r="D14" s="32">
        <v>1003996.5839</v>
      </c>
      <c r="E14" s="32">
        <v>930529.9608</v>
      </c>
      <c r="F14" s="32">
        <v>73466.623099999997</v>
      </c>
      <c r="G14" s="32">
        <v>930529.9608</v>
      </c>
      <c r="H14" s="32">
        <v>7.3174176364844495E-2</v>
      </c>
    </row>
    <row r="15" spans="1:8" ht="14.25" x14ac:dyDescent="0.2">
      <c r="A15" s="32">
        <v>14</v>
      </c>
      <c r="B15" s="33">
        <v>26</v>
      </c>
      <c r="C15" s="32">
        <v>67330</v>
      </c>
      <c r="D15" s="32">
        <v>344442.98571810703</v>
      </c>
      <c r="E15" s="32">
        <v>309350.63546358101</v>
      </c>
      <c r="F15" s="32">
        <v>35092.3502545269</v>
      </c>
      <c r="G15" s="32">
        <v>309350.63546358101</v>
      </c>
      <c r="H15" s="32">
        <v>0.101881448337132</v>
      </c>
    </row>
    <row r="16" spans="1:8" ht="14.25" x14ac:dyDescent="0.2">
      <c r="A16" s="32">
        <v>15</v>
      </c>
      <c r="B16" s="33">
        <v>27</v>
      </c>
      <c r="C16" s="32">
        <v>146624.41</v>
      </c>
      <c r="D16" s="32">
        <v>1058176.1518000001</v>
      </c>
      <c r="E16" s="32">
        <v>929521.63170000003</v>
      </c>
      <c r="F16" s="32">
        <v>128654.52009999999</v>
      </c>
      <c r="G16" s="32">
        <v>929521.63170000003</v>
      </c>
      <c r="H16" s="32">
        <v>0.12158138310068101</v>
      </c>
    </row>
    <row r="17" spans="1:8" ht="14.25" x14ac:dyDescent="0.2">
      <c r="A17" s="32">
        <v>16</v>
      </c>
      <c r="B17" s="33">
        <v>29</v>
      </c>
      <c r="C17" s="32">
        <v>185513</v>
      </c>
      <c r="D17" s="32">
        <v>2468008.1550521399</v>
      </c>
      <c r="E17" s="32">
        <v>2207996.9190658098</v>
      </c>
      <c r="F17" s="32">
        <v>260011.23598632499</v>
      </c>
      <c r="G17" s="32">
        <v>2207996.9190658098</v>
      </c>
      <c r="H17" s="32">
        <v>0.10535266484191699</v>
      </c>
    </row>
    <row r="18" spans="1:8" ht="14.25" x14ac:dyDescent="0.2">
      <c r="A18" s="32">
        <v>17</v>
      </c>
      <c r="B18" s="33">
        <v>31</v>
      </c>
      <c r="C18" s="32">
        <v>25390.483</v>
      </c>
      <c r="D18" s="32">
        <v>232334.272430187</v>
      </c>
      <c r="E18" s="32">
        <v>196235.955653176</v>
      </c>
      <c r="F18" s="32">
        <v>36098.316777010397</v>
      </c>
      <c r="G18" s="32">
        <v>196235.955653176</v>
      </c>
      <c r="H18" s="32">
        <v>0.155372327979969</v>
      </c>
    </row>
    <row r="19" spans="1:8" ht="14.25" x14ac:dyDescent="0.2">
      <c r="A19" s="32">
        <v>18</v>
      </c>
      <c r="B19" s="33">
        <v>32</v>
      </c>
      <c r="C19" s="32">
        <v>16936.081999999999</v>
      </c>
      <c r="D19" s="32">
        <v>275909.920751622</v>
      </c>
      <c r="E19" s="32">
        <v>251707.502930688</v>
      </c>
      <c r="F19" s="32">
        <v>24202.417820934799</v>
      </c>
      <c r="G19" s="32">
        <v>251707.502930688</v>
      </c>
      <c r="H19" s="32">
        <v>8.7718548702429996E-2</v>
      </c>
    </row>
    <row r="20" spans="1:8" ht="14.25" x14ac:dyDescent="0.2">
      <c r="A20" s="32">
        <v>19</v>
      </c>
      <c r="B20" s="33">
        <v>33</v>
      </c>
      <c r="C20" s="32">
        <v>32288.296999999999</v>
      </c>
      <c r="D20" s="32">
        <v>480652.175788639</v>
      </c>
      <c r="E20" s="32">
        <v>383166.61399033701</v>
      </c>
      <c r="F20" s="32">
        <v>97485.561798302297</v>
      </c>
      <c r="G20" s="32">
        <v>383166.61399033701</v>
      </c>
      <c r="H20" s="32">
        <v>0.20281934985179501</v>
      </c>
    </row>
    <row r="21" spans="1:8" ht="14.25" x14ac:dyDescent="0.2">
      <c r="A21" s="32">
        <v>20</v>
      </c>
      <c r="B21" s="33">
        <v>34</v>
      </c>
      <c r="C21" s="32">
        <v>36656.635000000002</v>
      </c>
      <c r="D21" s="32">
        <v>193220.90190469701</v>
      </c>
      <c r="E21" s="32">
        <v>144287.25981122599</v>
      </c>
      <c r="F21" s="32">
        <v>48933.642093471302</v>
      </c>
      <c r="G21" s="32">
        <v>144287.25981122599</v>
      </c>
      <c r="H21" s="32">
        <v>0.25325232214062898</v>
      </c>
    </row>
    <row r="22" spans="1:8" ht="14.25" x14ac:dyDescent="0.2">
      <c r="A22" s="32">
        <v>21</v>
      </c>
      <c r="B22" s="33">
        <v>35</v>
      </c>
      <c r="C22" s="32">
        <v>34352.139000000003</v>
      </c>
      <c r="D22" s="32">
        <v>1000504.08352566</v>
      </c>
      <c r="E22" s="32">
        <v>944468.29081769905</v>
      </c>
      <c r="F22" s="32">
        <v>56035.792707964603</v>
      </c>
      <c r="G22" s="32">
        <v>944468.29081769905</v>
      </c>
      <c r="H22" s="32">
        <v>5.6007560219545303E-2</v>
      </c>
    </row>
    <row r="23" spans="1:8" ht="14.25" x14ac:dyDescent="0.2">
      <c r="A23" s="32">
        <v>22</v>
      </c>
      <c r="B23" s="33">
        <v>36</v>
      </c>
      <c r="C23" s="32">
        <v>180774.60800000001</v>
      </c>
      <c r="D23" s="32">
        <v>675952.66030531004</v>
      </c>
      <c r="E23" s="32">
        <v>576728.99195388902</v>
      </c>
      <c r="F23" s="32">
        <v>99223.668351420696</v>
      </c>
      <c r="G23" s="32">
        <v>576728.99195388902</v>
      </c>
      <c r="H23" s="32">
        <v>0.14679085412076601</v>
      </c>
    </row>
    <row r="24" spans="1:8" ht="14.25" x14ac:dyDescent="0.2">
      <c r="A24" s="32">
        <v>23</v>
      </c>
      <c r="B24" s="33">
        <v>37</v>
      </c>
      <c r="C24" s="32">
        <v>118003.981</v>
      </c>
      <c r="D24" s="32">
        <v>887879.55646725697</v>
      </c>
      <c r="E24" s="32">
        <v>788137.83109127404</v>
      </c>
      <c r="F24" s="32">
        <v>99741.725375982904</v>
      </c>
      <c r="G24" s="32">
        <v>788137.83109127404</v>
      </c>
      <c r="H24" s="32">
        <v>0.112336999595802</v>
      </c>
    </row>
    <row r="25" spans="1:8" ht="14.25" x14ac:dyDescent="0.2">
      <c r="A25" s="32">
        <v>24</v>
      </c>
      <c r="B25" s="33">
        <v>38</v>
      </c>
      <c r="C25" s="32">
        <v>140468.97200000001</v>
      </c>
      <c r="D25" s="32">
        <v>732364.83391769906</v>
      </c>
      <c r="E25" s="32">
        <v>707619.23314867297</v>
      </c>
      <c r="F25" s="32">
        <v>24745.6007690265</v>
      </c>
      <c r="G25" s="32">
        <v>707619.23314867297</v>
      </c>
      <c r="H25" s="32">
        <v>3.3788625044505298E-2</v>
      </c>
    </row>
    <row r="26" spans="1:8" ht="14.25" x14ac:dyDescent="0.2">
      <c r="A26" s="32">
        <v>25</v>
      </c>
      <c r="B26" s="33">
        <v>39</v>
      </c>
      <c r="C26" s="32">
        <v>72834.103000000003</v>
      </c>
      <c r="D26" s="32">
        <v>95353.645807299006</v>
      </c>
      <c r="E26" s="32">
        <v>72126.457571203893</v>
      </c>
      <c r="F26" s="32">
        <v>23227.188236095099</v>
      </c>
      <c r="G26" s="32">
        <v>72126.457571203893</v>
      </c>
      <c r="H26" s="32">
        <v>0.24358993344664701</v>
      </c>
    </row>
    <row r="27" spans="1:8" ht="14.25" x14ac:dyDescent="0.2">
      <c r="A27" s="32">
        <v>26</v>
      </c>
      <c r="B27" s="33">
        <v>42</v>
      </c>
      <c r="C27" s="32">
        <v>7747.9560000000001</v>
      </c>
      <c r="D27" s="32">
        <v>144210.41810000001</v>
      </c>
      <c r="E27" s="32">
        <v>124164.47</v>
      </c>
      <c r="F27" s="32">
        <v>20045.948100000001</v>
      </c>
      <c r="G27" s="32">
        <v>124164.47</v>
      </c>
      <c r="H27" s="32">
        <v>0.139004853907985</v>
      </c>
    </row>
    <row r="28" spans="1:8" ht="14.25" x14ac:dyDescent="0.2">
      <c r="A28" s="32">
        <v>27</v>
      </c>
      <c r="B28" s="33">
        <v>75</v>
      </c>
      <c r="C28" s="32">
        <v>200</v>
      </c>
      <c r="D28" s="32">
        <v>120520.512820513</v>
      </c>
      <c r="E28" s="32">
        <v>113486.824786325</v>
      </c>
      <c r="F28" s="32">
        <v>7033.6880341880296</v>
      </c>
      <c r="G28" s="32">
        <v>113486.824786325</v>
      </c>
      <c r="H28" s="32">
        <v>5.8360920224950201E-2</v>
      </c>
    </row>
    <row r="29" spans="1:8" ht="14.25" x14ac:dyDescent="0.2">
      <c r="A29" s="32">
        <v>28</v>
      </c>
      <c r="B29" s="33">
        <v>76</v>
      </c>
      <c r="C29" s="32">
        <v>1845</v>
      </c>
      <c r="D29" s="32">
        <v>323652.31258888898</v>
      </c>
      <c r="E29" s="32">
        <v>304645.49671623902</v>
      </c>
      <c r="F29" s="32">
        <v>19006.8158726496</v>
      </c>
      <c r="G29" s="32">
        <v>304645.49671623902</v>
      </c>
      <c r="H29" s="32">
        <v>5.87260314026938E-2</v>
      </c>
    </row>
    <row r="30" spans="1:8" ht="14.25" x14ac:dyDescent="0.2">
      <c r="A30" s="32">
        <v>29</v>
      </c>
      <c r="B30" s="33">
        <v>99</v>
      </c>
      <c r="C30" s="32">
        <v>23</v>
      </c>
      <c r="D30" s="32">
        <v>29327.392027834499</v>
      </c>
      <c r="E30" s="32">
        <v>24942.847787610601</v>
      </c>
      <c r="F30" s="32">
        <v>4384.5442402238896</v>
      </c>
      <c r="G30" s="32">
        <v>24942.847787610601</v>
      </c>
      <c r="H30" s="32">
        <v>0.14950338018677301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74</v>
      </c>
      <c r="D32" s="37">
        <v>78935.070000000007</v>
      </c>
      <c r="E32" s="37">
        <v>75590.14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76</v>
      </c>
      <c r="D33" s="37">
        <v>191728.28</v>
      </c>
      <c r="E33" s="37">
        <v>218188.18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27</v>
      </c>
      <c r="D34" s="37">
        <v>96483.78</v>
      </c>
      <c r="E34" s="37">
        <v>102760.77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67</v>
      </c>
      <c r="D35" s="37">
        <v>139329.99</v>
      </c>
      <c r="E35" s="37">
        <v>160894.20000000001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122</v>
      </c>
      <c r="D36" s="37">
        <v>173861.58</v>
      </c>
      <c r="E36" s="37">
        <v>178090.68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75</v>
      </c>
      <c r="D37" s="37">
        <v>89764.22</v>
      </c>
      <c r="E37" s="37">
        <v>77638.27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2015-10-11T00:54:54Z</dcterms:modified>
</cp:coreProperties>
</file>