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<sst xmlns="http://schemas.openxmlformats.org/spreadsheetml/2006/main" count="117" uniqueCount="75">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</sst>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9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1" sqref="K31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2" t="s">
        <v>5</v>
      </c>
      <c r="B3" s="42"/>
      <c r="C3" s="42"/>
      <c r="D3" s="42"/>
      <c r="E3" s="15">
        <f>SUM(E4:E40)</f>
        <v>12356532.368299998</v>
      </c>
      <c r="F3" s="25">
        <f>RA!I7</f>
        <v>1724081.8049999999</v>
      </c>
      <c r="G3" s="16">
        <f>SUM(G4:G40)</f>
        <v>10632450.563299999</v>
      </c>
      <c r="H3" s="27">
        <f>RA!J7</f>
        <v>13.9527964125521</v>
      </c>
      <c r="I3" s="20">
        <f>SUM(I4:I40)</f>
        <v>12356535.936253283</v>
      </c>
      <c r="J3" s="21">
        <f>SUM(J4:J40)</f>
        <v>10632450.508741042</v>
      </c>
      <c r="K3" s="22">
        <f>E3-I3</f>
        <v>-3.567953284829855</v>
      </c>
      <c r="L3" s="22">
        <f>G3-J3</f>
        <v>5.4558956995606422E-2</v>
      </c>
    </row>
    <row r="4" spans="1:13" x14ac:dyDescent="0.15">
      <c r="A4" s="43">
        <f>RA!A8</f>
        <v>42291</v>
      </c>
      <c r="B4" s="12">
        <v>12</v>
      </c>
      <c r="C4" s="40" t="s">
        <v>6</v>
      </c>
      <c r="D4" s="40"/>
      <c r="E4" s="15">
        <f>VLOOKUP(C4,RA!B8:D36,3,0)</f>
        <v>445858.84720000002</v>
      </c>
      <c r="F4" s="25">
        <f>VLOOKUP(C4,RA!B8:I39,8,0)</f>
        <v>126424.1195</v>
      </c>
      <c r="G4" s="16">
        <f t="shared" ref="G4:G40" si="0">E4-F4</f>
        <v>319434.72770000005</v>
      </c>
      <c r="H4" s="27">
        <f>RA!J8</f>
        <v>28.3551891577223</v>
      </c>
      <c r="I4" s="20">
        <f>VLOOKUP(B4,RMS!B:D,3,FALSE)</f>
        <v>445859.407228205</v>
      </c>
      <c r="J4" s="21">
        <f>VLOOKUP(B4,RMS!B:E,4,FALSE)</f>
        <v>319434.74084786302</v>
      </c>
      <c r="K4" s="22">
        <f t="shared" ref="K4:K40" si="1">E4-I4</f>
        <v>-0.5600282049854286</v>
      </c>
      <c r="L4" s="22">
        <f t="shared" ref="L4:L40" si="2">G4-J4</f>
        <v>-1.3147862977348268E-2</v>
      </c>
    </row>
    <row r="5" spans="1:13" x14ac:dyDescent="0.15">
      <c r="A5" s="43"/>
      <c r="B5" s="12">
        <v>13</v>
      </c>
      <c r="C5" s="40" t="s">
        <v>7</v>
      </c>
      <c r="D5" s="40"/>
      <c r="E5" s="15">
        <f>VLOOKUP(C5,RA!B8:D37,3,0)</f>
        <v>59890.864200000004</v>
      </c>
      <c r="F5" s="25">
        <f>VLOOKUP(C5,RA!B9:I40,8,0)</f>
        <v>13329.2855</v>
      </c>
      <c r="G5" s="16">
        <f t="shared" si="0"/>
        <v>46561.578700000005</v>
      </c>
      <c r="H5" s="27">
        <f>RA!J9</f>
        <v>22.2559578627687</v>
      </c>
      <c r="I5" s="20">
        <f>VLOOKUP(B5,RMS!B:D,3,FALSE)</f>
        <v>59890.8984851524</v>
      </c>
      <c r="J5" s="21">
        <f>VLOOKUP(B5,RMS!B:E,4,FALSE)</f>
        <v>46561.570009900897</v>
      </c>
      <c r="K5" s="22">
        <f t="shared" si="1"/>
        <v>-3.4285152396478225E-2</v>
      </c>
      <c r="L5" s="22">
        <f t="shared" si="2"/>
        <v>8.6900991082075052E-3</v>
      </c>
      <c r="M5" s="34"/>
    </row>
    <row r="6" spans="1:13" x14ac:dyDescent="0.15">
      <c r="A6" s="43"/>
      <c r="B6" s="12">
        <v>14</v>
      </c>
      <c r="C6" s="40" t="s">
        <v>8</v>
      </c>
      <c r="D6" s="40"/>
      <c r="E6" s="15">
        <f>VLOOKUP(C6,RA!B10:D38,3,0)</f>
        <v>76625.357099999994</v>
      </c>
      <c r="F6" s="25">
        <f>VLOOKUP(C6,RA!B10:I41,8,0)</f>
        <v>23602.929</v>
      </c>
      <c r="G6" s="16">
        <f t="shared" si="0"/>
        <v>53022.42809999999</v>
      </c>
      <c r="H6" s="27">
        <f>RA!J10</f>
        <v>30.8030264305287</v>
      </c>
      <c r="I6" s="20">
        <f>VLOOKUP(B6,RMS!B:D,3,FALSE)</f>
        <v>76627.056392965693</v>
      </c>
      <c r="J6" s="21">
        <f>VLOOKUP(B6,RMS!B:E,4,FALSE)</f>
        <v>53022.427527438304</v>
      </c>
      <c r="K6" s="22">
        <f>E6-I6</f>
        <v>-1.6992929656989872</v>
      </c>
      <c r="L6" s="22">
        <f t="shared" si="2"/>
        <v>5.7256168656749651E-4</v>
      </c>
      <c r="M6" s="34"/>
    </row>
    <row r="7" spans="1:13" x14ac:dyDescent="0.15">
      <c r="A7" s="43"/>
      <c r="B7" s="12">
        <v>15</v>
      </c>
      <c r="C7" s="40" t="s">
        <v>9</v>
      </c>
      <c r="D7" s="40"/>
      <c r="E7" s="15">
        <f>VLOOKUP(C7,RA!B10:D39,3,0)</f>
        <v>35505.162900000003</v>
      </c>
      <c r="F7" s="25">
        <f>VLOOKUP(C7,RA!B11:I42,8,0)</f>
        <v>8272.0975999999991</v>
      </c>
      <c r="G7" s="16">
        <f t="shared" si="0"/>
        <v>27233.065300000002</v>
      </c>
      <c r="H7" s="27">
        <f>RA!J11</f>
        <v>23.298295020637699</v>
      </c>
      <c r="I7" s="20">
        <f>VLOOKUP(B7,RMS!B:D,3,FALSE)</f>
        <v>35505.192491453003</v>
      </c>
      <c r="J7" s="21">
        <f>VLOOKUP(B7,RMS!B:E,4,FALSE)</f>
        <v>27233.065658974399</v>
      </c>
      <c r="K7" s="22">
        <f t="shared" si="1"/>
        <v>-2.9591452999738976E-2</v>
      </c>
      <c r="L7" s="22">
        <f t="shared" si="2"/>
        <v>-3.5897439738619141E-4</v>
      </c>
      <c r="M7" s="34"/>
    </row>
    <row r="8" spans="1:13" x14ac:dyDescent="0.15">
      <c r="A8" s="43"/>
      <c r="B8" s="12">
        <v>16</v>
      </c>
      <c r="C8" s="40" t="s">
        <v>10</v>
      </c>
      <c r="D8" s="40"/>
      <c r="E8" s="15">
        <f>VLOOKUP(C8,RA!B12:D39,3,0)</f>
        <v>155606.93470000001</v>
      </c>
      <c r="F8" s="25">
        <f>VLOOKUP(C8,RA!B12:I43,8,0)</f>
        <v>29605.9028</v>
      </c>
      <c r="G8" s="16">
        <f t="shared" si="0"/>
        <v>126001.03190000002</v>
      </c>
      <c r="H8" s="27">
        <f>RA!J12</f>
        <v>19.026081875514301</v>
      </c>
      <c r="I8" s="20">
        <f>VLOOKUP(B8,RMS!B:D,3,FALSE)</f>
        <v>155606.92956239299</v>
      </c>
      <c r="J8" s="21">
        <f>VLOOKUP(B8,RMS!B:E,4,FALSE)</f>
        <v>126001.03335128201</v>
      </c>
      <c r="K8" s="22">
        <f t="shared" si="1"/>
        <v>5.1376070186961442E-3</v>
      </c>
      <c r="L8" s="22">
        <f t="shared" si="2"/>
        <v>-1.4512819907395169E-3</v>
      </c>
      <c r="M8" s="34"/>
    </row>
    <row r="9" spans="1:13" x14ac:dyDescent="0.15">
      <c r="A9" s="43"/>
      <c r="B9" s="12">
        <v>17</v>
      </c>
      <c r="C9" s="40" t="s">
        <v>11</v>
      </c>
      <c r="D9" s="40"/>
      <c r="E9" s="15">
        <f>VLOOKUP(C9,RA!B12:D40,3,0)</f>
        <v>185145.6758</v>
      </c>
      <c r="F9" s="25">
        <f>VLOOKUP(C9,RA!B13:I44,8,0)</f>
        <v>61876.209699999999</v>
      </c>
      <c r="G9" s="16">
        <f t="shared" si="0"/>
        <v>123269.46609999999</v>
      </c>
      <c r="H9" s="27">
        <f>RA!J13</f>
        <v>33.420283478205903</v>
      </c>
      <c r="I9" s="20">
        <f>VLOOKUP(B9,RMS!B:D,3,FALSE)</f>
        <v>185145.80196410301</v>
      </c>
      <c r="J9" s="21">
        <f>VLOOKUP(B9,RMS!B:E,4,FALSE)</f>
        <v>123269.464557265</v>
      </c>
      <c r="K9" s="22">
        <f t="shared" si="1"/>
        <v>-0.12616410301416181</v>
      </c>
      <c r="L9" s="22">
        <f t="shared" si="2"/>
        <v>1.5427349862875417E-3</v>
      </c>
      <c r="M9" s="34"/>
    </row>
    <row r="10" spans="1:13" x14ac:dyDescent="0.15">
      <c r="A10" s="43"/>
      <c r="B10" s="12">
        <v>18</v>
      </c>
      <c r="C10" s="40" t="s">
        <v>12</v>
      </c>
      <c r="D10" s="40"/>
      <c r="E10" s="15">
        <f>VLOOKUP(C10,RA!B14:D41,3,0)</f>
        <v>106743.6761</v>
      </c>
      <c r="F10" s="25">
        <f>VLOOKUP(C10,RA!B14:I45,8,0)</f>
        <v>23481.624599999999</v>
      </c>
      <c r="G10" s="16">
        <f t="shared" si="0"/>
        <v>83262.051500000001</v>
      </c>
      <c r="H10" s="27">
        <f>RA!J14</f>
        <v>21.9981412088542</v>
      </c>
      <c r="I10" s="20">
        <f>VLOOKUP(B10,RMS!B:D,3,FALSE)</f>
        <v>106743.668569231</v>
      </c>
      <c r="J10" s="21">
        <f>VLOOKUP(B10,RMS!B:E,4,FALSE)</f>
        <v>83262.053447008497</v>
      </c>
      <c r="K10" s="22">
        <f t="shared" si="1"/>
        <v>7.5307689985493198E-3</v>
      </c>
      <c r="L10" s="22">
        <f t="shared" si="2"/>
        <v>-1.9470084953354672E-3</v>
      </c>
      <c r="M10" s="34"/>
    </row>
    <row r="11" spans="1:13" x14ac:dyDescent="0.15">
      <c r="A11" s="43"/>
      <c r="B11" s="12">
        <v>19</v>
      </c>
      <c r="C11" s="40" t="s">
        <v>13</v>
      </c>
      <c r="D11" s="40"/>
      <c r="E11" s="15">
        <f>VLOOKUP(C11,RA!B14:D42,3,0)</f>
        <v>53977.423900000002</v>
      </c>
      <c r="F11" s="25">
        <f>VLOOKUP(C11,RA!B15:I46,8,0)</f>
        <v>13085.829599999999</v>
      </c>
      <c r="G11" s="16">
        <f t="shared" si="0"/>
        <v>40891.594300000004</v>
      </c>
      <c r="H11" s="27">
        <f>RA!J15</f>
        <v>24.243153256522898</v>
      </c>
      <c r="I11" s="20">
        <f>VLOOKUP(B11,RMS!B:D,3,FALSE)</f>
        <v>53977.437202564099</v>
      </c>
      <c r="J11" s="21">
        <f>VLOOKUP(B11,RMS!B:E,4,FALSE)</f>
        <v>40891.594254700904</v>
      </c>
      <c r="K11" s="22">
        <f t="shared" si="1"/>
        <v>-1.3302564097102731E-2</v>
      </c>
      <c r="L11" s="22">
        <f t="shared" si="2"/>
        <v>4.5299100747797638E-5</v>
      </c>
      <c r="M11" s="34"/>
    </row>
    <row r="12" spans="1:13" x14ac:dyDescent="0.15">
      <c r="A12" s="43"/>
      <c r="B12" s="12">
        <v>21</v>
      </c>
      <c r="C12" s="40" t="s">
        <v>14</v>
      </c>
      <c r="D12" s="40"/>
      <c r="E12" s="15">
        <f>VLOOKUP(C12,RA!B16:D43,3,0)</f>
        <v>521121.46350000001</v>
      </c>
      <c r="F12" s="25">
        <f>VLOOKUP(C12,RA!B16:I47,8,0)</f>
        <v>44863.565399999999</v>
      </c>
      <c r="G12" s="16">
        <f t="shared" si="0"/>
        <v>476257.89809999999</v>
      </c>
      <c r="H12" s="27">
        <f>RA!J16</f>
        <v>8.6090419493918997</v>
      </c>
      <c r="I12" s="20">
        <f>VLOOKUP(B12,RMS!B:D,3,FALSE)</f>
        <v>521121.08871794899</v>
      </c>
      <c r="J12" s="21">
        <f>VLOOKUP(B12,RMS!B:E,4,FALSE)</f>
        <v>476257.89812564099</v>
      </c>
      <c r="K12" s="22">
        <f t="shared" si="1"/>
        <v>0.37478205101797357</v>
      </c>
      <c r="L12" s="22">
        <f t="shared" si="2"/>
        <v>-2.5640998501330614E-5</v>
      </c>
      <c r="M12" s="34"/>
    </row>
    <row r="13" spans="1:13" x14ac:dyDescent="0.15">
      <c r="A13" s="43"/>
      <c r="B13" s="12">
        <v>22</v>
      </c>
      <c r="C13" s="40" t="s">
        <v>15</v>
      </c>
      <c r="D13" s="40"/>
      <c r="E13" s="15">
        <f>VLOOKUP(C13,RA!B16:D44,3,0)</f>
        <v>349350.03710000002</v>
      </c>
      <c r="F13" s="25">
        <f>VLOOKUP(C13,RA!B17:I48,8,0)</f>
        <v>43001.450499999999</v>
      </c>
      <c r="G13" s="16">
        <f t="shared" si="0"/>
        <v>306348.58660000004</v>
      </c>
      <c r="H13" s="27">
        <f>RA!J17</f>
        <v>12.308986956738501</v>
      </c>
      <c r="I13" s="20">
        <f>VLOOKUP(B13,RMS!B:D,3,FALSE)</f>
        <v>349350.00440512801</v>
      </c>
      <c r="J13" s="21">
        <f>VLOOKUP(B13,RMS!B:E,4,FALSE)</f>
        <v>306348.58648461499</v>
      </c>
      <c r="K13" s="22">
        <f t="shared" si="1"/>
        <v>3.2694872003048658E-2</v>
      </c>
      <c r="L13" s="22">
        <f t="shared" si="2"/>
        <v>1.1538504622876644E-4</v>
      </c>
      <c r="M13" s="34"/>
    </row>
    <row r="14" spans="1:13" x14ac:dyDescent="0.15">
      <c r="A14" s="43"/>
      <c r="B14" s="12">
        <v>23</v>
      </c>
      <c r="C14" s="40" t="s">
        <v>16</v>
      </c>
      <c r="D14" s="40"/>
      <c r="E14" s="15">
        <f>VLOOKUP(C14,RA!B18:D45,3,0)</f>
        <v>1045120.6564</v>
      </c>
      <c r="F14" s="25">
        <f>VLOOKUP(C14,RA!B18:I49,8,0)</f>
        <v>179243.6808</v>
      </c>
      <c r="G14" s="16">
        <f t="shared" si="0"/>
        <v>865876.97560000001</v>
      </c>
      <c r="H14" s="27">
        <f>RA!J18</f>
        <v>17.150525128593198</v>
      </c>
      <c r="I14" s="20">
        <f>VLOOKUP(B14,RMS!B:D,3,FALSE)</f>
        <v>1045120.61340684</v>
      </c>
      <c r="J14" s="21">
        <f>VLOOKUP(B14,RMS!B:E,4,FALSE)</f>
        <v>865876.97201452998</v>
      </c>
      <c r="K14" s="22">
        <f t="shared" si="1"/>
        <v>4.2993159964680672E-2</v>
      </c>
      <c r="L14" s="22">
        <f t="shared" si="2"/>
        <v>3.5854700254276395E-3</v>
      </c>
      <c r="M14" s="34"/>
    </row>
    <row r="15" spans="1:13" x14ac:dyDescent="0.15">
      <c r="A15" s="43"/>
      <c r="B15" s="12">
        <v>24</v>
      </c>
      <c r="C15" s="40" t="s">
        <v>17</v>
      </c>
      <c r="D15" s="40"/>
      <c r="E15" s="15">
        <f>VLOOKUP(C15,RA!B18:D46,3,0)</f>
        <v>463742.59039999999</v>
      </c>
      <c r="F15" s="25">
        <f>VLOOKUP(C15,RA!B19:I50,8,0)</f>
        <v>46640.058900000004</v>
      </c>
      <c r="G15" s="16">
        <f t="shared" si="0"/>
        <v>417102.53149999998</v>
      </c>
      <c r="H15" s="27">
        <f>RA!J19</f>
        <v>10.0573162494673</v>
      </c>
      <c r="I15" s="20">
        <f>VLOOKUP(B15,RMS!B:D,3,FALSE)</f>
        <v>463742.56458547001</v>
      </c>
      <c r="J15" s="21">
        <f>VLOOKUP(B15,RMS!B:E,4,FALSE)</f>
        <v>417102.52988034202</v>
      </c>
      <c r="K15" s="22">
        <f t="shared" si="1"/>
        <v>2.5814529974013567E-2</v>
      </c>
      <c r="L15" s="22">
        <f t="shared" si="2"/>
        <v>1.6196579672396183E-3</v>
      </c>
      <c r="M15" s="34"/>
    </row>
    <row r="16" spans="1:13" x14ac:dyDescent="0.15">
      <c r="A16" s="43"/>
      <c r="B16" s="12">
        <v>25</v>
      </c>
      <c r="C16" s="40" t="s">
        <v>18</v>
      </c>
      <c r="D16" s="40"/>
      <c r="E16" s="15">
        <f>VLOOKUP(C16,RA!B20:D47,3,0)</f>
        <v>767444.19010000001</v>
      </c>
      <c r="F16" s="25">
        <f>VLOOKUP(C16,RA!B20:I51,8,0)</f>
        <v>85364.827300000004</v>
      </c>
      <c r="G16" s="16">
        <f t="shared" si="0"/>
        <v>682079.3628</v>
      </c>
      <c r="H16" s="27">
        <f>RA!J20</f>
        <v>11.123261912879499</v>
      </c>
      <c r="I16" s="20">
        <f>VLOOKUP(B16,RMS!B:D,3,FALSE)</f>
        <v>767444.26630000002</v>
      </c>
      <c r="J16" s="21">
        <f>VLOOKUP(B16,RMS!B:E,4,FALSE)</f>
        <v>682079.3628</v>
      </c>
      <c r="K16" s="22">
        <f t="shared" si="1"/>
        <v>-7.6200000010430813E-2</v>
      </c>
      <c r="L16" s="22">
        <f t="shared" si="2"/>
        <v>0</v>
      </c>
      <c r="M16" s="34"/>
    </row>
    <row r="17" spans="1:13" x14ac:dyDescent="0.15">
      <c r="A17" s="43"/>
      <c r="B17" s="12">
        <v>26</v>
      </c>
      <c r="C17" s="40" t="s">
        <v>19</v>
      </c>
      <c r="D17" s="40"/>
      <c r="E17" s="15">
        <f>VLOOKUP(C17,RA!B20:D48,3,0)</f>
        <v>260613.91450000001</v>
      </c>
      <c r="F17" s="25">
        <f>VLOOKUP(C17,RA!B21:I52,8,0)</f>
        <v>34886.908000000003</v>
      </c>
      <c r="G17" s="16">
        <f t="shared" si="0"/>
        <v>225727.00650000002</v>
      </c>
      <c r="H17" s="27">
        <f>RA!J21</f>
        <v>13.3864333632884</v>
      </c>
      <c r="I17" s="20">
        <f>VLOOKUP(B17,RMS!B:D,3,FALSE)</f>
        <v>260613.38892743399</v>
      </c>
      <c r="J17" s="21">
        <f>VLOOKUP(B17,RMS!B:E,4,FALSE)</f>
        <v>225727.00649557501</v>
      </c>
      <c r="K17" s="22">
        <f t="shared" si="1"/>
        <v>0.52557256602449343</v>
      </c>
      <c r="L17" s="22">
        <f t="shared" si="2"/>
        <v>4.4250045903027058E-6</v>
      </c>
      <c r="M17" s="34"/>
    </row>
    <row r="18" spans="1:13" x14ac:dyDescent="0.15">
      <c r="A18" s="43"/>
      <c r="B18" s="12">
        <v>27</v>
      </c>
      <c r="C18" s="40" t="s">
        <v>20</v>
      </c>
      <c r="D18" s="40"/>
      <c r="E18" s="15">
        <f>VLOOKUP(C18,RA!B22:D49,3,0)</f>
        <v>951530.41339999996</v>
      </c>
      <c r="F18" s="25">
        <f>VLOOKUP(C18,RA!B22:I53,8,0)</f>
        <v>123079.1397</v>
      </c>
      <c r="G18" s="16">
        <f t="shared" si="0"/>
        <v>828451.27370000002</v>
      </c>
      <c r="H18" s="27">
        <f>RA!J22</f>
        <v>12.9348613524832</v>
      </c>
      <c r="I18" s="20">
        <f>VLOOKUP(B18,RMS!B:D,3,FALSE)</f>
        <v>951531.57900000003</v>
      </c>
      <c r="J18" s="21">
        <f>VLOOKUP(B18,RMS!B:E,4,FALSE)</f>
        <v>828451.27370000002</v>
      </c>
      <c r="K18" s="22">
        <f t="shared" si="1"/>
        <v>-1.1656000000657514</v>
      </c>
      <c r="L18" s="22">
        <f t="shared" si="2"/>
        <v>0</v>
      </c>
      <c r="M18" s="34"/>
    </row>
    <row r="19" spans="1:13" x14ac:dyDescent="0.15">
      <c r="A19" s="43"/>
      <c r="B19" s="12">
        <v>29</v>
      </c>
      <c r="C19" s="40" t="s">
        <v>21</v>
      </c>
      <c r="D19" s="40"/>
      <c r="E19" s="15">
        <f>VLOOKUP(C19,RA!B22:D50,3,0)</f>
        <v>1975894.8895</v>
      </c>
      <c r="F19" s="25">
        <f>VLOOKUP(C19,RA!B23:I54,8,0)</f>
        <v>352132.83669999999</v>
      </c>
      <c r="G19" s="16">
        <f t="shared" si="0"/>
        <v>1623762.0528000002</v>
      </c>
      <c r="H19" s="27">
        <f>RA!J23</f>
        <v>17.821435673084199</v>
      </c>
      <c r="I19" s="20">
        <f>VLOOKUP(B19,RMS!B:D,3,FALSE)</f>
        <v>1975895.84151026</v>
      </c>
      <c r="J19" s="21">
        <f>VLOOKUP(B19,RMS!B:E,4,FALSE)</f>
        <v>1623762.0791529899</v>
      </c>
      <c r="K19" s="22">
        <f t="shared" si="1"/>
        <v>-0.95201025996357203</v>
      </c>
      <c r="L19" s="22">
        <f t="shared" si="2"/>
        <v>-2.6352989720180631E-2</v>
      </c>
      <c r="M19" s="34"/>
    </row>
    <row r="20" spans="1:13" x14ac:dyDescent="0.15">
      <c r="A20" s="43"/>
      <c r="B20" s="12">
        <v>31</v>
      </c>
      <c r="C20" s="40" t="s">
        <v>22</v>
      </c>
      <c r="D20" s="40"/>
      <c r="E20" s="15">
        <f>VLOOKUP(C20,RA!B24:D51,3,0)</f>
        <v>189271.0197</v>
      </c>
      <c r="F20" s="25">
        <f>VLOOKUP(C20,RA!B24:I55,8,0)</f>
        <v>36331.009700000002</v>
      </c>
      <c r="G20" s="16">
        <f t="shared" si="0"/>
        <v>152940.01</v>
      </c>
      <c r="H20" s="27">
        <f>RA!J24</f>
        <v>19.195231133422201</v>
      </c>
      <c r="I20" s="20">
        <f>VLOOKUP(B20,RMS!B:D,3,FALSE)</f>
        <v>189271.00943808301</v>
      </c>
      <c r="J20" s="21">
        <f>VLOOKUP(B20,RMS!B:E,4,FALSE)</f>
        <v>152939.99219275499</v>
      </c>
      <c r="K20" s="22">
        <f t="shared" si="1"/>
        <v>1.0261916992021725E-2</v>
      </c>
      <c r="L20" s="22">
        <f t="shared" si="2"/>
        <v>1.7807245021685958E-2</v>
      </c>
      <c r="M20" s="34"/>
    </row>
    <row r="21" spans="1:13" x14ac:dyDescent="0.15">
      <c r="A21" s="43"/>
      <c r="B21" s="12">
        <v>32</v>
      </c>
      <c r="C21" s="40" t="s">
        <v>23</v>
      </c>
      <c r="D21" s="40"/>
      <c r="E21" s="15">
        <f>VLOOKUP(C21,RA!B24:D52,3,0)</f>
        <v>271493.65389999998</v>
      </c>
      <c r="F21" s="25">
        <f>VLOOKUP(C21,RA!B25:I56,8,0)</f>
        <v>19500.112700000001</v>
      </c>
      <c r="G21" s="16">
        <f t="shared" si="0"/>
        <v>251993.54119999998</v>
      </c>
      <c r="H21" s="27">
        <f>RA!J25</f>
        <v>7.1825298381311402</v>
      </c>
      <c r="I21" s="20">
        <f>VLOOKUP(B21,RMS!B:D,3,FALSE)</f>
        <v>271493.66112324299</v>
      </c>
      <c r="J21" s="21">
        <f>VLOOKUP(B21,RMS!B:E,4,FALSE)</f>
        <v>251993.54334958299</v>
      </c>
      <c r="K21" s="22">
        <f t="shared" si="1"/>
        <v>-7.2232430102303624E-3</v>
      </c>
      <c r="L21" s="22">
        <f t="shared" si="2"/>
        <v>-2.1495830151252449E-3</v>
      </c>
      <c r="M21" s="34"/>
    </row>
    <row r="22" spans="1:13" x14ac:dyDescent="0.15">
      <c r="A22" s="43"/>
      <c r="B22" s="12">
        <v>33</v>
      </c>
      <c r="C22" s="40" t="s">
        <v>24</v>
      </c>
      <c r="D22" s="40"/>
      <c r="E22" s="15">
        <f>VLOOKUP(C22,RA!B26:D53,3,0)</f>
        <v>429441.30160000001</v>
      </c>
      <c r="F22" s="25">
        <f>VLOOKUP(C22,RA!B26:I57,8,0)</f>
        <v>93142.315600000002</v>
      </c>
      <c r="G22" s="16">
        <f t="shared" si="0"/>
        <v>336298.98600000003</v>
      </c>
      <c r="H22" s="27">
        <f>RA!J26</f>
        <v>21.689184354875302</v>
      </c>
      <c r="I22" s="20">
        <f>VLOOKUP(B22,RMS!B:D,3,FALSE)</f>
        <v>429441.27224455797</v>
      </c>
      <c r="J22" s="21">
        <f>VLOOKUP(B22,RMS!B:E,4,FALSE)</f>
        <v>336298.97938154399</v>
      </c>
      <c r="K22" s="22">
        <f t="shared" si="1"/>
        <v>2.9355442035011947E-2</v>
      </c>
      <c r="L22" s="22">
        <f t="shared" si="2"/>
        <v>6.618456041906029E-3</v>
      </c>
      <c r="M22" s="34"/>
    </row>
    <row r="23" spans="1:13" x14ac:dyDescent="0.15">
      <c r="A23" s="43"/>
      <c r="B23" s="12">
        <v>34</v>
      </c>
      <c r="C23" s="40" t="s">
        <v>25</v>
      </c>
      <c r="D23" s="40"/>
      <c r="E23" s="15">
        <f>VLOOKUP(C23,RA!B26:D54,3,0)</f>
        <v>168813.28899999999</v>
      </c>
      <c r="F23" s="25">
        <f>VLOOKUP(C23,RA!B27:I58,8,0)</f>
        <v>43485.904699999999</v>
      </c>
      <c r="G23" s="16">
        <f t="shared" si="0"/>
        <v>125327.38429999999</v>
      </c>
      <c r="H23" s="27">
        <f>RA!J27</f>
        <v>25.7597639128991</v>
      </c>
      <c r="I23" s="20">
        <f>VLOOKUP(B23,RMS!B:D,3,FALSE)</f>
        <v>168813.20641213201</v>
      </c>
      <c r="J23" s="21">
        <f>VLOOKUP(B23,RMS!B:E,4,FALSE)</f>
        <v>125327.391670967</v>
      </c>
      <c r="K23" s="22">
        <f t="shared" si="1"/>
        <v>8.2587867975234985E-2</v>
      </c>
      <c r="L23" s="22">
        <f t="shared" si="2"/>
        <v>-7.3709670105017722E-3</v>
      </c>
      <c r="M23" s="34"/>
    </row>
    <row r="24" spans="1:13" x14ac:dyDescent="0.15">
      <c r="A24" s="43"/>
      <c r="B24" s="12">
        <v>35</v>
      </c>
      <c r="C24" s="40" t="s">
        <v>26</v>
      </c>
      <c r="D24" s="40"/>
      <c r="E24" s="15">
        <f>VLOOKUP(C24,RA!B28:D55,3,0)</f>
        <v>852078.28040000005</v>
      </c>
      <c r="F24" s="25">
        <f>VLOOKUP(C24,RA!B28:I59,8,0)</f>
        <v>44186.059699999998</v>
      </c>
      <c r="G24" s="16">
        <f t="shared" si="0"/>
        <v>807892.22070000006</v>
      </c>
      <c r="H24" s="27">
        <f>RA!J28</f>
        <v>5.1856807897106902</v>
      </c>
      <c r="I24" s="20">
        <f>VLOOKUP(B24,RMS!B:D,3,FALSE)</f>
        <v>852078.28095668298</v>
      </c>
      <c r="J24" s="21">
        <f>VLOOKUP(B24,RMS!B:E,4,FALSE)</f>
        <v>807892.22982520994</v>
      </c>
      <c r="K24" s="22">
        <f t="shared" si="1"/>
        <v>-5.5668293498456478E-4</v>
      </c>
      <c r="L24" s="22">
        <f t="shared" si="2"/>
        <v>-9.125209879130125E-3</v>
      </c>
      <c r="M24" s="34"/>
    </row>
    <row r="25" spans="1:13" x14ac:dyDescent="0.15">
      <c r="A25" s="43"/>
      <c r="B25" s="12">
        <v>36</v>
      </c>
      <c r="C25" s="40" t="s">
        <v>27</v>
      </c>
      <c r="D25" s="40"/>
      <c r="E25" s="15">
        <f>VLOOKUP(C25,RA!B28:D56,3,0)</f>
        <v>604467.5895</v>
      </c>
      <c r="F25" s="25">
        <f>VLOOKUP(C25,RA!B29:I60,8,0)</f>
        <v>91447.628100000002</v>
      </c>
      <c r="G25" s="16">
        <f t="shared" si="0"/>
        <v>513019.96140000003</v>
      </c>
      <c r="H25" s="27">
        <f>RA!J29</f>
        <v>15.128623881330499</v>
      </c>
      <c r="I25" s="20">
        <f>VLOOKUP(B25,RMS!B:D,3,FALSE)</f>
        <v>604467.70241061901</v>
      </c>
      <c r="J25" s="21">
        <f>VLOOKUP(B25,RMS!B:E,4,FALSE)</f>
        <v>513019.907683992</v>
      </c>
      <c r="K25" s="22">
        <f t="shared" si="1"/>
        <v>-0.11291061900556087</v>
      </c>
      <c r="L25" s="22">
        <f t="shared" si="2"/>
        <v>5.3716008027549833E-2</v>
      </c>
      <c r="M25" s="34"/>
    </row>
    <row r="26" spans="1:13" x14ac:dyDescent="0.15">
      <c r="A26" s="43"/>
      <c r="B26" s="12">
        <v>37</v>
      </c>
      <c r="C26" s="40" t="s">
        <v>74</v>
      </c>
      <c r="D26" s="40"/>
      <c r="E26" s="15">
        <f>VLOOKUP(C26,RA!B30:D57,3,0)</f>
        <v>757989.39110000001</v>
      </c>
      <c r="F26" s="25">
        <f>VLOOKUP(C26,RA!B30:I61,8,0)</f>
        <v>106624.8588</v>
      </c>
      <c r="G26" s="16">
        <f t="shared" si="0"/>
        <v>651364.53229999996</v>
      </c>
      <c r="H26" s="27">
        <f>RA!J30</f>
        <v>14.0668009410086</v>
      </c>
      <c r="I26" s="20">
        <f>VLOOKUP(B26,RMS!B:D,3,FALSE)</f>
        <v>757989.42471946904</v>
      </c>
      <c r="J26" s="21">
        <f>VLOOKUP(B26,RMS!B:E,4,FALSE)</f>
        <v>651364.51417104702</v>
      </c>
      <c r="K26" s="22">
        <f t="shared" si="1"/>
        <v>-3.3619469031691551E-2</v>
      </c>
      <c r="L26" s="22">
        <f t="shared" si="2"/>
        <v>1.8128952942788601E-2</v>
      </c>
      <c r="M26" s="34"/>
    </row>
    <row r="27" spans="1:13" x14ac:dyDescent="0.15">
      <c r="A27" s="43"/>
      <c r="B27" s="12">
        <v>38</v>
      </c>
      <c r="C27" s="40" t="s">
        <v>29</v>
      </c>
      <c r="D27" s="40"/>
      <c r="E27" s="15">
        <f>VLOOKUP(C27,RA!B30:D58,3,0)</f>
        <v>628051.3456</v>
      </c>
      <c r="F27" s="25">
        <f>VLOOKUP(C27,RA!B31:I62,8,0)</f>
        <v>33093.3966</v>
      </c>
      <c r="G27" s="16">
        <f t="shared" si="0"/>
        <v>594957.94900000002</v>
      </c>
      <c r="H27" s="27">
        <f>RA!J31</f>
        <v>5.2692183261520897</v>
      </c>
      <c r="I27" s="20">
        <f>VLOOKUP(B27,RMS!B:D,3,FALSE)</f>
        <v>628051.29333274299</v>
      </c>
      <c r="J27" s="21">
        <f>VLOOKUP(B27,RMS!B:E,4,FALSE)</f>
        <v>594957.93924424797</v>
      </c>
      <c r="K27" s="22">
        <f t="shared" si="1"/>
        <v>5.226725700777024E-2</v>
      </c>
      <c r="L27" s="22">
        <f t="shared" si="2"/>
        <v>9.7557520493865013E-3</v>
      </c>
      <c r="M27" s="34"/>
    </row>
    <row r="28" spans="1:13" x14ac:dyDescent="0.15">
      <c r="A28" s="43"/>
      <c r="B28" s="12">
        <v>39</v>
      </c>
      <c r="C28" s="40" t="s">
        <v>30</v>
      </c>
      <c r="D28" s="40"/>
      <c r="E28" s="15">
        <f>VLOOKUP(C28,RA!B32:D59,3,0)</f>
        <v>84027.686799999996</v>
      </c>
      <c r="F28" s="25">
        <f>VLOOKUP(C28,RA!B32:I63,8,0)</f>
        <v>20831.377199999999</v>
      </c>
      <c r="G28" s="16">
        <f t="shared" si="0"/>
        <v>63196.309599999993</v>
      </c>
      <c r="H28" s="27">
        <f>RA!J32</f>
        <v>24.791087310998101</v>
      </c>
      <c r="I28" s="20">
        <f>VLOOKUP(B28,RMS!B:D,3,FALSE)</f>
        <v>84027.637932418103</v>
      </c>
      <c r="J28" s="21">
        <f>VLOOKUP(B28,RMS!B:E,4,FALSE)</f>
        <v>63196.316267414099</v>
      </c>
      <c r="K28" s="22">
        <f t="shared" si="1"/>
        <v>4.8867581892409362E-2</v>
      </c>
      <c r="L28" s="22">
        <f t="shared" si="2"/>
        <v>-6.6674141053226776E-3</v>
      </c>
      <c r="M28" s="34"/>
    </row>
    <row r="29" spans="1:13" x14ac:dyDescent="0.15">
      <c r="A29" s="43"/>
      <c r="B29" s="12">
        <v>40</v>
      </c>
      <c r="C29" s="40" t="s">
        <v>31</v>
      </c>
      <c r="D29" s="40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3"/>
      <c r="B30" s="12">
        <v>42</v>
      </c>
      <c r="C30" s="40" t="s">
        <v>32</v>
      </c>
      <c r="D30" s="40"/>
      <c r="E30" s="15">
        <f>VLOOKUP(C30,RA!B34:D62,3,0)</f>
        <v>112453.3199</v>
      </c>
      <c r="F30" s="25">
        <f>VLOOKUP(C30,RA!B34:I66,8,0)</f>
        <v>17775.4899</v>
      </c>
      <c r="G30" s="16">
        <f t="shared" si="0"/>
        <v>94677.83</v>
      </c>
      <c r="H30" s="27">
        <f>RA!J34</f>
        <v>0</v>
      </c>
      <c r="I30" s="20">
        <f>VLOOKUP(B30,RMS!B:D,3,FALSE)</f>
        <v>112453.3205</v>
      </c>
      <c r="J30" s="21">
        <f>VLOOKUP(B30,RMS!B:E,4,FALSE)</f>
        <v>94677.830400000006</v>
      </c>
      <c r="K30" s="22">
        <f t="shared" si="1"/>
        <v>-5.9999999939464033E-4</v>
      </c>
      <c r="L30" s="22">
        <f t="shared" si="2"/>
        <v>-4.0000000444706529E-4</v>
      </c>
      <c r="M30" s="34"/>
    </row>
    <row r="31" spans="1:13" s="38" customFormat="1" ht="12" thickBot="1" x14ac:dyDescent="0.2">
      <c r="A31" s="43"/>
      <c r="B31" s="12">
        <v>70</v>
      </c>
      <c r="C31" s="44" t="s">
        <v>70</v>
      </c>
      <c r="D31" s="45"/>
      <c r="E31" s="15">
        <f>VLOOKUP(C31,RA!B35:D63,3,0)</f>
        <v>77702.61</v>
      </c>
      <c r="F31" s="25">
        <f>VLOOKUP(C31,RA!B35:I67,8,0)</f>
        <v>1297.17</v>
      </c>
      <c r="G31" s="16">
        <f t="shared" si="0"/>
        <v>76405.440000000002</v>
      </c>
      <c r="H31" s="27">
        <f>RA!J35</f>
        <v>15.8069943295645</v>
      </c>
      <c r="I31" s="20">
        <f>VLOOKUP(B31,RMS!B:D,3,FALSE)</f>
        <v>77702.61</v>
      </c>
      <c r="J31" s="21">
        <f>VLOOKUP(B31,RMS!B:E,4,FALSE)</f>
        <v>76405.440000000002</v>
      </c>
      <c r="K31" s="22">
        <f t="shared" si="1"/>
        <v>0</v>
      </c>
      <c r="L31" s="22">
        <f t="shared" si="2"/>
        <v>0</v>
      </c>
    </row>
    <row r="32" spans="1:13" x14ac:dyDescent="0.15">
      <c r="A32" s="43"/>
      <c r="B32" s="12">
        <v>71</v>
      </c>
      <c r="C32" s="40" t="s">
        <v>36</v>
      </c>
      <c r="D32" s="40"/>
      <c r="E32" s="15">
        <f>VLOOKUP(C32,RA!B34:D63,3,0)</f>
        <v>100328.26</v>
      </c>
      <c r="F32" s="25">
        <f>VLOOKUP(C32,RA!B34:I67,8,0)</f>
        <v>-7247.92</v>
      </c>
      <c r="G32" s="16">
        <f t="shared" si="0"/>
        <v>107576.18</v>
      </c>
      <c r="H32" s="27">
        <f>RA!J35</f>
        <v>15.8069943295645</v>
      </c>
      <c r="I32" s="20">
        <f>VLOOKUP(B32,RMS!B:D,3,FALSE)</f>
        <v>100328.26</v>
      </c>
      <c r="J32" s="21">
        <f>VLOOKUP(B32,RMS!B:E,4,FALSE)</f>
        <v>107576.18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3"/>
      <c r="B33" s="12">
        <v>72</v>
      </c>
      <c r="C33" s="40" t="s">
        <v>37</v>
      </c>
      <c r="D33" s="40"/>
      <c r="E33" s="15">
        <f>VLOOKUP(C33,RA!B34:D64,3,0)</f>
        <v>23757.26</v>
      </c>
      <c r="F33" s="25">
        <f>VLOOKUP(C33,RA!B34:I68,8,0)</f>
        <v>1639.31</v>
      </c>
      <c r="G33" s="16">
        <f t="shared" si="0"/>
        <v>22117.949999999997</v>
      </c>
      <c r="H33" s="27">
        <f>RA!J34</f>
        <v>0</v>
      </c>
      <c r="I33" s="20">
        <f>VLOOKUP(B33,RMS!B:D,3,FALSE)</f>
        <v>23757.26</v>
      </c>
      <c r="J33" s="21">
        <f>VLOOKUP(B33,RMS!B:E,4,FALSE)</f>
        <v>22117.95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3"/>
      <c r="B34" s="12">
        <v>73</v>
      </c>
      <c r="C34" s="40" t="s">
        <v>38</v>
      </c>
      <c r="D34" s="40"/>
      <c r="E34" s="15">
        <f>VLOOKUP(C34,RA!B35:D65,3,0)</f>
        <v>78371.039999999994</v>
      </c>
      <c r="F34" s="25">
        <f>VLOOKUP(C34,RA!B35:I69,8,0)</f>
        <v>-13677.85</v>
      </c>
      <c r="G34" s="16">
        <f t="shared" si="0"/>
        <v>92048.89</v>
      </c>
      <c r="H34" s="27">
        <f>RA!J35</f>
        <v>15.8069943295645</v>
      </c>
      <c r="I34" s="20">
        <f>VLOOKUP(B34,RMS!B:D,3,FALSE)</f>
        <v>78371.039999999994</v>
      </c>
      <c r="J34" s="21">
        <f>VLOOKUP(B34,RMS!B:E,4,FALSE)</f>
        <v>92048.89</v>
      </c>
      <c r="K34" s="22">
        <f t="shared" si="1"/>
        <v>0</v>
      </c>
      <c r="L34" s="22">
        <f t="shared" si="2"/>
        <v>0</v>
      </c>
      <c r="M34" s="34"/>
    </row>
    <row r="35" spans="1:13" s="38" customFormat="1" x14ac:dyDescent="0.15">
      <c r="A35" s="43"/>
      <c r="B35" s="12">
        <v>74</v>
      </c>
      <c r="C35" s="40" t="s">
        <v>72</v>
      </c>
      <c r="D35" s="40"/>
      <c r="E35" s="15">
        <f>VLOOKUP(C35,RA!B36:D66,3,0)</f>
        <v>0.85</v>
      </c>
      <c r="F35" s="25">
        <f>VLOOKUP(C35,RA!B36:I70,8,0)</f>
        <v>0.85</v>
      </c>
      <c r="G35" s="16">
        <f t="shared" si="0"/>
        <v>0</v>
      </c>
      <c r="H35" s="27">
        <f>RA!J36</f>
        <v>1.66940338297517</v>
      </c>
      <c r="I35" s="20">
        <f>VLOOKUP(B35,RMS!B:D,3,FALSE)</f>
        <v>0.85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3"/>
      <c r="B36" s="12">
        <v>75</v>
      </c>
      <c r="C36" s="40" t="s">
        <v>33</v>
      </c>
      <c r="D36" s="40"/>
      <c r="E36" s="15">
        <f>VLOOKUP(C36,RA!B8:D66,3,0)</f>
        <v>99643.588900000002</v>
      </c>
      <c r="F36" s="25">
        <f>VLOOKUP(C36,RA!B8:I70,8,0)</f>
        <v>5948.7547999999997</v>
      </c>
      <c r="G36" s="16">
        <f t="shared" si="0"/>
        <v>93694.834100000007</v>
      </c>
      <c r="H36" s="27">
        <f>RA!J36</f>
        <v>1.66940338297517</v>
      </c>
      <c r="I36" s="20">
        <f>VLOOKUP(B36,RMS!B:D,3,FALSE)</f>
        <v>99643.589743589706</v>
      </c>
      <c r="J36" s="21">
        <f>VLOOKUP(B36,RMS!B:E,4,FALSE)</f>
        <v>93694.833333333299</v>
      </c>
      <c r="K36" s="22">
        <f t="shared" si="1"/>
        <v>-8.4358970343600959E-4</v>
      </c>
      <c r="L36" s="22">
        <f t="shared" si="2"/>
        <v>7.6666670793201774E-4</v>
      </c>
      <c r="M36" s="34"/>
    </row>
    <row r="37" spans="1:13" x14ac:dyDescent="0.15">
      <c r="A37" s="43"/>
      <c r="B37" s="12">
        <v>76</v>
      </c>
      <c r="C37" s="40" t="s">
        <v>34</v>
      </c>
      <c r="D37" s="40"/>
      <c r="E37" s="15">
        <f>VLOOKUP(C37,RA!B8:D67,3,0)</f>
        <v>272968.39559999999</v>
      </c>
      <c r="F37" s="25">
        <f>VLOOKUP(C37,RA!B8:I71,8,0)</f>
        <v>18284.322</v>
      </c>
      <c r="G37" s="16">
        <f t="shared" si="0"/>
        <v>254684.0736</v>
      </c>
      <c r="H37" s="27">
        <f>RA!J37</f>
        <v>-7.2242058219688099</v>
      </c>
      <c r="I37" s="20">
        <f>VLOOKUP(B37,RMS!B:D,3,FALSE)</f>
        <v>272968.38928888901</v>
      </c>
      <c r="J37" s="21">
        <f>VLOOKUP(B37,RMS!B:E,4,FALSE)</f>
        <v>254684.072998291</v>
      </c>
      <c r="K37" s="22">
        <f t="shared" si="1"/>
        <v>6.3111109775491059E-3</v>
      </c>
      <c r="L37" s="22">
        <f t="shared" si="2"/>
        <v>6.0170900542289019E-4</v>
      </c>
      <c r="M37" s="34"/>
    </row>
    <row r="38" spans="1:13" x14ac:dyDescent="0.15">
      <c r="A38" s="43"/>
      <c r="B38" s="12">
        <v>77</v>
      </c>
      <c r="C38" s="40" t="s">
        <v>39</v>
      </c>
      <c r="D38" s="40"/>
      <c r="E38" s="15">
        <f>VLOOKUP(C38,RA!B9:D68,3,0)</f>
        <v>83297.440000000002</v>
      </c>
      <c r="F38" s="25">
        <f>VLOOKUP(C38,RA!B9:I72,8,0)</f>
        <v>-6178.67</v>
      </c>
      <c r="G38" s="16">
        <f t="shared" si="0"/>
        <v>89476.11</v>
      </c>
      <c r="H38" s="27">
        <f>RA!J38</f>
        <v>6.90024859769182</v>
      </c>
      <c r="I38" s="20">
        <f>VLOOKUP(B38,RMS!B:D,3,FALSE)</f>
        <v>83297.440000000002</v>
      </c>
      <c r="J38" s="21">
        <f>VLOOKUP(B38,RMS!B:E,4,FALSE)</f>
        <v>89476.11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3"/>
      <c r="B39" s="12">
        <v>78</v>
      </c>
      <c r="C39" s="40" t="s">
        <v>40</v>
      </c>
      <c r="D39" s="40"/>
      <c r="E39" s="15">
        <f>VLOOKUP(C39,RA!B10:D69,3,0)</f>
        <v>58022.239999999998</v>
      </c>
      <c r="F39" s="25">
        <f>VLOOKUP(C39,RA!B10:I73,8,0)</f>
        <v>8018.84</v>
      </c>
      <c r="G39" s="16">
        <f t="shared" si="0"/>
        <v>50003.399999999994</v>
      </c>
      <c r="H39" s="27">
        <f>RA!J39</f>
        <v>-17.452684052680699</v>
      </c>
      <c r="I39" s="20">
        <f>VLOOKUP(B39,RMS!B:D,3,FALSE)</f>
        <v>58022.239999999998</v>
      </c>
      <c r="J39" s="21">
        <f>VLOOKUP(B39,RMS!B:E,4,FALSE)</f>
        <v>50003.4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3"/>
      <c r="B40" s="12">
        <v>99</v>
      </c>
      <c r="C40" s="40" t="s">
        <v>35</v>
      </c>
      <c r="D40" s="40"/>
      <c r="E40" s="15">
        <f>VLOOKUP(C40,RA!B8:D70,3,0)</f>
        <v>10181.709500000001</v>
      </c>
      <c r="F40" s="25">
        <f>VLOOKUP(C40,RA!B8:I74,8,0)</f>
        <v>688.37959999999998</v>
      </c>
      <c r="G40" s="16">
        <f t="shared" si="0"/>
        <v>9493.3299000000006</v>
      </c>
      <c r="H40" s="27">
        <f>RA!J40</f>
        <v>100</v>
      </c>
      <c r="I40" s="20">
        <f>VLOOKUP(B40,RMS!B:D,3,FALSE)</f>
        <v>10181.7094017094</v>
      </c>
      <c r="J40" s="21">
        <f>VLOOKUP(B40,RMS!B:E,4,FALSE)</f>
        <v>9493.3299145299097</v>
      </c>
      <c r="K40" s="22">
        <f t="shared" si="1"/>
        <v>9.8290600362815894E-5</v>
      </c>
      <c r="L40" s="22">
        <f t="shared" si="2"/>
        <v>-1.4529909094562754E-5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.75" style="39" customWidth="1"/>
    <col min="2" max="3" width="9" style="39"/>
    <col min="4" max="5" width="11.5" style="39" bestFit="1" customWidth="1"/>
    <col min="6" max="7" width="12.25" style="39" bestFit="1" customWidth="1"/>
    <col min="8" max="8" width="9" style="39"/>
    <col min="9" max="9" width="12.25" style="39" bestFit="1" customWidth="1"/>
    <col min="10" max="10" width="9" style="39"/>
    <col min="11" max="11" width="12.25" style="39" bestFit="1" customWidth="1"/>
    <col min="12" max="12" width="10.5" style="39" bestFit="1" customWidth="1"/>
    <col min="13" max="13" width="12.25" style="39" bestFit="1" customWidth="1"/>
    <col min="14" max="15" width="13.875" style="39" bestFit="1" customWidth="1"/>
    <col min="16" max="16" width="9.25" style="39" bestFit="1" customWidth="1"/>
    <col min="17" max="18" width="10.5" style="39" bestFit="1" customWidth="1"/>
    <col min="19" max="20" width="9" style="39"/>
    <col min="21" max="21" width="10.5" style="39" bestFit="1" customWidth="1"/>
    <col min="22" max="22" width="36" style="39" bestFit="1" customWidth="1"/>
    <col min="23" max="16384" width="9" style="39"/>
  </cols>
  <sheetData>
    <row r="1" spans="1:23" ht="12.75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58" t="s">
        <v>46</v>
      </c>
      <c r="W1" s="48"/>
    </row>
    <row r="2" spans="1:23" ht="12.75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58"/>
      <c r="W2" s="48"/>
    </row>
    <row r="3" spans="1:23" ht="23.25" thickBo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59" t="s">
        <v>47</v>
      </c>
      <c r="W3" s="48"/>
    </row>
    <row r="4" spans="1:23" ht="15" thickTop="1" thickBo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57"/>
      <c r="W4" s="48"/>
    </row>
    <row r="5" spans="1:23" ht="15" thickTop="1" thickBot="1" x14ac:dyDescent="0.25">
      <c r="A5" s="60"/>
      <c r="B5" s="61"/>
      <c r="C5" s="62"/>
      <c r="D5" s="63" t="s">
        <v>0</v>
      </c>
      <c r="E5" s="63" t="s">
        <v>59</v>
      </c>
      <c r="F5" s="63" t="s">
        <v>60</v>
      </c>
      <c r="G5" s="63" t="s">
        <v>48</v>
      </c>
      <c r="H5" s="63" t="s">
        <v>49</v>
      </c>
      <c r="I5" s="63" t="s">
        <v>1</v>
      </c>
      <c r="J5" s="63" t="s">
        <v>2</v>
      </c>
      <c r="K5" s="63" t="s">
        <v>50</v>
      </c>
      <c r="L5" s="63" t="s">
        <v>51</v>
      </c>
      <c r="M5" s="63" t="s">
        <v>52</v>
      </c>
      <c r="N5" s="63" t="s">
        <v>53</v>
      </c>
      <c r="O5" s="63" t="s">
        <v>54</v>
      </c>
      <c r="P5" s="63" t="s">
        <v>61</v>
      </c>
      <c r="Q5" s="63" t="s">
        <v>62</v>
      </c>
      <c r="R5" s="63" t="s">
        <v>55</v>
      </c>
      <c r="S5" s="63" t="s">
        <v>56</v>
      </c>
      <c r="T5" s="63" t="s">
        <v>57</v>
      </c>
      <c r="U5" s="64" t="s">
        <v>58</v>
      </c>
      <c r="V5" s="57"/>
      <c r="W5" s="57"/>
    </row>
    <row r="6" spans="1:23" ht="14.25" thickBot="1" x14ac:dyDescent="0.2">
      <c r="A6" s="65" t="s">
        <v>3</v>
      </c>
      <c r="B6" s="49" t="s">
        <v>4</v>
      </c>
      <c r="C6" s="50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  <c r="V6" s="57"/>
      <c r="W6" s="57"/>
    </row>
    <row r="7" spans="1:23" ht="14.25" thickBot="1" x14ac:dyDescent="0.2">
      <c r="A7" s="51" t="s">
        <v>5</v>
      </c>
      <c r="B7" s="52"/>
      <c r="C7" s="53"/>
      <c r="D7" s="67">
        <v>12356532.3683</v>
      </c>
      <c r="E7" s="67">
        <v>14319815.057800001</v>
      </c>
      <c r="F7" s="68">
        <v>86.289748285327207</v>
      </c>
      <c r="G7" s="67">
        <v>13956703.9257</v>
      </c>
      <c r="H7" s="68">
        <v>-11.465254016411601</v>
      </c>
      <c r="I7" s="67">
        <v>1724081.8049999999</v>
      </c>
      <c r="J7" s="68">
        <v>13.9527964125521</v>
      </c>
      <c r="K7" s="67">
        <v>1483132.8807999999</v>
      </c>
      <c r="L7" s="68">
        <v>10.626670084108801</v>
      </c>
      <c r="M7" s="68">
        <v>0.16245943119407699</v>
      </c>
      <c r="N7" s="67">
        <v>317506063.42930001</v>
      </c>
      <c r="O7" s="67">
        <v>6330477971.8823996</v>
      </c>
      <c r="P7" s="67">
        <v>737896</v>
      </c>
      <c r="Q7" s="67">
        <v>749622</v>
      </c>
      <c r="R7" s="68">
        <v>-1.56425505121248</v>
      </c>
      <c r="S7" s="67">
        <v>16.745628609316199</v>
      </c>
      <c r="T7" s="67">
        <v>17.1662768930208</v>
      </c>
      <c r="U7" s="69">
        <v>-2.5119886121833099</v>
      </c>
      <c r="V7" s="57"/>
      <c r="W7" s="57"/>
    </row>
    <row r="8" spans="1:23" ht="14.25" thickBot="1" x14ac:dyDescent="0.2">
      <c r="A8" s="54">
        <v>42291</v>
      </c>
      <c r="B8" s="44" t="s">
        <v>6</v>
      </c>
      <c r="C8" s="45"/>
      <c r="D8" s="70">
        <v>445858.84720000002</v>
      </c>
      <c r="E8" s="70">
        <v>579034.20799999998</v>
      </c>
      <c r="F8" s="71">
        <v>77.000432969238304</v>
      </c>
      <c r="G8" s="70">
        <v>517878.16200000001</v>
      </c>
      <c r="H8" s="71">
        <v>-13.9066135791221</v>
      </c>
      <c r="I8" s="70">
        <v>126424.1195</v>
      </c>
      <c r="J8" s="71">
        <v>28.3551891577223</v>
      </c>
      <c r="K8" s="70">
        <v>112909.3861</v>
      </c>
      <c r="L8" s="71">
        <v>21.802306871553299</v>
      </c>
      <c r="M8" s="71">
        <v>0.119695393508122</v>
      </c>
      <c r="N8" s="70">
        <v>10462136.637399999</v>
      </c>
      <c r="O8" s="70">
        <v>226419481.40149999</v>
      </c>
      <c r="P8" s="70">
        <v>18492</v>
      </c>
      <c r="Q8" s="70">
        <v>20139</v>
      </c>
      <c r="R8" s="71">
        <v>-8.17816177565917</v>
      </c>
      <c r="S8" s="70">
        <v>24.110904564135801</v>
      </c>
      <c r="T8" s="70">
        <v>24.655061770693699</v>
      </c>
      <c r="U8" s="72">
        <v>-2.2568925405115401</v>
      </c>
      <c r="V8" s="57"/>
      <c r="W8" s="57"/>
    </row>
    <row r="9" spans="1:23" ht="12" customHeight="1" thickBot="1" x14ac:dyDescent="0.2">
      <c r="A9" s="55"/>
      <c r="B9" s="44" t="s">
        <v>7</v>
      </c>
      <c r="C9" s="45"/>
      <c r="D9" s="70">
        <v>59890.864200000004</v>
      </c>
      <c r="E9" s="70">
        <v>70740.770300000004</v>
      </c>
      <c r="F9" s="71">
        <v>84.662442811991795</v>
      </c>
      <c r="G9" s="70">
        <v>69946.801300000006</v>
      </c>
      <c r="H9" s="71">
        <v>-14.3765503398366</v>
      </c>
      <c r="I9" s="70">
        <v>13329.2855</v>
      </c>
      <c r="J9" s="71">
        <v>22.2559578627687</v>
      </c>
      <c r="K9" s="70">
        <v>15551.304099999999</v>
      </c>
      <c r="L9" s="71">
        <v>22.233045415902399</v>
      </c>
      <c r="M9" s="71">
        <v>-0.14288310393210099</v>
      </c>
      <c r="N9" s="70">
        <v>1657381.4881</v>
      </c>
      <c r="O9" s="70">
        <v>37174006.326800004</v>
      </c>
      <c r="P9" s="70">
        <v>3583</v>
      </c>
      <c r="Q9" s="70">
        <v>3803</v>
      </c>
      <c r="R9" s="71">
        <v>-5.7849066526426496</v>
      </c>
      <c r="S9" s="70">
        <v>16.715284454367801</v>
      </c>
      <c r="T9" s="70">
        <v>16.384941572442798</v>
      </c>
      <c r="U9" s="72">
        <v>1.9762923139409501</v>
      </c>
      <c r="V9" s="57"/>
      <c r="W9" s="57"/>
    </row>
    <row r="10" spans="1:23" ht="14.25" thickBot="1" x14ac:dyDescent="0.2">
      <c r="A10" s="55"/>
      <c r="B10" s="44" t="s">
        <v>8</v>
      </c>
      <c r="C10" s="45"/>
      <c r="D10" s="70">
        <v>76625.357099999994</v>
      </c>
      <c r="E10" s="70">
        <v>97486.429499999998</v>
      </c>
      <c r="F10" s="71">
        <v>78.601049903053394</v>
      </c>
      <c r="G10" s="70">
        <v>95575.643299999996</v>
      </c>
      <c r="H10" s="71">
        <v>-19.8275267062733</v>
      </c>
      <c r="I10" s="70">
        <v>23602.929</v>
      </c>
      <c r="J10" s="71">
        <v>30.8030264305287</v>
      </c>
      <c r="K10" s="70">
        <v>25780.047900000001</v>
      </c>
      <c r="L10" s="71">
        <v>26.9734495211083</v>
      </c>
      <c r="M10" s="71">
        <v>-8.4449761631358006E-2</v>
      </c>
      <c r="N10" s="70">
        <v>2157205.7741</v>
      </c>
      <c r="O10" s="70">
        <v>57175553.532399997</v>
      </c>
      <c r="P10" s="70">
        <v>67886</v>
      </c>
      <c r="Q10" s="70">
        <v>68202</v>
      </c>
      <c r="R10" s="71">
        <v>-0.46332952112840797</v>
      </c>
      <c r="S10" s="70">
        <v>1.1287357791002599</v>
      </c>
      <c r="T10" s="70">
        <v>1.2794934415413</v>
      </c>
      <c r="U10" s="72">
        <v>-13.356328844401499</v>
      </c>
      <c r="V10" s="57"/>
      <c r="W10" s="57"/>
    </row>
    <row r="11" spans="1:23" ht="14.25" thickBot="1" x14ac:dyDescent="0.2">
      <c r="A11" s="55"/>
      <c r="B11" s="44" t="s">
        <v>9</v>
      </c>
      <c r="C11" s="45"/>
      <c r="D11" s="70">
        <v>35505.162900000003</v>
      </c>
      <c r="E11" s="70">
        <v>61997.186699999998</v>
      </c>
      <c r="F11" s="71">
        <v>57.2689904008177</v>
      </c>
      <c r="G11" s="70">
        <v>45359.6345</v>
      </c>
      <c r="H11" s="71">
        <v>-21.725200629647901</v>
      </c>
      <c r="I11" s="70">
        <v>8272.0975999999991</v>
      </c>
      <c r="J11" s="71">
        <v>23.298295020637699</v>
      </c>
      <c r="K11" s="70">
        <v>9348.7456999999995</v>
      </c>
      <c r="L11" s="71">
        <v>20.6102756405588</v>
      </c>
      <c r="M11" s="71">
        <v>-0.115164978762873</v>
      </c>
      <c r="N11" s="70">
        <v>678253.71609999996</v>
      </c>
      <c r="O11" s="70">
        <v>18573381.286499999</v>
      </c>
      <c r="P11" s="70">
        <v>1816</v>
      </c>
      <c r="Q11" s="70">
        <v>2006</v>
      </c>
      <c r="R11" s="71">
        <v>-9.4715852442671995</v>
      </c>
      <c r="S11" s="70">
        <v>19.551301156387701</v>
      </c>
      <c r="T11" s="70">
        <v>19.9721127617149</v>
      </c>
      <c r="U11" s="72">
        <v>-2.1523457797575101</v>
      </c>
      <c r="V11" s="57"/>
      <c r="W11" s="57"/>
    </row>
    <row r="12" spans="1:23" ht="14.25" thickBot="1" x14ac:dyDescent="0.2">
      <c r="A12" s="55"/>
      <c r="B12" s="44" t="s">
        <v>10</v>
      </c>
      <c r="C12" s="45"/>
      <c r="D12" s="70">
        <v>155606.93470000001</v>
      </c>
      <c r="E12" s="70">
        <v>225224.8377</v>
      </c>
      <c r="F12" s="71">
        <v>69.089597883191203</v>
      </c>
      <c r="G12" s="70">
        <v>244358.85690000001</v>
      </c>
      <c r="H12" s="71">
        <v>-36.320321401863602</v>
      </c>
      <c r="I12" s="70">
        <v>29605.9028</v>
      </c>
      <c r="J12" s="71">
        <v>19.026081875514301</v>
      </c>
      <c r="K12" s="70">
        <v>39198.584799999997</v>
      </c>
      <c r="L12" s="71">
        <v>16.041401280593401</v>
      </c>
      <c r="M12" s="71">
        <v>-0.244720110405618</v>
      </c>
      <c r="N12" s="70">
        <v>3698641.7746000001</v>
      </c>
      <c r="O12" s="70">
        <v>67789146.465499997</v>
      </c>
      <c r="P12" s="70">
        <v>1052</v>
      </c>
      <c r="Q12" s="70">
        <v>1418</v>
      </c>
      <c r="R12" s="71">
        <v>-25.8110014104372</v>
      </c>
      <c r="S12" s="70">
        <v>147.91533716730001</v>
      </c>
      <c r="T12" s="70">
        <v>127.452327785614</v>
      </c>
      <c r="U12" s="72">
        <v>13.8342715323307</v>
      </c>
      <c r="V12" s="57"/>
      <c r="W12" s="57"/>
    </row>
    <row r="13" spans="1:23" ht="14.25" thickBot="1" x14ac:dyDescent="0.2">
      <c r="A13" s="55"/>
      <c r="B13" s="44" t="s">
        <v>11</v>
      </c>
      <c r="C13" s="45"/>
      <c r="D13" s="70">
        <v>185145.6758</v>
      </c>
      <c r="E13" s="70">
        <v>250420.93719999999</v>
      </c>
      <c r="F13" s="71">
        <v>73.933784399238306</v>
      </c>
      <c r="G13" s="70">
        <v>244248.8296</v>
      </c>
      <c r="H13" s="71">
        <v>-24.197927128982201</v>
      </c>
      <c r="I13" s="70">
        <v>61876.209699999999</v>
      </c>
      <c r="J13" s="71">
        <v>33.420283478205903</v>
      </c>
      <c r="K13" s="70">
        <v>67952.410099999994</v>
      </c>
      <c r="L13" s="71">
        <v>27.8209767519803</v>
      </c>
      <c r="M13" s="71">
        <v>-8.9418467881538996E-2</v>
      </c>
      <c r="N13" s="70">
        <v>4257714.3876</v>
      </c>
      <c r="O13" s="70">
        <v>103313935.0504</v>
      </c>
      <c r="P13" s="70">
        <v>6541</v>
      </c>
      <c r="Q13" s="70">
        <v>7495</v>
      </c>
      <c r="R13" s="71">
        <v>-12.7284856571047</v>
      </c>
      <c r="S13" s="70">
        <v>28.3054083167711</v>
      </c>
      <c r="T13" s="70">
        <v>26.172758692461599</v>
      </c>
      <c r="U13" s="72">
        <v>7.5344245186029797</v>
      </c>
      <c r="V13" s="57"/>
      <c r="W13" s="57"/>
    </row>
    <row r="14" spans="1:23" ht="14.25" thickBot="1" x14ac:dyDescent="0.2">
      <c r="A14" s="55"/>
      <c r="B14" s="44" t="s">
        <v>12</v>
      </c>
      <c r="C14" s="45"/>
      <c r="D14" s="70">
        <v>106743.6761</v>
      </c>
      <c r="E14" s="70">
        <v>138581.00339999999</v>
      </c>
      <c r="F14" s="71">
        <v>77.026196578975004</v>
      </c>
      <c r="G14" s="70">
        <v>149172.7212</v>
      </c>
      <c r="H14" s="71">
        <v>-28.4428981107841</v>
      </c>
      <c r="I14" s="70">
        <v>23481.624599999999</v>
      </c>
      <c r="J14" s="71">
        <v>21.9981412088542</v>
      </c>
      <c r="K14" s="70">
        <v>26318.769700000001</v>
      </c>
      <c r="L14" s="71">
        <v>17.643151836530301</v>
      </c>
      <c r="M14" s="71">
        <v>-0.107799305679551</v>
      </c>
      <c r="N14" s="70">
        <v>2427453.7729000002</v>
      </c>
      <c r="O14" s="70">
        <v>53262708.571099997</v>
      </c>
      <c r="P14" s="70">
        <v>1504</v>
      </c>
      <c r="Q14" s="70">
        <v>1560</v>
      </c>
      <c r="R14" s="71">
        <v>-3.5897435897435899</v>
      </c>
      <c r="S14" s="70">
        <v>70.973188896276596</v>
      </c>
      <c r="T14" s="70">
        <v>70.069612756410294</v>
      </c>
      <c r="U14" s="72">
        <v>1.2731232088033599</v>
      </c>
      <c r="V14" s="57"/>
      <c r="W14" s="57"/>
    </row>
    <row r="15" spans="1:23" ht="14.25" thickBot="1" x14ac:dyDescent="0.2">
      <c r="A15" s="55"/>
      <c r="B15" s="44" t="s">
        <v>13</v>
      </c>
      <c r="C15" s="45"/>
      <c r="D15" s="70">
        <v>53977.423900000002</v>
      </c>
      <c r="E15" s="70">
        <v>91689.588399999993</v>
      </c>
      <c r="F15" s="71">
        <v>58.869741747035697</v>
      </c>
      <c r="G15" s="70">
        <v>94100.499899999995</v>
      </c>
      <c r="H15" s="71">
        <v>-42.638536503672697</v>
      </c>
      <c r="I15" s="70">
        <v>13085.829599999999</v>
      </c>
      <c r="J15" s="71">
        <v>24.243153256522898</v>
      </c>
      <c r="K15" s="70">
        <v>17936.246200000001</v>
      </c>
      <c r="L15" s="71">
        <v>19.060734235270498</v>
      </c>
      <c r="M15" s="71">
        <v>-0.27042540261295001</v>
      </c>
      <c r="N15" s="70">
        <v>1615548.8692999999</v>
      </c>
      <c r="O15" s="70">
        <v>40870569.262100004</v>
      </c>
      <c r="P15" s="70">
        <v>1413</v>
      </c>
      <c r="Q15" s="70">
        <v>1881</v>
      </c>
      <c r="R15" s="71">
        <v>-24.8803827751196</v>
      </c>
      <c r="S15" s="70">
        <v>38.200583085633397</v>
      </c>
      <c r="T15" s="70">
        <v>34.089230994152103</v>
      </c>
      <c r="U15" s="72">
        <v>10.762537530552899</v>
      </c>
      <c r="V15" s="57"/>
      <c r="W15" s="57"/>
    </row>
    <row r="16" spans="1:23" ht="14.25" thickBot="1" x14ac:dyDescent="0.2">
      <c r="A16" s="55"/>
      <c r="B16" s="44" t="s">
        <v>14</v>
      </c>
      <c r="C16" s="45"/>
      <c r="D16" s="70">
        <v>521121.46350000001</v>
      </c>
      <c r="E16" s="70">
        <v>686457.38769999996</v>
      </c>
      <c r="F16" s="71">
        <v>75.914612157651305</v>
      </c>
      <c r="G16" s="70">
        <v>593668.35430000001</v>
      </c>
      <c r="H16" s="71">
        <v>-12.2201040824453</v>
      </c>
      <c r="I16" s="70">
        <v>44863.565399999999</v>
      </c>
      <c r="J16" s="71">
        <v>8.6090419493918997</v>
      </c>
      <c r="K16" s="70">
        <v>47208.7857</v>
      </c>
      <c r="L16" s="71">
        <v>7.9520468554643298</v>
      </c>
      <c r="M16" s="71">
        <v>-4.9677623883471002E-2</v>
      </c>
      <c r="N16" s="70">
        <v>13647266.9801</v>
      </c>
      <c r="O16" s="70">
        <v>317128667.58209997</v>
      </c>
      <c r="P16" s="70">
        <v>30495</v>
      </c>
      <c r="Q16" s="70">
        <v>32356</v>
      </c>
      <c r="R16" s="71">
        <v>-5.7516380269501797</v>
      </c>
      <c r="S16" s="70">
        <v>17.0887510575504</v>
      </c>
      <c r="T16" s="70">
        <v>19.267991370997699</v>
      </c>
      <c r="U16" s="72">
        <v>-12.7524844039692</v>
      </c>
      <c r="V16" s="57"/>
      <c r="W16" s="57"/>
    </row>
    <row r="17" spans="1:21" ht="12" thickBot="1" x14ac:dyDescent="0.2">
      <c r="A17" s="55"/>
      <c r="B17" s="44" t="s">
        <v>15</v>
      </c>
      <c r="C17" s="45"/>
      <c r="D17" s="70">
        <v>349350.03710000002</v>
      </c>
      <c r="E17" s="70">
        <v>484238.15620000003</v>
      </c>
      <c r="F17" s="71">
        <v>72.144260551766905</v>
      </c>
      <c r="G17" s="70">
        <v>456475.27279999998</v>
      </c>
      <c r="H17" s="71">
        <v>-23.467916464105102</v>
      </c>
      <c r="I17" s="70">
        <v>43001.450499999999</v>
      </c>
      <c r="J17" s="71">
        <v>12.308986956738501</v>
      </c>
      <c r="K17" s="70">
        <v>44967.32</v>
      </c>
      <c r="L17" s="71">
        <v>9.8509870478136499</v>
      </c>
      <c r="M17" s="71">
        <v>-4.3717737681498003E-2</v>
      </c>
      <c r="N17" s="70">
        <v>12828431.1393</v>
      </c>
      <c r="O17" s="70">
        <v>312835218.1918</v>
      </c>
      <c r="P17" s="70">
        <v>7570</v>
      </c>
      <c r="Q17" s="70">
        <v>7454</v>
      </c>
      <c r="R17" s="71">
        <v>1.5562114301046499</v>
      </c>
      <c r="S17" s="70">
        <v>46.149278348745</v>
      </c>
      <c r="T17" s="70">
        <v>49.153093466595102</v>
      </c>
      <c r="U17" s="72">
        <v>-6.5089102697350496</v>
      </c>
    </row>
    <row r="18" spans="1:21" ht="12" thickBot="1" x14ac:dyDescent="0.2">
      <c r="A18" s="55"/>
      <c r="B18" s="44" t="s">
        <v>16</v>
      </c>
      <c r="C18" s="45"/>
      <c r="D18" s="70">
        <v>1045120.6564</v>
      </c>
      <c r="E18" s="70">
        <v>1279080.5459</v>
      </c>
      <c r="F18" s="71">
        <v>81.708744593923996</v>
      </c>
      <c r="G18" s="70">
        <v>1152331.5344</v>
      </c>
      <c r="H18" s="71">
        <v>-9.3038222767914593</v>
      </c>
      <c r="I18" s="70">
        <v>179243.6808</v>
      </c>
      <c r="J18" s="71">
        <v>17.150525128593198</v>
      </c>
      <c r="K18" s="70">
        <v>171418.6306</v>
      </c>
      <c r="L18" s="71">
        <v>14.8758083487887</v>
      </c>
      <c r="M18" s="71">
        <v>4.5648773255337997E-2</v>
      </c>
      <c r="N18" s="70">
        <v>25379985.537900001</v>
      </c>
      <c r="O18" s="70">
        <v>658911880.79050004</v>
      </c>
      <c r="P18" s="70">
        <v>52040</v>
      </c>
      <c r="Q18" s="70">
        <v>58170</v>
      </c>
      <c r="R18" s="71">
        <v>-10.5380780471033</v>
      </c>
      <c r="S18" s="70">
        <v>20.083025680245999</v>
      </c>
      <c r="T18" s="70">
        <v>19.716480930032699</v>
      </c>
      <c r="U18" s="72">
        <v>1.82514704730892</v>
      </c>
    </row>
    <row r="19" spans="1:21" ht="12" thickBot="1" x14ac:dyDescent="0.2">
      <c r="A19" s="55"/>
      <c r="B19" s="44" t="s">
        <v>17</v>
      </c>
      <c r="C19" s="45"/>
      <c r="D19" s="70">
        <v>463742.59039999999</v>
      </c>
      <c r="E19" s="70">
        <v>532185.3371</v>
      </c>
      <c r="F19" s="71">
        <v>87.139302433065893</v>
      </c>
      <c r="G19" s="70">
        <v>470695.7156</v>
      </c>
      <c r="H19" s="71">
        <v>-1.47720171855331</v>
      </c>
      <c r="I19" s="70">
        <v>46640.058900000004</v>
      </c>
      <c r="J19" s="71">
        <v>10.0573162494673</v>
      </c>
      <c r="K19" s="70">
        <v>44961.690300000002</v>
      </c>
      <c r="L19" s="71">
        <v>9.5521775129580107</v>
      </c>
      <c r="M19" s="71">
        <v>3.7328859053147999E-2</v>
      </c>
      <c r="N19" s="70">
        <v>10483723.6841</v>
      </c>
      <c r="O19" s="70">
        <v>204755045.6724</v>
      </c>
      <c r="P19" s="70">
        <v>8737</v>
      </c>
      <c r="Q19" s="70">
        <v>9368</v>
      </c>
      <c r="R19" s="71">
        <v>-6.73569598633647</v>
      </c>
      <c r="S19" s="70">
        <v>53.078011949181601</v>
      </c>
      <c r="T19" s="70">
        <v>46.116518776686597</v>
      </c>
      <c r="U19" s="72">
        <v>13.115587635724101</v>
      </c>
    </row>
    <row r="20" spans="1:21" ht="12" thickBot="1" x14ac:dyDescent="0.2">
      <c r="A20" s="55"/>
      <c r="B20" s="44" t="s">
        <v>18</v>
      </c>
      <c r="C20" s="45"/>
      <c r="D20" s="70">
        <v>767444.19010000001</v>
      </c>
      <c r="E20" s="70">
        <v>858419.11300000001</v>
      </c>
      <c r="F20" s="71">
        <v>89.4020389897819</v>
      </c>
      <c r="G20" s="70">
        <v>779612.84889999998</v>
      </c>
      <c r="H20" s="71">
        <v>-1.5608591901954201</v>
      </c>
      <c r="I20" s="70">
        <v>85364.827300000004</v>
      </c>
      <c r="J20" s="71">
        <v>11.123261912879499</v>
      </c>
      <c r="K20" s="70">
        <v>59699.211199999998</v>
      </c>
      <c r="L20" s="71">
        <v>7.6575458298606804</v>
      </c>
      <c r="M20" s="71">
        <v>0.429915497777967</v>
      </c>
      <c r="N20" s="70">
        <v>18733619.909600001</v>
      </c>
      <c r="O20" s="70">
        <v>342573586.39850003</v>
      </c>
      <c r="P20" s="70">
        <v>33319</v>
      </c>
      <c r="Q20" s="70">
        <v>35491</v>
      </c>
      <c r="R20" s="71">
        <v>-6.11986137330591</v>
      </c>
      <c r="S20" s="70">
        <v>23.033229991896501</v>
      </c>
      <c r="T20" s="70">
        <v>24.991974740074902</v>
      </c>
      <c r="U20" s="72">
        <v>-8.5039950926012207</v>
      </c>
    </row>
    <row r="21" spans="1:21" ht="12" thickBot="1" x14ac:dyDescent="0.2">
      <c r="A21" s="55"/>
      <c r="B21" s="44" t="s">
        <v>19</v>
      </c>
      <c r="C21" s="45"/>
      <c r="D21" s="70">
        <v>260613.91450000001</v>
      </c>
      <c r="E21" s="70">
        <v>362300.8174</v>
      </c>
      <c r="F21" s="71">
        <v>71.933018636352699</v>
      </c>
      <c r="G21" s="70">
        <v>332456.23590000003</v>
      </c>
      <c r="H21" s="71">
        <v>-21.6095574822094</v>
      </c>
      <c r="I21" s="70">
        <v>34886.908000000003</v>
      </c>
      <c r="J21" s="71">
        <v>13.3864333632884</v>
      </c>
      <c r="K21" s="70">
        <v>-743.27970000000005</v>
      </c>
      <c r="L21" s="71">
        <v>-0.22357219379201901</v>
      </c>
      <c r="M21" s="71">
        <v>-47.936446670075902</v>
      </c>
      <c r="N21" s="70">
        <v>5808993.8241999997</v>
      </c>
      <c r="O21" s="70">
        <v>124779201.41859999</v>
      </c>
      <c r="P21" s="70">
        <v>23055</v>
      </c>
      <c r="Q21" s="70">
        <v>26532</v>
      </c>
      <c r="R21" s="71">
        <v>-13.104929895974699</v>
      </c>
      <c r="S21" s="70">
        <v>11.3040084363479</v>
      </c>
      <c r="T21" s="70">
        <v>11.309405551786501</v>
      </c>
      <c r="U21" s="72">
        <v>-4.774514694543E-2</v>
      </c>
    </row>
    <row r="22" spans="1:21" ht="12" thickBot="1" x14ac:dyDescent="0.2">
      <c r="A22" s="55"/>
      <c r="B22" s="44" t="s">
        <v>20</v>
      </c>
      <c r="C22" s="45"/>
      <c r="D22" s="70">
        <v>951530.41339999996</v>
      </c>
      <c r="E22" s="70">
        <v>970238.13069999998</v>
      </c>
      <c r="F22" s="71">
        <v>98.071842704584</v>
      </c>
      <c r="G22" s="70">
        <v>894271.96889999998</v>
      </c>
      <c r="H22" s="71">
        <v>6.4027998742296299</v>
      </c>
      <c r="I22" s="70">
        <v>123079.1397</v>
      </c>
      <c r="J22" s="71">
        <v>12.9348613524832</v>
      </c>
      <c r="K22" s="70">
        <v>69802.542600000001</v>
      </c>
      <c r="L22" s="71">
        <v>7.8055161100331301</v>
      </c>
      <c r="M22" s="71">
        <v>0.76324722732951</v>
      </c>
      <c r="N22" s="70">
        <v>18419127.2313</v>
      </c>
      <c r="O22" s="70">
        <v>417077408.23680001</v>
      </c>
      <c r="P22" s="70">
        <v>59794</v>
      </c>
      <c r="Q22" s="70">
        <v>58917</v>
      </c>
      <c r="R22" s="71">
        <v>1.4885347183325699</v>
      </c>
      <c r="S22" s="70">
        <v>15.913476492624699</v>
      </c>
      <c r="T22" s="70">
        <v>15.969124402125001</v>
      </c>
      <c r="U22" s="72">
        <v>-0.34969046220752897</v>
      </c>
    </row>
    <row r="23" spans="1:21" ht="12" thickBot="1" x14ac:dyDescent="0.2">
      <c r="A23" s="55"/>
      <c r="B23" s="44" t="s">
        <v>21</v>
      </c>
      <c r="C23" s="45"/>
      <c r="D23" s="70">
        <v>1975894.8895</v>
      </c>
      <c r="E23" s="70">
        <v>2528929.2670999998</v>
      </c>
      <c r="F23" s="71">
        <v>78.131678699176106</v>
      </c>
      <c r="G23" s="70">
        <v>2344192.4161999999</v>
      </c>
      <c r="H23" s="71">
        <v>-15.711062119082399</v>
      </c>
      <c r="I23" s="70">
        <v>352132.83669999999</v>
      </c>
      <c r="J23" s="71">
        <v>17.821435673084199</v>
      </c>
      <c r="K23" s="70">
        <v>224097.40890000001</v>
      </c>
      <c r="L23" s="71">
        <v>9.5596849196905094</v>
      </c>
      <c r="M23" s="71">
        <v>0.57133827842308404</v>
      </c>
      <c r="N23" s="70">
        <v>48845157.203500003</v>
      </c>
      <c r="O23" s="70">
        <v>914635258.48549998</v>
      </c>
      <c r="P23" s="70">
        <v>64671</v>
      </c>
      <c r="Q23" s="70">
        <v>67745</v>
      </c>
      <c r="R23" s="71">
        <v>-4.5376042512362504</v>
      </c>
      <c r="S23" s="70">
        <v>30.553028242952799</v>
      </c>
      <c r="T23" s="70">
        <v>31.792165405565001</v>
      </c>
      <c r="U23" s="72">
        <v>-4.0556934414447303</v>
      </c>
    </row>
    <row r="24" spans="1:21" ht="12" thickBot="1" x14ac:dyDescent="0.2">
      <c r="A24" s="55"/>
      <c r="B24" s="44" t="s">
        <v>22</v>
      </c>
      <c r="C24" s="45"/>
      <c r="D24" s="70">
        <v>189271.0197</v>
      </c>
      <c r="E24" s="70">
        <v>233010.9301</v>
      </c>
      <c r="F24" s="71">
        <v>81.228386848106894</v>
      </c>
      <c r="G24" s="70">
        <v>196964.49549999999</v>
      </c>
      <c r="H24" s="71">
        <v>-3.9060216311929201</v>
      </c>
      <c r="I24" s="70">
        <v>36331.009700000002</v>
      </c>
      <c r="J24" s="71">
        <v>19.195231133422201</v>
      </c>
      <c r="K24" s="70">
        <v>38882.655500000001</v>
      </c>
      <c r="L24" s="71">
        <v>19.740946408283001</v>
      </c>
      <c r="M24" s="71">
        <v>-6.5624267869256001E-2</v>
      </c>
      <c r="N24" s="70">
        <v>4077245.7565000001</v>
      </c>
      <c r="O24" s="70">
        <v>85025497.891200006</v>
      </c>
      <c r="P24" s="70">
        <v>20325</v>
      </c>
      <c r="Q24" s="70">
        <v>20353</v>
      </c>
      <c r="R24" s="71">
        <v>-0.13757185672873501</v>
      </c>
      <c r="S24" s="70">
        <v>9.3122272915129098</v>
      </c>
      <c r="T24" s="70">
        <v>9.2742376946887504</v>
      </c>
      <c r="U24" s="72">
        <v>0.407953925896888</v>
      </c>
    </row>
    <row r="25" spans="1:21" ht="12" thickBot="1" x14ac:dyDescent="0.2">
      <c r="A25" s="55"/>
      <c r="B25" s="44" t="s">
        <v>23</v>
      </c>
      <c r="C25" s="45"/>
      <c r="D25" s="70">
        <v>271493.65389999998</v>
      </c>
      <c r="E25" s="70">
        <v>257366.77420000001</v>
      </c>
      <c r="F25" s="71">
        <v>105.48900678571</v>
      </c>
      <c r="G25" s="70">
        <v>216032.9865</v>
      </c>
      <c r="H25" s="71">
        <v>25.672314352789801</v>
      </c>
      <c r="I25" s="70">
        <v>19500.112700000001</v>
      </c>
      <c r="J25" s="71">
        <v>7.1825298381311402</v>
      </c>
      <c r="K25" s="70">
        <v>19188.411800000002</v>
      </c>
      <c r="L25" s="71">
        <v>8.8821675387985302</v>
      </c>
      <c r="M25" s="71">
        <v>1.6244226111510999E-2</v>
      </c>
      <c r="N25" s="70">
        <v>4683363.7509000003</v>
      </c>
      <c r="O25" s="70">
        <v>93175585.8521</v>
      </c>
      <c r="P25" s="70">
        <v>15975</v>
      </c>
      <c r="Q25" s="70">
        <v>15627</v>
      </c>
      <c r="R25" s="71">
        <v>2.2269149548857801</v>
      </c>
      <c r="S25" s="70">
        <v>16.9949079123631</v>
      </c>
      <c r="T25" s="70">
        <v>14.1864594291931</v>
      </c>
      <c r="U25" s="72">
        <v>16.525235074248201</v>
      </c>
    </row>
    <row r="26" spans="1:21" ht="12" thickBot="1" x14ac:dyDescent="0.2">
      <c r="A26" s="55"/>
      <c r="B26" s="44" t="s">
        <v>24</v>
      </c>
      <c r="C26" s="45"/>
      <c r="D26" s="70">
        <v>429441.30160000001</v>
      </c>
      <c r="E26" s="70">
        <v>460669.94140000001</v>
      </c>
      <c r="F26" s="71">
        <v>93.221038102660998</v>
      </c>
      <c r="G26" s="70">
        <v>408716.71519999998</v>
      </c>
      <c r="H26" s="71">
        <v>5.0706481113352</v>
      </c>
      <c r="I26" s="70">
        <v>93142.315600000002</v>
      </c>
      <c r="J26" s="71">
        <v>21.689184354875302</v>
      </c>
      <c r="K26" s="70">
        <v>98723.3177</v>
      </c>
      <c r="L26" s="71">
        <v>24.154460541622601</v>
      </c>
      <c r="M26" s="71">
        <v>-5.6531751870003998E-2</v>
      </c>
      <c r="N26" s="70">
        <v>7603029.4611</v>
      </c>
      <c r="O26" s="70">
        <v>190680931.89309999</v>
      </c>
      <c r="P26" s="70">
        <v>32038</v>
      </c>
      <c r="Q26" s="70">
        <v>31750</v>
      </c>
      <c r="R26" s="71">
        <v>0.907086614173225</v>
      </c>
      <c r="S26" s="70">
        <v>13.404123278606701</v>
      </c>
      <c r="T26" s="70">
        <v>13.2444113511811</v>
      </c>
      <c r="U26" s="72">
        <v>1.1915134179678599</v>
      </c>
    </row>
    <row r="27" spans="1:21" ht="12" thickBot="1" x14ac:dyDescent="0.2">
      <c r="A27" s="55"/>
      <c r="B27" s="44" t="s">
        <v>25</v>
      </c>
      <c r="C27" s="45"/>
      <c r="D27" s="70">
        <v>168813.28899999999</v>
      </c>
      <c r="E27" s="70">
        <v>209564.3824</v>
      </c>
      <c r="F27" s="71">
        <v>80.554380027128104</v>
      </c>
      <c r="G27" s="70">
        <v>192661.32860000001</v>
      </c>
      <c r="H27" s="71">
        <v>-12.378218178653199</v>
      </c>
      <c r="I27" s="70">
        <v>43485.904699999999</v>
      </c>
      <c r="J27" s="71">
        <v>25.7597639128991</v>
      </c>
      <c r="K27" s="70">
        <v>60338.729700000004</v>
      </c>
      <c r="L27" s="71">
        <v>31.318547493915698</v>
      </c>
      <c r="M27" s="71">
        <v>-0.279303609535552</v>
      </c>
      <c r="N27" s="70">
        <v>3148256.2209999999</v>
      </c>
      <c r="O27" s="70">
        <v>77522638.115999997</v>
      </c>
      <c r="P27" s="70">
        <v>24372</v>
      </c>
      <c r="Q27" s="70">
        <v>23626</v>
      </c>
      <c r="R27" s="71">
        <v>3.1575383052569101</v>
      </c>
      <c r="S27" s="70">
        <v>6.9265258903659896</v>
      </c>
      <c r="T27" s="70">
        <v>7.0298599297384197</v>
      </c>
      <c r="U27" s="72">
        <v>-1.4918595701224</v>
      </c>
    </row>
    <row r="28" spans="1:21" ht="12" thickBot="1" x14ac:dyDescent="0.2">
      <c r="A28" s="55"/>
      <c r="B28" s="44" t="s">
        <v>26</v>
      </c>
      <c r="C28" s="45"/>
      <c r="D28" s="70">
        <v>852078.28040000005</v>
      </c>
      <c r="E28" s="70">
        <v>980433.08589999995</v>
      </c>
      <c r="F28" s="71">
        <v>86.908356383936706</v>
      </c>
      <c r="G28" s="70">
        <v>896838.10190000001</v>
      </c>
      <c r="H28" s="71">
        <v>-4.9908474456174297</v>
      </c>
      <c r="I28" s="70">
        <v>44186.059699999998</v>
      </c>
      <c r="J28" s="71">
        <v>5.1856807897106902</v>
      </c>
      <c r="K28" s="70">
        <v>32560.596000000001</v>
      </c>
      <c r="L28" s="71">
        <v>3.6305990937515502</v>
      </c>
      <c r="M28" s="71">
        <v>0.35704087541886498</v>
      </c>
      <c r="N28" s="70">
        <v>14701835.122400001</v>
      </c>
      <c r="O28" s="70">
        <v>276040329.70709997</v>
      </c>
      <c r="P28" s="70">
        <v>41095</v>
      </c>
      <c r="Q28" s="70">
        <v>39965</v>
      </c>
      <c r="R28" s="71">
        <v>2.8274740397848102</v>
      </c>
      <c r="S28" s="70">
        <v>20.734354067404801</v>
      </c>
      <c r="T28" s="70">
        <v>20.8338700237708</v>
      </c>
      <c r="U28" s="72">
        <v>-0.47995686792311598</v>
      </c>
    </row>
    <row r="29" spans="1:21" ht="12" thickBot="1" x14ac:dyDescent="0.2">
      <c r="A29" s="55"/>
      <c r="B29" s="44" t="s">
        <v>27</v>
      </c>
      <c r="C29" s="45"/>
      <c r="D29" s="70">
        <v>604467.5895</v>
      </c>
      <c r="E29" s="70">
        <v>702750.20880000002</v>
      </c>
      <c r="F29" s="71">
        <v>86.014572735905006</v>
      </c>
      <c r="G29" s="70">
        <v>605833.30249999999</v>
      </c>
      <c r="H29" s="71">
        <v>-0.225427191665484</v>
      </c>
      <c r="I29" s="70">
        <v>91447.628100000002</v>
      </c>
      <c r="J29" s="71">
        <v>15.128623881330499</v>
      </c>
      <c r="K29" s="70">
        <v>70756.425000000003</v>
      </c>
      <c r="L29" s="71">
        <v>11.679190415584699</v>
      </c>
      <c r="M29" s="71">
        <v>0.29242861125332398</v>
      </c>
      <c r="N29" s="70">
        <v>10599423.3817</v>
      </c>
      <c r="O29" s="70">
        <v>201493412.81990001</v>
      </c>
      <c r="P29" s="70">
        <v>100183</v>
      </c>
      <c r="Q29" s="70">
        <v>100237</v>
      </c>
      <c r="R29" s="71">
        <v>-5.3872322595450002E-2</v>
      </c>
      <c r="S29" s="70">
        <v>6.0336343441502098</v>
      </c>
      <c r="T29" s="70">
        <v>6.07883215978132</v>
      </c>
      <c r="U29" s="72">
        <v>-0.74909769225464395</v>
      </c>
    </row>
    <row r="30" spans="1:21" ht="12" thickBot="1" x14ac:dyDescent="0.2">
      <c r="A30" s="55"/>
      <c r="B30" s="44" t="s">
        <v>28</v>
      </c>
      <c r="C30" s="45"/>
      <c r="D30" s="70">
        <v>757989.39110000001</v>
      </c>
      <c r="E30" s="70">
        <v>851371.56420000002</v>
      </c>
      <c r="F30" s="71">
        <v>89.031560716060895</v>
      </c>
      <c r="G30" s="70">
        <v>958340.11609999998</v>
      </c>
      <c r="H30" s="71">
        <v>-20.906014642832101</v>
      </c>
      <c r="I30" s="70">
        <v>106624.8588</v>
      </c>
      <c r="J30" s="71">
        <v>14.0668009410086</v>
      </c>
      <c r="K30" s="70">
        <v>107072.55989999999</v>
      </c>
      <c r="L30" s="71">
        <v>11.1727097823824</v>
      </c>
      <c r="M30" s="71">
        <v>-4.1812869741610003E-3</v>
      </c>
      <c r="N30" s="70">
        <v>15208811.1657</v>
      </c>
      <c r="O30" s="70">
        <v>364904191.63730001</v>
      </c>
      <c r="P30" s="70">
        <v>66252</v>
      </c>
      <c r="Q30" s="70">
        <v>60166</v>
      </c>
      <c r="R30" s="71">
        <v>10.1153475384769</v>
      </c>
      <c r="S30" s="70">
        <v>11.4410039108253</v>
      </c>
      <c r="T30" s="70">
        <v>11.841027778147099</v>
      </c>
      <c r="U30" s="72">
        <v>-3.4964053018397698</v>
      </c>
    </row>
    <row r="31" spans="1:21" ht="12" thickBot="1" x14ac:dyDescent="0.2">
      <c r="A31" s="55"/>
      <c r="B31" s="44" t="s">
        <v>29</v>
      </c>
      <c r="C31" s="45"/>
      <c r="D31" s="70">
        <v>628051.3456</v>
      </c>
      <c r="E31" s="70">
        <v>661894.39419999998</v>
      </c>
      <c r="F31" s="71">
        <v>94.886941346450797</v>
      </c>
      <c r="G31" s="70">
        <v>693223.88040000002</v>
      </c>
      <c r="H31" s="71">
        <v>-9.4013689722279299</v>
      </c>
      <c r="I31" s="70">
        <v>33093.3966</v>
      </c>
      <c r="J31" s="71">
        <v>5.2692183261520897</v>
      </c>
      <c r="K31" s="70">
        <v>17327.658200000002</v>
      </c>
      <c r="L31" s="71">
        <v>2.49957606624886</v>
      </c>
      <c r="M31" s="71">
        <v>0.90985972934299897</v>
      </c>
      <c r="N31" s="70">
        <v>20717614.4637</v>
      </c>
      <c r="O31" s="70">
        <v>349789711.3197</v>
      </c>
      <c r="P31" s="70">
        <v>26386</v>
      </c>
      <c r="Q31" s="70">
        <v>25858</v>
      </c>
      <c r="R31" s="71">
        <v>2.0419212622786</v>
      </c>
      <c r="S31" s="70">
        <v>23.802446206321498</v>
      </c>
      <c r="T31" s="70">
        <v>24.576813987934099</v>
      </c>
      <c r="U31" s="72">
        <v>-3.2533117600615</v>
      </c>
    </row>
    <row r="32" spans="1:21" ht="12" thickBot="1" x14ac:dyDescent="0.2">
      <c r="A32" s="55"/>
      <c r="B32" s="44" t="s">
        <v>30</v>
      </c>
      <c r="C32" s="45"/>
      <c r="D32" s="70">
        <v>84027.686799999996</v>
      </c>
      <c r="E32" s="70">
        <v>108558.9566</v>
      </c>
      <c r="F32" s="71">
        <v>77.402813578626507</v>
      </c>
      <c r="G32" s="70">
        <v>96214.714699999997</v>
      </c>
      <c r="H32" s="71">
        <v>-12.6664907109058</v>
      </c>
      <c r="I32" s="70">
        <v>20831.377199999999</v>
      </c>
      <c r="J32" s="71">
        <v>24.791087310998101</v>
      </c>
      <c r="K32" s="70">
        <v>27989.6813</v>
      </c>
      <c r="L32" s="71">
        <v>29.090853085489599</v>
      </c>
      <c r="M32" s="71">
        <v>-0.25574796737682098</v>
      </c>
      <c r="N32" s="70">
        <v>1437306.932</v>
      </c>
      <c r="O32" s="70">
        <v>36756427.760300003</v>
      </c>
      <c r="P32" s="70">
        <v>19416</v>
      </c>
      <c r="Q32" s="70">
        <v>19054</v>
      </c>
      <c r="R32" s="71">
        <v>1.89986354571219</v>
      </c>
      <c r="S32" s="70">
        <v>4.3277547795632501</v>
      </c>
      <c r="T32" s="70">
        <v>4.40053258108534</v>
      </c>
      <c r="U32" s="72">
        <v>-1.6816526173285999</v>
      </c>
    </row>
    <row r="33" spans="1:21" ht="12" thickBot="1" x14ac:dyDescent="0.2">
      <c r="A33" s="55"/>
      <c r="B33" s="44" t="s">
        <v>31</v>
      </c>
      <c r="C33" s="45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0">
        <v>20</v>
      </c>
      <c r="O33" s="70">
        <v>241.31389999999999</v>
      </c>
      <c r="P33" s="73"/>
      <c r="Q33" s="73"/>
      <c r="R33" s="73"/>
      <c r="S33" s="73"/>
      <c r="T33" s="73"/>
      <c r="U33" s="74"/>
    </row>
    <row r="34" spans="1:21" ht="12" thickBot="1" x14ac:dyDescent="0.2">
      <c r="A34" s="55"/>
      <c r="B34" s="44" t="s">
        <v>71</v>
      </c>
      <c r="C34" s="45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0">
        <v>1</v>
      </c>
      <c r="P34" s="73"/>
      <c r="Q34" s="73"/>
      <c r="R34" s="73"/>
      <c r="S34" s="73"/>
      <c r="T34" s="73"/>
      <c r="U34" s="74"/>
    </row>
    <row r="35" spans="1:21" ht="12" thickBot="1" x14ac:dyDescent="0.2">
      <c r="A35" s="55"/>
      <c r="B35" s="44" t="s">
        <v>32</v>
      </c>
      <c r="C35" s="45"/>
      <c r="D35" s="70">
        <v>112453.3199</v>
      </c>
      <c r="E35" s="70">
        <v>138939.34150000001</v>
      </c>
      <c r="F35" s="71">
        <v>80.936989254407806</v>
      </c>
      <c r="G35" s="70">
        <v>130458.14479999999</v>
      </c>
      <c r="H35" s="71">
        <v>-13.8012271503649</v>
      </c>
      <c r="I35" s="70">
        <v>17775.4899</v>
      </c>
      <c r="J35" s="71">
        <v>15.8069943295645</v>
      </c>
      <c r="K35" s="70">
        <v>14006.341</v>
      </c>
      <c r="L35" s="71">
        <v>10.7362717915946</v>
      </c>
      <c r="M35" s="71">
        <v>0.26910303697446802</v>
      </c>
      <c r="N35" s="70">
        <v>2651851.1817999999</v>
      </c>
      <c r="O35" s="70">
        <v>54679732.190899998</v>
      </c>
      <c r="P35" s="70">
        <v>7949</v>
      </c>
      <c r="Q35" s="70">
        <v>8450</v>
      </c>
      <c r="R35" s="71">
        <v>-5.9289940828402301</v>
      </c>
      <c r="S35" s="70">
        <v>14.1468511636684</v>
      </c>
      <c r="T35" s="70">
        <v>13.796434603550299</v>
      </c>
      <c r="U35" s="72">
        <v>2.4769933327497</v>
      </c>
    </row>
    <row r="36" spans="1:21" ht="12" customHeight="1" thickBot="1" x14ac:dyDescent="0.2">
      <c r="A36" s="55"/>
      <c r="B36" s="44" t="s">
        <v>70</v>
      </c>
      <c r="C36" s="45"/>
      <c r="D36" s="70">
        <v>77702.61</v>
      </c>
      <c r="E36" s="73"/>
      <c r="F36" s="73"/>
      <c r="G36" s="70">
        <v>19487.16</v>
      </c>
      <c r="H36" s="71">
        <v>298.737476369055</v>
      </c>
      <c r="I36" s="70">
        <v>1297.17</v>
      </c>
      <c r="J36" s="71">
        <v>1.66940338297517</v>
      </c>
      <c r="K36" s="70">
        <v>-512.83000000000004</v>
      </c>
      <c r="L36" s="71">
        <v>-2.6316302632092099</v>
      </c>
      <c r="M36" s="71">
        <v>-3.52943470545795</v>
      </c>
      <c r="N36" s="70">
        <v>2929688.6</v>
      </c>
      <c r="O36" s="70">
        <v>24806380.16</v>
      </c>
      <c r="P36" s="70">
        <v>41</v>
      </c>
      <c r="Q36" s="70">
        <v>64</v>
      </c>
      <c r="R36" s="71">
        <v>-35.9375</v>
      </c>
      <c r="S36" s="70">
        <v>1895.1856097560999</v>
      </c>
      <c r="T36" s="70">
        <v>1773.83859375</v>
      </c>
      <c r="U36" s="72">
        <v>6.4029093182970298</v>
      </c>
    </row>
    <row r="37" spans="1:21" ht="12" thickBot="1" x14ac:dyDescent="0.2">
      <c r="A37" s="55"/>
      <c r="B37" s="44" t="s">
        <v>36</v>
      </c>
      <c r="C37" s="45"/>
      <c r="D37" s="70">
        <v>100328.26</v>
      </c>
      <c r="E37" s="70">
        <v>59608.621099999997</v>
      </c>
      <c r="F37" s="71">
        <v>168.311660542673</v>
      </c>
      <c r="G37" s="70">
        <v>134048.72</v>
      </c>
      <c r="H37" s="71">
        <v>-25.155376343765202</v>
      </c>
      <c r="I37" s="70">
        <v>-7247.92</v>
      </c>
      <c r="J37" s="71">
        <v>-7.2242058219688099</v>
      </c>
      <c r="K37" s="70">
        <v>-8142.89</v>
      </c>
      <c r="L37" s="71">
        <v>-6.0745749754268399</v>
      </c>
      <c r="M37" s="71">
        <v>-0.10990815300219001</v>
      </c>
      <c r="N37" s="70">
        <v>13059300.949999999</v>
      </c>
      <c r="O37" s="70">
        <v>144563297.71000001</v>
      </c>
      <c r="P37" s="70">
        <v>51</v>
      </c>
      <c r="Q37" s="70">
        <v>76</v>
      </c>
      <c r="R37" s="71">
        <v>-32.894736842105303</v>
      </c>
      <c r="S37" s="70">
        <v>1967.2207843137301</v>
      </c>
      <c r="T37" s="70">
        <v>1886.7421052631601</v>
      </c>
      <c r="U37" s="72">
        <v>4.09098356891562</v>
      </c>
    </row>
    <row r="38" spans="1:21" ht="12" thickBot="1" x14ac:dyDescent="0.2">
      <c r="A38" s="55"/>
      <c r="B38" s="44" t="s">
        <v>37</v>
      </c>
      <c r="C38" s="45"/>
      <c r="D38" s="70">
        <v>23757.26</v>
      </c>
      <c r="E38" s="70">
        <v>34585.1774</v>
      </c>
      <c r="F38" s="71">
        <v>68.692028741769604</v>
      </c>
      <c r="G38" s="70">
        <v>129800.61</v>
      </c>
      <c r="H38" s="71">
        <v>-81.6971122092569</v>
      </c>
      <c r="I38" s="70">
        <v>1639.31</v>
      </c>
      <c r="J38" s="71">
        <v>6.90024859769182</v>
      </c>
      <c r="K38" s="70">
        <v>877.31</v>
      </c>
      <c r="L38" s="71">
        <v>0.67589050621564895</v>
      </c>
      <c r="M38" s="71">
        <v>0.86856413354458495</v>
      </c>
      <c r="N38" s="70">
        <v>6933859.3399999999</v>
      </c>
      <c r="O38" s="70">
        <v>132263850.84</v>
      </c>
      <c r="P38" s="70">
        <v>9</v>
      </c>
      <c r="Q38" s="70">
        <v>12</v>
      </c>
      <c r="R38" s="71">
        <v>-25</v>
      </c>
      <c r="S38" s="70">
        <v>2639.6955555555601</v>
      </c>
      <c r="T38" s="70">
        <v>1156.48166666667</v>
      </c>
      <c r="U38" s="72">
        <v>56.188823963706298</v>
      </c>
    </row>
    <row r="39" spans="1:21" ht="12" thickBot="1" x14ac:dyDescent="0.2">
      <c r="A39" s="55"/>
      <c r="B39" s="44" t="s">
        <v>38</v>
      </c>
      <c r="C39" s="45"/>
      <c r="D39" s="70">
        <v>78371.039999999994</v>
      </c>
      <c r="E39" s="70">
        <v>35309.965100000001</v>
      </c>
      <c r="F39" s="71">
        <v>221.95162124360201</v>
      </c>
      <c r="G39" s="70">
        <v>75511.17</v>
      </c>
      <c r="H39" s="71">
        <v>3.7873469580725501</v>
      </c>
      <c r="I39" s="70">
        <v>-13677.85</v>
      </c>
      <c r="J39" s="71">
        <v>-17.452684052680699</v>
      </c>
      <c r="K39" s="70">
        <v>-12118.81</v>
      </c>
      <c r="L39" s="71">
        <v>-16.049029567413701</v>
      </c>
      <c r="M39" s="71">
        <v>0.12864629447940801</v>
      </c>
      <c r="N39" s="70">
        <v>8007600.8399999999</v>
      </c>
      <c r="O39" s="70">
        <v>98005994.269999996</v>
      </c>
      <c r="P39" s="70">
        <v>54</v>
      </c>
      <c r="Q39" s="70">
        <v>40</v>
      </c>
      <c r="R39" s="71">
        <v>35</v>
      </c>
      <c r="S39" s="70">
        <v>1451.31555555556</v>
      </c>
      <c r="T39" s="70">
        <v>1042.46225</v>
      </c>
      <c r="U39" s="72">
        <v>28.1712205171706</v>
      </c>
    </row>
    <row r="40" spans="1:21" ht="12" thickBot="1" x14ac:dyDescent="0.2">
      <c r="A40" s="55"/>
      <c r="B40" s="44" t="s">
        <v>73</v>
      </c>
      <c r="C40" s="45"/>
      <c r="D40" s="70">
        <v>0.85</v>
      </c>
      <c r="E40" s="73"/>
      <c r="F40" s="73"/>
      <c r="G40" s="70">
        <v>0.79</v>
      </c>
      <c r="H40" s="71">
        <v>7.59493670886076</v>
      </c>
      <c r="I40" s="70">
        <v>0.85</v>
      </c>
      <c r="J40" s="71">
        <v>100</v>
      </c>
      <c r="K40" s="70">
        <v>0</v>
      </c>
      <c r="L40" s="71">
        <v>0</v>
      </c>
      <c r="M40" s="73"/>
      <c r="N40" s="70">
        <v>21.72</v>
      </c>
      <c r="O40" s="70">
        <v>4217.6499999999996</v>
      </c>
      <c r="P40" s="70">
        <v>1</v>
      </c>
      <c r="Q40" s="70">
        <v>9</v>
      </c>
      <c r="R40" s="71">
        <v>-88.8888888888889</v>
      </c>
      <c r="S40" s="70">
        <v>0.85</v>
      </c>
      <c r="T40" s="70">
        <v>0.04</v>
      </c>
      <c r="U40" s="72">
        <v>95.294117647058798</v>
      </c>
    </row>
    <row r="41" spans="1:21" ht="12" customHeight="1" thickBot="1" x14ac:dyDescent="0.2">
      <c r="A41" s="55"/>
      <c r="B41" s="44" t="s">
        <v>33</v>
      </c>
      <c r="C41" s="45"/>
      <c r="D41" s="70">
        <v>99643.588900000002</v>
      </c>
      <c r="E41" s="70">
        <v>82513.209799999997</v>
      </c>
      <c r="F41" s="71">
        <v>120.76077168918999</v>
      </c>
      <c r="G41" s="70">
        <v>179072.56419999999</v>
      </c>
      <c r="H41" s="71">
        <v>-44.3557479923549</v>
      </c>
      <c r="I41" s="70">
        <v>5948.7547999999997</v>
      </c>
      <c r="J41" s="71">
        <v>5.9700326590705499</v>
      </c>
      <c r="K41" s="70">
        <v>9386.6604000000007</v>
      </c>
      <c r="L41" s="71">
        <v>5.2418193942408502</v>
      </c>
      <c r="M41" s="71">
        <v>-0.36625439224369899</v>
      </c>
      <c r="N41" s="70">
        <v>3281841.0203</v>
      </c>
      <c r="O41" s="70">
        <v>58562402.804499999</v>
      </c>
      <c r="P41" s="70">
        <v>187</v>
      </c>
      <c r="Q41" s="70">
        <v>171</v>
      </c>
      <c r="R41" s="71">
        <v>9.3567251461988299</v>
      </c>
      <c r="S41" s="70">
        <v>532.85341657753997</v>
      </c>
      <c r="T41" s="70">
        <v>403.973607017544</v>
      </c>
      <c r="U41" s="72">
        <v>24.1867285730806</v>
      </c>
    </row>
    <row r="42" spans="1:21" ht="12" thickBot="1" x14ac:dyDescent="0.2">
      <c r="A42" s="55"/>
      <c r="B42" s="44" t="s">
        <v>34</v>
      </c>
      <c r="C42" s="45"/>
      <c r="D42" s="70">
        <v>272968.39559999999</v>
      </c>
      <c r="E42" s="70">
        <v>256180.9725</v>
      </c>
      <c r="F42" s="71">
        <v>106.55295470860899</v>
      </c>
      <c r="G42" s="70">
        <v>336999.08230000001</v>
      </c>
      <c r="H42" s="71">
        <v>-19.000255509004401</v>
      </c>
      <c r="I42" s="70">
        <v>18284.322</v>
      </c>
      <c r="J42" s="71">
        <v>6.6983292918617998</v>
      </c>
      <c r="K42" s="70">
        <v>22863.541700000002</v>
      </c>
      <c r="L42" s="71">
        <v>6.7844522139222496</v>
      </c>
      <c r="M42" s="71">
        <v>-0.200284792272581</v>
      </c>
      <c r="N42" s="70">
        <v>6772130.3255000003</v>
      </c>
      <c r="O42" s="70">
        <v>144148947.06580001</v>
      </c>
      <c r="P42" s="70">
        <v>1461</v>
      </c>
      <c r="Q42" s="70">
        <v>1502</v>
      </c>
      <c r="R42" s="71">
        <v>-2.7296937416777598</v>
      </c>
      <c r="S42" s="70">
        <v>186.83668418891199</v>
      </c>
      <c r="T42" s="70">
        <v>198.001538149135</v>
      </c>
      <c r="U42" s="72">
        <v>-5.9757290216807402</v>
      </c>
    </row>
    <row r="43" spans="1:21" ht="12" thickBot="1" x14ac:dyDescent="0.2">
      <c r="A43" s="55"/>
      <c r="B43" s="44" t="s">
        <v>39</v>
      </c>
      <c r="C43" s="45"/>
      <c r="D43" s="70">
        <v>83297.440000000002</v>
      </c>
      <c r="E43" s="70">
        <v>24805.855</v>
      </c>
      <c r="F43" s="71">
        <v>335.79749619595901</v>
      </c>
      <c r="G43" s="70">
        <v>70588.960000000006</v>
      </c>
      <c r="H43" s="71">
        <v>18.003495164116298</v>
      </c>
      <c r="I43" s="70">
        <v>-6178.67</v>
      </c>
      <c r="J43" s="71">
        <v>-7.4175989082017404</v>
      </c>
      <c r="K43" s="70">
        <v>-6368.88</v>
      </c>
      <c r="L43" s="71">
        <v>-9.0224873691296796</v>
      </c>
      <c r="M43" s="71">
        <v>-2.9865533657408998E-2</v>
      </c>
      <c r="N43" s="70">
        <v>7343098.5099999998</v>
      </c>
      <c r="O43" s="70">
        <v>66493821.469999999</v>
      </c>
      <c r="P43" s="70">
        <v>63</v>
      </c>
      <c r="Q43" s="70">
        <v>54</v>
      </c>
      <c r="R43" s="71">
        <v>16.6666666666667</v>
      </c>
      <c r="S43" s="70">
        <v>1322.1815873015901</v>
      </c>
      <c r="T43" s="70">
        <v>1133.11222222222</v>
      </c>
      <c r="U43" s="72">
        <v>14.2998032112391</v>
      </c>
    </row>
    <row r="44" spans="1:21" ht="12" thickBot="1" x14ac:dyDescent="0.2">
      <c r="A44" s="55"/>
      <c r="B44" s="44" t="s">
        <v>40</v>
      </c>
      <c r="C44" s="45"/>
      <c r="D44" s="70">
        <v>58022.239999999998</v>
      </c>
      <c r="E44" s="70">
        <v>5227.9612999999999</v>
      </c>
      <c r="F44" s="71">
        <v>1109.84448182507</v>
      </c>
      <c r="G44" s="70">
        <v>49562.48</v>
      </c>
      <c r="H44" s="71">
        <v>17.068879523381401</v>
      </c>
      <c r="I44" s="70">
        <v>8018.84</v>
      </c>
      <c r="J44" s="71">
        <v>13.8202868417352</v>
      </c>
      <c r="K44" s="70">
        <v>6744.36</v>
      </c>
      <c r="L44" s="71">
        <v>13.6077936374451</v>
      </c>
      <c r="M44" s="71">
        <v>0.18896974657343299</v>
      </c>
      <c r="N44" s="70">
        <v>2813385.1</v>
      </c>
      <c r="O44" s="70">
        <v>26244067.489999998</v>
      </c>
      <c r="P44" s="70">
        <v>54</v>
      </c>
      <c r="Q44" s="70">
        <v>47</v>
      </c>
      <c r="R44" s="71">
        <v>14.893617021276601</v>
      </c>
      <c r="S44" s="70">
        <v>1074.4859259259299</v>
      </c>
      <c r="T44" s="70">
        <v>950.10148936170197</v>
      </c>
      <c r="U44" s="72">
        <v>11.5761810892997</v>
      </c>
    </row>
    <row r="45" spans="1:21" ht="12" thickBot="1" x14ac:dyDescent="0.2">
      <c r="A45" s="56"/>
      <c r="B45" s="44" t="s">
        <v>35</v>
      </c>
      <c r="C45" s="45"/>
      <c r="D45" s="75">
        <v>10181.709500000001</v>
      </c>
      <c r="E45" s="76"/>
      <c r="F45" s="76"/>
      <c r="G45" s="75">
        <v>82003.107300000003</v>
      </c>
      <c r="H45" s="77">
        <v>-87.583751597666605</v>
      </c>
      <c r="I45" s="75">
        <v>688.37959999999998</v>
      </c>
      <c r="J45" s="77">
        <v>6.7609432384610804</v>
      </c>
      <c r="K45" s="75">
        <v>7150.2384000000002</v>
      </c>
      <c r="L45" s="77">
        <v>8.7194725119885792</v>
      </c>
      <c r="M45" s="77">
        <v>-0.90372634288669296</v>
      </c>
      <c r="N45" s="75">
        <v>435737.65659999999</v>
      </c>
      <c r="O45" s="75">
        <v>8041242.2481000004</v>
      </c>
      <c r="P45" s="75">
        <v>16</v>
      </c>
      <c r="Q45" s="75">
        <v>24</v>
      </c>
      <c r="R45" s="77">
        <v>-33.3333333333333</v>
      </c>
      <c r="S45" s="75">
        <v>636.35684375000005</v>
      </c>
      <c r="T45" s="75">
        <v>380.79035416666699</v>
      </c>
      <c r="U45" s="78">
        <v>40.1608770445998</v>
      </c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41:C41"/>
    <mergeCell ref="B42:C42"/>
    <mergeCell ref="B31:C31"/>
    <mergeCell ref="B32:C32"/>
    <mergeCell ref="B33:C33"/>
    <mergeCell ref="B34:C34"/>
    <mergeCell ref="B35:C35"/>
    <mergeCell ref="B36:C36"/>
    <mergeCell ref="B43:C43"/>
    <mergeCell ref="B44:C44"/>
    <mergeCell ref="B45:C45"/>
    <mergeCell ref="B37:C37"/>
    <mergeCell ref="B38:C38"/>
    <mergeCell ref="B39:C39"/>
    <mergeCell ref="B40:C40"/>
    <mergeCell ref="B25:C25"/>
    <mergeCell ref="B26:C26"/>
    <mergeCell ref="B27:C27"/>
    <mergeCell ref="B18:C1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0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42746</v>
      </c>
      <c r="D2" s="32">
        <v>445859.407228205</v>
      </c>
      <c r="E2" s="32">
        <v>319434.74084786302</v>
      </c>
      <c r="F2" s="32">
        <v>126424.66638034199</v>
      </c>
      <c r="G2" s="32">
        <v>319434.74084786302</v>
      </c>
      <c r="H2" s="32">
        <v>0.28355276199349899</v>
      </c>
    </row>
    <row r="3" spans="1:8" ht="14.25" x14ac:dyDescent="0.2">
      <c r="A3" s="32">
        <v>2</v>
      </c>
      <c r="B3" s="33">
        <v>13</v>
      </c>
      <c r="C3" s="32">
        <v>6753</v>
      </c>
      <c r="D3" s="32">
        <v>59890.8984851524</v>
      </c>
      <c r="E3" s="32">
        <v>46561.570009900897</v>
      </c>
      <c r="F3" s="32">
        <v>13329.328475251499</v>
      </c>
      <c r="G3" s="32">
        <v>46561.570009900897</v>
      </c>
      <c r="H3" s="32">
        <v>0.22256016878016899</v>
      </c>
    </row>
    <row r="4" spans="1:8" ht="14.25" x14ac:dyDescent="0.2">
      <c r="A4" s="32">
        <v>3</v>
      </c>
      <c r="B4" s="33">
        <v>14</v>
      </c>
      <c r="C4" s="32">
        <v>83847</v>
      </c>
      <c r="D4" s="32">
        <v>76627.056392965693</v>
      </c>
      <c r="E4" s="32">
        <v>53022.427527438304</v>
      </c>
      <c r="F4" s="32">
        <v>23604.6288655274</v>
      </c>
      <c r="G4" s="32">
        <v>53022.427527438304</v>
      </c>
      <c r="H4" s="32">
        <v>0.30804561700081601</v>
      </c>
    </row>
    <row r="5" spans="1:8" ht="14.25" x14ac:dyDescent="0.2">
      <c r="A5" s="32">
        <v>4</v>
      </c>
      <c r="B5" s="33">
        <v>15</v>
      </c>
      <c r="C5" s="32">
        <v>2407</v>
      </c>
      <c r="D5" s="32">
        <v>35505.192491453003</v>
      </c>
      <c r="E5" s="32">
        <v>27233.065658974399</v>
      </c>
      <c r="F5" s="32">
        <v>8272.1268324786306</v>
      </c>
      <c r="G5" s="32">
        <v>27233.065658974399</v>
      </c>
      <c r="H5" s="32">
        <v>0.232983579358708</v>
      </c>
    </row>
    <row r="6" spans="1:8" ht="14.25" x14ac:dyDescent="0.2">
      <c r="A6" s="32">
        <v>5</v>
      </c>
      <c r="B6" s="33">
        <v>16</v>
      </c>
      <c r="C6" s="32">
        <v>2119</v>
      </c>
      <c r="D6" s="32">
        <v>155606.92956239299</v>
      </c>
      <c r="E6" s="32">
        <v>126001.03335128201</v>
      </c>
      <c r="F6" s="32">
        <v>29605.8962111111</v>
      </c>
      <c r="G6" s="32">
        <v>126001.03335128201</v>
      </c>
      <c r="H6" s="32">
        <v>0.190260782693743</v>
      </c>
    </row>
    <row r="7" spans="1:8" ht="14.25" x14ac:dyDescent="0.2">
      <c r="A7" s="32">
        <v>6</v>
      </c>
      <c r="B7" s="33">
        <v>17</v>
      </c>
      <c r="C7" s="32">
        <v>11657</v>
      </c>
      <c r="D7" s="32">
        <v>185145.80196410301</v>
      </c>
      <c r="E7" s="32">
        <v>123269.464557265</v>
      </c>
      <c r="F7" s="32">
        <v>61876.3374068376</v>
      </c>
      <c r="G7" s="32">
        <v>123269.464557265</v>
      </c>
      <c r="H7" s="32">
        <v>0.33420329680947702</v>
      </c>
    </row>
    <row r="8" spans="1:8" ht="14.25" x14ac:dyDescent="0.2">
      <c r="A8" s="32">
        <v>7</v>
      </c>
      <c r="B8" s="33">
        <v>18</v>
      </c>
      <c r="C8" s="32">
        <v>49674</v>
      </c>
      <c r="D8" s="32">
        <v>106743.668569231</v>
      </c>
      <c r="E8" s="32">
        <v>83262.053447008497</v>
      </c>
      <c r="F8" s="32">
        <v>23481.6151222222</v>
      </c>
      <c r="G8" s="32">
        <v>83262.053447008497</v>
      </c>
      <c r="H8" s="32">
        <v>0.219981338818168</v>
      </c>
    </row>
    <row r="9" spans="1:8" ht="14.25" x14ac:dyDescent="0.2">
      <c r="A9" s="32">
        <v>8</v>
      </c>
      <c r="B9" s="33">
        <v>19</v>
      </c>
      <c r="C9" s="32">
        <v>14022</v>
      </c>
      <c r="D9" s="32">
        <v>53977.437202564099</v>
      </c>
      <c r="E9" s="32">
        <v>40891.594254700904</v>
      </c>
      <c r="F9" s="32">
        <v>13085.842947863201</v>
      </c>
      <c r="G9" s="32">
        <v>40891.594254700904</v>
      </c>
      <c r="H9" s="32">
        <v>0.24243172010474101</v>
      </c>
    </row>
    <row r="10" spans="1:8" ht="14.25" x14ac:dyDescent="0.2">
      <c r="A10" s="32">
        <v>9</v>
      </c>
      <c r="B10" s="33">
        <v>21</v>
      </c>
      <c r="C10" s="32">
        <v>116592</v>
      </c>
      <c r="D10" s="32">
        <v>521121.08871794899</v>
      </c>
      <c r="E10" s="32">
        <v>476257.89812564099</v>
      </c>
      <c r="F10" s="32">
        <v>44863.190592307699</v>
      </c>
      <c r="G10" s="32">
        <v>476257.89812564099</v>
      </c>
      <c r="H10" s="35">
        <v>8.6089762175388398E-2</v>
      </c>
    </row>
    <row r="11" spans="1:8" ht="14.25" x14ac:dyDescent="0.2">
      <c r="A11" s="32">
        <v>10</v>
      </c>
      <c r="B11" s="33">
        <v>22</v>
      </c>
      <c r="C11" s="32">
        <v>27811.134999999998</v>
      </c>
      <c r="D11" s="32">
        <v>349350.00440512801</v>
      </c>
      <c r="E11" s="32">
        <v>306348.58648461499</v>
      </c>
      <c r="F11" s="32">
        <v>43001.417920512802</v>
      </c>
      <c r="G11" s="32">
        <v>306348.58648461499</v>
      </c>
      <c r="H11" s="32">
        <v>0.123089787829645</v>
      </c>
    </row>
    <row r="12" spans="1:8" ht="14.25" x14ac:dyDescent="0.2">
      <c r="A12" s="32">
        <v>11</v>
      </c>
      <c r="B12" s="33">
        <v>23</v>
      </c>
      <c r="C12" s="32">
        <v>118366.246</v>
      </c>
      <c r="D12" s="32">
        <v>1045120.61340684</v>
      </c>
      <c r="E12" s="32">
        <v>865876.97201452998</v>
      </c>
      <c r="F12" s="32">
        <v>179243.641392308</v>
      </c>
      <c r="G12" s="32">
        <v>865876.97201452998</v>
      </c>
      <c r="H12" s="32">
        <v>0.17150522063479101</v>
      </c>
    </row>
    <row r="13" spans="1:8" ht="14.25" x14ac:dyDescent="0.2">
      <c r="A13" s="32">
        <v>12</v>
      </c>
      <c r="B13" s="33">
        <v>24</v>
      </c>
      <c r="C13" s="32">
        <v>13658</v>
      </c>
      <c r="D13" s="32">
        <v>463742.56458547001</v>
      </c>
      <c r="E13" s="32">
        <v>417102.52988034202</v>
      </c>
      <c r="F13" s="32">
        <v>46640.034705128201</v>
      </c>
      <c r="G13" s="32">
        <v>417102.52988034202</v>
      </c>
      <c r="H13" s="32">
        <v>0.10057311592007701</v>
      </c>
    </row>
    <row r="14" spans="1:8" ht="14.25" x14ac:dyDescent="0.2">
      <c r="A14" s="32">
        <v>13</v>
      </c>
      <c r="B14" s="33">
        <v>25</v>
      </c>
      <c r="C14" s="32">
        <v>67945</v>
      </c>
      <c r="D14" s="32">
        <v>767444.26630000002</v>
      </c>
      <c r="E14" s="32">
        <v>682079.3628</v>
      </c>
      <c r="F14" s="32">
        <v>85364.9035</v>
      </c>
      <c r="G14" s="32">
        <v>682079.3628</v>
      </c>
      <c r="H14" s="32">
        <v>0.11123270737504</v>
      </c>
    </row>
    <row r="15" spans="1:8" ht="14.25" x14ac:dyDescent="0.2">
      <c r="A15" s="32">
        <v>14</v>
      </c>
      <c r="B15" s="33">
        <v>26</v>
      </c>
      <c r="C15" s="32">
        <v>49791</v>
      </c>
      <c r="D15" s="32">
        <v>260613.38892743399</v>
      </c>
      <c r="E15" s="32">
        <v>225727.00649557501</v>
      </c>
      <c r="F15" s="32">
        <v>34886.382431858401</v>
      </c>
      <c r="G15" s="32">
        <v>225727.00649557501</v>
      </c>
      <c r="H15" s="32">
        <v>0.133862586935517</v>
      </c>
    </row>
    <row r="16" spans="1:8" ht="14.25" x14ac:dyDescent="0.2">
      <c r="A16" s="32">
        <v>15</v>
      </c>
      <c r="B16" s="33">
        <v>27</v>
      </c>
      <c r="C16" s="32">
        <v>128872.715</v>
      </c>
      <c r="D16" s="32">
        <v>951531.57900000003</v>
      </c>
      <c r="E16" s="32">
        <v>828451.27370000002</v>
      </c>
      <c r="F16" s="32">
        <v>123080.30530000001</v>
      </c>
      <c r="G16" s="32">
        <v>828451.27370000002</v>
      </c>
      <c r="H16" s="32">
        <v>0.129349680048822</v>
      </c>
    </row>
    <row r="17" spans="1:8" ht="14.25" x14ac:dyDescent="0.2">
      <c r="A17" s="32">
        <v>16</v>
      </c>
      <c r="B17" s="33">
        <v>29</v>
      </c>
      <c r="C17" s="32">
        <v>143454</v>
      </c>
      <c r="D17" s="32">
        <v>1975895.84151026</v>
      </c>
      <c r="E17" s="32">
        <v>1623762.0791529899</v>
      </c>
      <c r="F17" s="32">
        <v>352133.76235726499</v>
      </c>
      <c r="G17" s="32">
        <v>1623762.0791529899</v>
      </c>
      <c r="H17" s="32">
        <v>0.17821473933975901</v>
      </c>
    </row>
    <row r="18" spans="1:8" ht="14.25" x14ac:dyDescent="0.2">
      <c r="A18" s="32">
        <v>17</v>
      </c>
      <c r="B18" s="33">
        <v>31</v>
      </c>
      <c r="C18" s="32">
        <v>20721.204000000002</v>
      </c>
      <c r="D18" s="32">
        <v>189271.00943808301</v>
      </c>
      <c r="E18" s="32">
        <v>152939.99219275499</v>
      </c>
      <c r="F18" s="32">
        <v>36331.017245328498</v>
      </c>
      <c r="G18" s="32">
        <v>152939.99219275499</v>
      </c>
      <c r="H18" s="32">
        <v>0.19195236160672299</v>
      </c>
    </row>
    <row r="19" spans="1:8" ht="14.25" x14ac:dyDescent="0.2">
      <c r="A19" s="32">
        <v>18</v>
      </c>
      <c r="B19" s="33">
        <v>32</v>
      </c>
      <c r="C19" s="32">
        <v>18213.689999999999</v>
      </c>
      <c r="D19" s="32">
        <v>271493.66112324299</v>
      </c>
      <c r="E19" s="32">
        <v>251993.54334958299</v>
      </c>
      <c r="F19" s="32">
        <v>19500.117773660098</v>
      </c>
      <c r="G19" s="32">
        <v>251993.54334958299</v>
      </c>
      <c r="H19" s="32">
        <v>7.1825315158309005E-2</v>
      </c>
    </row>
    <row r="20" spans="1:8" ht="14.25" x14ac:dyDescent="0.2">
      <c r="A20" s="32">
        <v>19</v>
      </c>
      <c r="B20" s="33">
        <v>33</v>
      </c>
      <c r="C20" s="32">
        <v>28011.809000000001</v>
      </c>
      <c r="D20" s="32">
        <v>429441.27224455797</v>
      </c>
      <c r="E20" s="32">
        <v>336298.97938154399</v>
      </c>
      <c r="F20" s="32">
        <v>93142.292863013499</v>
      </c>
      <c r="G20" s="32">
        <v>336298.97938154399</v>
      </c>
      <c r="H20" s="32">
        <v>0.21689180542938299</v>
      </c>
    </row>
    <row r="21" spans="1:8" ht="14.25" x14ac:dyDescent="0.2">
      <c r="A21" s="32">
        <v>20</v>
      </c>
      <c r="B21" s="33">
        <v>34</v>
      </c>
      <c r="C21" s="32">
        <v>32264.398000000001</v>
      </c>
      <c r="D21" s="32">
        <v>168813.20641213201</v>
      </c>
      <c r="E21" s="32">
        <v>125327.391670967</v>
      </c>
      <c r="F21" s="32">
        <v>43485.814741164897</v>
      </c>
      <c r="G21" s="32">
        <v>125327.391670967</v>
      </c>
      <c r="H21" s="32">
        <v>0.257597232262746</v>
      </c>
    </row>
    <row r="22" spans="1:8" ht="14.25" x14ac:dyDescent="0.2">
      <c r="A22" s="32">
        <v>21</v>
      </c>
      <c r="B22" s="33">
        <v>35</v>
      </c>
      <c r="C22" s="32">
        <v>29771.714</v>
      </c>
      <c r="D22" s="32">
        <v>852078.28095668298</v>
      </c>
      <c r="E22" s="32">
        <v>807892.22982520994</v>
      </c>
      <c r="F22" s="32">
        <v>44186.051131472697</v>
      </c>
      <c r="G22" s="32">
        <v>807892.22982520994</v>
      </c>
      <c r="H22" s="32">
        <v>5.1856797807194599E-2</v>
      </c>
    </row>
    <row r="23" spans="1:8" ht="14.25" x14ac:dyDescent="0.2">
      <c r="A23" s="32">
        <v>22</v>
      </c>
      <c r="B23" s="33">
        <v>36</v>
      </c>
      <c r="C23" s="32">
        <v>135063.73199999999</v>
      </c>
      <c r="D23" s="32">
        <v>604467.70241061901</v>
      </c>
      <c r="E23" s="32">
        <v>513019.907683992</v>
      </c>
      <c r="F23" s="32">
        <v>91447.794726627806</v>
      </c>
      <c r="G23" s="32">
        <v>513019.907683992</v>
      </c>
      <c r="H23" s="32">
        <v>0.15128648621247001</v>
      </c>
    </row>
    <row r="24" spans="1:8" ht="14.25" x14ac:dyDescent="0.2">
      <c r="A24" s="32">
        <v>23</v>
      </c>
      <c r="B24" s="33">
        <v>37</v>
      </c>
      <c r="C24" s="32">
        <v>108354.433</v>
      </c>
      <c r="D24" s="32">
        <v>757989.42471946904</v>
      </c>
      <c r="E24" s="32">
        <v>651364.51417104702</v>
      </c>
      <c r="F24" s="32">
        <v>106624.91054842201</v>
      </c>
      <c r="G24" s="32">
        <v>651364.51417104702</v>
      </c>
      <c r="H24" s="32">
        <v>0.14066807144160901</v>
      </c>
    </row>
    <row r="25" spans="1:8" ht="14.25" x14ac:dyDescent="0.2">
      <c r="A25" s="32">
        <v>24</v>
      </c>
      <c r="B25" s="33">
        <v>38</v>
      </c>
      <c r="C25" s="32">
        <v>123152.321</v>
      </c>
      <c r="D25" s="32">
        <v>628051.29333274299</v>
      </c>
      <c r="E25" s="32">
        <v>594957.93924424797</v>
      </c>
      <c r="F25" s="32">
        <v>33093.354088495602</v>
      </c>
      <c r="G25" s="32">
        <v>594957.93924424797</v>
      </c>
      <c r="H25" s="32">
        <v>5.2692119958684003E-2</v>
      </c>
    </row>
    <row r="26" spans="1:8" ht="14.25" x14ac:dyDescent="0.2">
      <c r="A26" s="32">
        <v>25</v>
      </c>
      <c r="B26" s="33">
        <v>39</v>
      </c>
      <c r="C26" s="32">
        <v>59912.741000000002</v>
      </c>
      <c r="D26" s="32">
        <v>84027.637932418103</v>
      </c>
      <c r="E26" s="32">
        <v>63196.316267414099</v>
      </c>
      <c r="F26" s="32">
        <v>20831.321665004001</v>
      </c>
      <c r="G26" s="32">
        <v>63196.316267414099</v>
      </c>
      <c r="H26" s="32">
        <v>0.24791035637296199</v>
      </c>
    </row>
    <row r="27" spans="1:8" ht="14.25" x14ac:dyDescent="0.2">
      <c r="A27" s="32">
        <v>26</v>
      </c>
      <c r="B27" s="33">
        <v>42</v>
      </c>
      <c r="C27" s="32">
        <v>5736.2030000000004</v>
      </c>
      <c r="D27" s="32">
        <v>112453.3205</v>
      </c>
      <c r="E27" s="32">
        <v>94677.830400000006</v>
      </c>
      <c r="F27" s="32">
        <v>17775.490099999999</v>
      </c>
      <c r="G27" s="32">
        <v>94677.830400000006</v>
      </c>
      <c r="H27" s="32">
        <v>0.158069944230771</v>
      </c>
    </row>
    <row r="28" spans="1:8" ht="14.25" x14ac:dyDescent="0.2">
      <c r="A28" s="32">
        <v>27</v>
      </c>
      <c r="B28" s="33">
        <v>75</v>
      </c>
      <c r="C28" s="32">
        <v>320</v>
      </c>
      <c r="D28" s="32">
        <v>99643.589743589706</v>
      </c>
      <c r="E28" s="32">
        <v>93694.833333333299</v>
      </c>
      <c r="F28" s="32">
        <v>5948.7564102564102</v>
      </c>
      <c r="G28" s="32">
        <v>93694.833333333299</v>
      </c>
      <c r="H28" s="32">
        <v>5.9700342245438902E-2</v>
      </c>
    </row>
    <row r="29" spans="1:8" ht="14.25" x14ac:dyDescent="0.2">
      <c r="A29" s="32">
        <v>28</v>
      </c>
      <c r="B29" s="33">
        <v>76</v>
      </c>
      <c r="C29" s="32">
        <v>1498</v>
      </c>
      <c r="D29" s="32">
        <v>272968.38928888901</v>
      </c>
      <c r="E29" s="32">
        <v>254684.072998291</v>
      </c>
      <c r="F29" s="32">
        <v>18284.316290598301</v>
      </c>
      <c r="G29" s="32">
        <v>254684.072998291</v>
      </c>
      <c r="H29" s="32">
        <v>6.6983273551310604E-2</v>
      </c>
    </row>
    <row r="30" spans="1:8" ht="14.25" x14ac:dyDescent="0.2">
      <c r="A30" s="32">
        <v>29</v>
      </c>
      <c r="B30" s="33">
        <v>99</v>
      </c>
      <c r="C30" s="32">
        <v>16</v>
      </c>
      <c r="D30" s="32">
        <v>10181.7094017094</v>
      </c>
      <c r="E30" s="32">
        <v>9493.3299145299097</v>
      </c>
      <c r="F30" s="32">
        <v>688.379487179487</v>
      </c>
      <c r="G30" s="32">
        <v>9493.3299145299097</v>
      </c>
      <c r="H30" s="32">
        <v>6.7609421956583801E-2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6">
        <v>70</v>
      </c>
      <c r="C32" s="37">
        <v>41</v>
      </c>
      <c r="D32" s="37">
        <v>77702.61</v>
      </c>
      <c r="E32" s="37">
        <v>76405.440000000002</v>
      </c>
      <c r="F32" s="32"/>
      <c r="G32" s="32"/>
      <c r="H32" s="32"/>
    </row>
    <row r="33" spans="1:8" ht="14.25" x14ac:dyDescent="0.2">
      <c r="A33" s="32"/>
      <c r="B33" s="36">
        <v>71</v>
      </c>
      <c r="C33" s="37">
        <v>41</v>
      </c>
      <c r="D33" s="37">
        <v>100328.26</v>
      </c>
      <c r="E33" s="37">
        <v>107576.18</v>
      </c>
      <c r="F33" s="32"/>
      <c r="G33" s="32"/>
      <c r="H33" s="32"/>
    </row>
    <row r="34" spans="1:8" ht="14.25" x14ac:dyDescent="0.2">
      <c r="A34" s="32"/>
      <c r="B34" s="36">
        <v>72</v>
      </c>
      <c r="C34" s="37">
        <v>9</v>
      </c>
      <c r="D34" s="37">
        <v>23757.26</v>
      </c>
      <c r="E34" s="37">
        <v>22117.95</v>
      </c>
      <c r="F34" s="32"/>
      <c r="G34" s="32"/>
      <c r="H34" s="32"/>
    </row>
    <row r="35" spans="1:8" ht="14.25" x14ac:dyDescent="0.2">
      <c r="A35" s="32"/>
      <c r="B35" s="36">
        <v>73</v>
      </c>
      <c r="C35" s="37">
        <v>52</v>
      </c>
      <c r="D35" s="37">
        <v>78371.039999999994</v>
      </c>
      <c r="E35" s="37">
        <v>92048.89</v>
      </c>
      <c r="F35" s="32"/>
      <c r="G35" s="32"/>
      <c r="H35" s="32"/>
    </row>
    <row r="36" spans="1:8" ht="14.25" x14ac:dyDescent="0.2">
      <c r="A36" s="32"/>
      <c r="B36" s="36">
        <v>74</v>
      </c>
      <c r="C36" s="37">
        <v>1</v>
      </c>
      <c r="D36" s="37">
        <v>0.85</v>
      </c>
      <c r="E36" s="37">
        <v>0</v>
      </c>
      <c r="F36" s="32"/>
      <c r="G36" s="32"/>
      <c r="H36" s="32"/>
    </row>
    <row r="37" spans="1:8" ht="14.25" x14ac:dyDescent="0.2">
      <c r="A37" s="32"/>
      <c r="B37" s="36">
        <v>77</v>
      </c>
      <c r="C37" s="37">
        <v>59</v>
      </c>
      <c r="D37" s="37">
        <v>83297.440000000002</v>
      </c>
      <c r="E37" s="37">
        <v>89476.11</v>
      </c>
      <c r="F37" s="32"/>
      <c r="G37" s="32"/>
      <c r="H37" s="32"/>
    </row>
    <row r="38" spans="1:8" ht="14.25" x14ac:dyDescent="0.2">
      <c r="A38" s="32"/>
      <c r="B38" s="36">
        <v>78</v>
      </c>
      <c r="C38" s="37">
        <v>48</v>
      </c>
      <c r="D38" s="37">
        <v>58022.239999999998</v>
      </c>
      <c r="E38" s="37">
        <v>50003.4</v>
      </c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2015-10-15T00:50:19Z</dcterms:modified>
</cp:coreProperties>
</file>